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defaultThemeVersion="124226"/>
  <bookViews>
    <workbookView xWindow="-108" yWindow="-108" windowWidth="23256" windowHeight="12576" tabRatio="930"/>
  </bookViews>
  <sheets>
    <sheet name="2 SALAS - 127V_BLOCOS" sheetId="153" r:id="rId1"/>
    <sheet name="MC" sheetId="156" r:id="rId2"/>
    <sheet name="ANEXO A MC" sheetId="158" r:id="rId3"/>
    <sheet name="ANEXO A MC (2)" sheetId="159" r:id="rId4"/>
    <sheet name="CFF IV" sheetId="155" r:id="rId5"/>
    <sheet name="MC III" sheetId="160" r:id="rId6"/>
  </sheets>
  <externalReferences>
    <externalReference r:id="rId7"/>
    <externalReference r:id="rId8"/>
    <externalReference r:id="rId9"/>
    <externalReference r:id="rId10"/>
    <externalReference r:id="rId11"/>
  </externalReferences>
  <definedNames>
    <definedName name="___sub1">#REF!</definedName>
    <definedName name="___sub2">#REF!</definedName>
    <definedName name="___sub3">#REF!</definedName>
    <definedName name="_Fill" localSheetId="0" hidden="1">#REF!</definedName>
    <definedName name="_Fill" localSheetId="1" hidden="1">#REF!</definedName>
    <definedName name="_Fill" hidden="1">#REF!</definedName>
    <definedName name="_xlnm._FilterDatabase" localSheetId="0" hidden="1">'2 SALAS - 127V_BLOCOS'!#REF!</definedName>
    <definedName name="_xlnm._FilterDatabase" localSheetId="1" hidden="1">MC!#REF!</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hidden="1">#REF!</definedName>
    <definedName name="_sub1">#REF!</definedName>
    <definedName name="_sub2">#REF!</definedName>
    <definedName name="_sub3">#REF!</definedName>
    <definedName name="a">#REF!</definedName>
    <definedName name="AA" hidden="1">{#N/A,#N/A,FALSE,"ALVENARIA";#N/A,#N/A,FALSE,"BLOCOS";#N/A,#N/A,FALSE,"CINTAS";#N/A,#N/A,FALSE,"CORTINA";#N/A,#N/A,FALSE,"LAJES";#N/A,#N/A,FALSE,"PILARES";#N/A,#N/A,FALSE,"VIGAS"}</definedName>
    <definedName name="ACRE" localSheetId="0" hidden="1">#REF!</definedName>
    <definedName name="ACRE" localSheetId="1" hidden="1">#REF!</definedName>
    <definedName name="ACRE" hidden="1">#REF!</definedName>
    <definedName name="ademir" hidden="1">{#N/A,#N/A,FALSE,"Cronograma";#N/A,#N/A,FALSE,"Cronogr. 2"}</definedName>
    <definedName name="AREA">#REF!</definedName>
    <definedName name="_xlnm.Print_Area" localSheetId="0">'2 SALAS - 127V_BLOCOS'!$A$1:$I$333</definedName>
    <definedName name="_xlnm.Print_Area" localSheetId="2">'ANEXO A MC'!$A$1:$J$70</definedName>
    <definedName name="_xlnm.Print_Area" localSheetId="3">'ANEXO A MC (2)'!$A$1:$M$98</definedName>
    <definedName name="_xlnm.Print_Area" localSheetId="4">'CFF IV'!$A$1:$J$79</definedName>
    <definedName name="_xlnm.Print_Area" localSheetId="1">MC!$A$1:$G$327</definedName>
    <definedName name="_xlnm.Print_Area" localSheetId="5">'MC III'!$A$1:$K$65</definedName>
    <definedName name="B">#REF!</definedName>
    <definedName name="_xlnm.Database" localSheetId="2">TEXT([1]Dados!$G$29,"mm-aaaa")</definedName>
    <definedName name="_xlnm.Database">TEXT([1]Dados!$G$29,"mm-aaaa")</definedName>
    <definedName name="BDI">#REF!</definedName>
    <definedName name="bosta" hidden="1">{#N/A,#N/A,FALSE,"Cronograma";#N/A,#N/A,FALSE,"Cronogr. 2"}</definedName>
    <definedName name="CA´L" hidden="1">{#N/A,#N/A,FALSE,"Cronograma";#N/A,#N/A,FALSE,"Cronogr. 2"}</definedName>
    <definedName name="CalculoFossa20" hidden="1">{#N/A,#N/A,FALSE,"ALVENARIA";#N/A,#N/A,FALSE,"BLOCOS";#N/A,#N/A,FALSE,"CINTAS";#N/A,#N/A,FALSE,"CORTINA";#N/A,#N/A,FALSE,"LAJES";#N/A,#N/A,FALSE,"PILARES";#N/A,#N/A,FALSE,"VIGAS"}</definedName>
    <definedName name="Cedro1COMPLETO" hidden="1">{#N/A,#N/A,FALSE,"ALVENARIA";#N/A,#N/A,FALSE,"BLOCOS";#N/A,#N/A,FALSE,"CINTAS";#N/A,#N/A,FALSE,"CORTINA";#N/A,#N/A,FALSE,"LAJES";#N/A,#N/A,FALSE,"PILARES";#N/A,#N/A,FALSE,"VIGAS"}</definedName>
    <definedName name="ciclovia" hidden="1">{#N/A,#N/A,FALSE,"ALVENARIA";#N/A,#N/A,FALSE,"BLOCOS";#N/A,#N/A,FALSE,"CINTAS";#N/A,#N/A,FALSE,"CORTINA";#N/A,#N/A,FALSE,"LAJES";#N/A,#N/A,FALSE,"PILARES";#N/A,#N/A,FALSE,"VIGAS"}</definedName>
    <definedName name="ciclovia2" hidden="1">{#N/A,#N/A,FALSE,"ALVENARIA";#N/A,#N/A,FALSE,"BLOCOS";#N/A,#N/A,FALSE,"CINTAS";#N/A,#N/A,FALSE,"CORTINA";#N/A,#N/A,FALSE,"LAJES";#N/A,#N/A,FALSE,"PILARES";#N/A,#N/A,FALSE,"VIGAS"}</definedName>
    <definedName name="ciclovia3" hidden="1">{#N/A,#N/A,FALSE,"ALVENARIA";#N/A,#N/A,FALSE,"BLOCOS";#N/A,#N/A,FALSE,"CINTAS";#N/A,#N/A,FALSE,"CORTINA";#N/A,#N/A,FALSE,"LAJES";#N/A,#N/A,FALSE,"PILARES";#N/A,#N/A,FALSE,"VIGAS"}</definedName>
    <definedName name="ciclovia4" hidden="1">{#N/A,#N/A,FALSE,"ALVENARIA";#N/A,#N/A,FALSE,"BLOCOS";#N/A,#N/A,FALSE,"CINTAS";#N/A,#N/A,FALSE,"CORTINA";#N/A,#N/A,FALSE,"LAJES";#N/A,#N/A,FALSE,"PILARES";#N/A,#N/A,FALSE,"VIGAS"}</definedName>
    <definedName name="ciclovia5" hidden="1">{#N/A,#N/A,FALSE,"ALVENARIA";#N/A,#N/A,FALSE,"BLOCOS";#N/A,#N/A,FALSE,"CINTAS";#N/A,#N/A,FALSE,"CORTINA";#N/A,#N/A,FALSE,"LAJES";#N/A,#N/A,FALSE,"PILARES";#N/A,#N/A,FALSE,"VIGAS"}</definedName>
    <definedName name="ciclovia6" hidden="1">{#N/A,#N/A,FALSE,"ALVENARIA";#N/A,#N/A,FALSE,"BLOCOS";#N/A,#N/A,FALSE,"CINTAS";#N/A,#N/A,FALSE,"CORTINA";#N/A,#N/A,FALSE,"LAJES";#N/A,#N/A,FALSE,"PILARES";#N/A,#N/A,FALSE,"VIGAS"}</definedName>
    <definedName name="ciclovia7" hidden="1">{#N/A,#N/A,FALSE,"ALVENARIA";#N/A,#N/A,FALSE,"BLOCOS";#N/A,#N/A,FALSE,"CINTAS";#N/A,#N/A,FALSE,"CORTINA";#N/A,#N/A,FALSE,"LAJES";#N/A,#N/A,FALSE,"PILARES";#N/A,#N/A,FALSE,"VIGAS"}</definedName>
    <definedName name="ciclovia8" hidden="1">{#N/A,#N/A,FALSE,"ALVENARIA";#N/A,#N/A,FALSE,"BLOCOS";#N/A,#N/A,FALSE,"CINTAS";#N/A,#N/A,FALSE,"CORTINA";#N/A,#N/A,FALSE,"LAJES";#N/A,#N/A,FALSE,"PILARES";#N/A,#N/A,FALSE,"VIGAS"}</definedName>
    <definedName name="concorrentes" hidden="1">{#N/A,#N/A,FALSE,"Cronograma";#N/A,#N/A,FALSE,"Cronogr. 2"}</definedName>
    <definedName name="cotação" hidden="1">{#N/A,#N/A,FALSE,"ALVENARIA";#N/A,#N/A,FALSE,"BLOCOS";#N/A,#N/A,FALSE,"CINTAS";#N/A,#N/A,FALSE,"CORTINA";#N/A,#N/A,FALSE,"LAJES";#N/A,#N/A,FALSE,"PILARES";#N/A,#N/A,FALSE,"VIGAS"}</definedName>
    <definedName name="ddd" hidden="1">{#N/A,#N/A,FALSE,"ALVENARIA";#N/A,#N/A,FALSE,"BLOCOS";#N/A,#N/A,FALSE,"CINTAS";#N/A,#N/A,FALSE,"CORTINA";#N/A,#N/A,FALSE,"LAJES";#N/A,#N/A,FALSE,"PILARES";#N/A,#N/A,FALSE,"VIGAS"}</definedName>
    <definedName name="DOLAR">[2]INSUMOS!$G$8</definedName>
    <definedName name="ersdcefgbrnghrbgbrgfbgfwbvbfgvwfv">#REF!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4">#REF!</definedName>
    <definedName name="Fonte" localSheetId="2">#REF!</definedName>
    <definedName name="Fonte" localSheetId="3">#REF!</definedName>
    <definedName name="Fonte" localSheetId="4">#REF!</definedName>
    <definedName name="Fonte" localSheetId="5">#REF!</definedName>
    <definedName name="Fonte">#REF!</definedName>
    <definedName name="Fossa20" hidden="1">{#N/A,#N/A,FALSE,"ALVENARIA";#N/A,#N/A,FALSE,"BLOCOS";#N/A,#N/A,FALSE,"CINTAS";#N/A,#N/A,FALSE,"CORTINA";#N/A,#N/A,FALSE,"LAJES";#N/A,#N/A,FALSE,"PILARES";#N/A,#N/A,FALSE,"VIGAS"}</definedName>
    <definedName name="fran" hidden="1">{#N/A,#N/A,FALSE,"ALVENARIA";#N/A,#N/A,FALSE,"BLOCOS";#N/A,#N/A,FALSE,"CINTAS";#N/A,#N/A,FALSE,"CORTINA";#N/A,#N/A,FALSE,"LAJES";#N/A,#N/A,FALSE,"PILARES";#N/A,#N/A,FALSE,"VIGAS"}</definedName>
    <definedName name="INSUMOS" localSheetId="2">#REF!</definedName>
    <definedName name="INSUMOS" localSheetId="3">#REF!</definedName>
    <definedName name="INSUMOS" localSheetId="4">#REF!</definedName>
    <definedName name="INSUMOS" localSheetId="5">#REF!</definedName>
    <definedName name="INSUMOS">#REF!</definedName>
    <definedName name="leosde">#REF!</definedName>
    <definedName name="mac" hidden="1">{#N/A,#N/A,FALSE,"ALVENARIA";#N/A,#N/A,FALSE,"BLOCOS";#N/A,#N/A,FALSE,"CINTAS";#N/A,#N/A,FALSE,"CORTINA";#N/A,#N/A,FALSE,"LAJES";#N/A,#N/A,FALSE,"PILARES";#N/A,#N/A,FALSE,"VIGAS"}</definedName>
    <definedName name="MACAHDO" hidden="1">{#N/A,#N/A,FALSE,"ALVENARIA";#N/A,#N/A,FALSE,"BLOCOS";#N/A,#N/A,FALSE,"CINTAS";#N/A,#N/A,FALSE,"CORTINA";#N/A,#N/A,FALSE,"LAJES";#N/A,#N/A,FALSE,"PILARES";#N/A,#N/A,FALSE,"VIGAS"}</definedName>
    <definedName name="MACHADO" hidden="1">{#N/A,#N/A,FALSE,"ALVENARIA";#N/A,#N/A,FALSE,"BLOCOS";#N/A,#N/A,FALSE,"CINTAS";#N/A,#N/A,FALSE,"CORTINA";#N/A,#N/A,FALSE,"LAJES";#N/A,#N/A,FALSE,"PILARES";#N/A,#N/A,FALSE,"VIGAS"}</definedName>
    <definedName name="nao">#REF!</definedName>
    <definedName name="NCOMPOSICOES">7</definedName>
    <definedName name="NCOTACOES">15</definedName>
    <definedName name="noo" hidden="1">{#N/A,#N/A,FALSE,"ALVENARIA";#N/A,#N/A,FALSE,"BLOCOS";#N/A,#N/A,FALSE,"CINTAS";#N/A,#N/A,FALSE,"CORTINA";#N/A,#N/A,FALSE,"LAJES";#N/A,#N/A,FALSE,"PILARES";#N/A,#N/A,FALSE,"VIGAS"}</definedName>
    <definedName name="obra">#REF!</definedName>
    <definedName name="obra1">#REF!</definedName>
    <definedName name="obra2">#REF!</definedName>
    <definedName name="obra3">#REF!</definedName>
    <definedName name="obra4">#REF!</definedName>
    <definedName name="obra5">#REF!</definedName>
    <definedName name="orcamento" hidden="1">{#N/A,#N/A,FALSE,"ALVENARIA";#N/A,#N/A,FALSE,"BLOCOS";#N/A,#N/A,FALSE,"CINTAS";#N/A,#N/A,FALSE,"CORTINA";#N/A,#N/A,FALSE,"LAJES";#N/A,#N/A,FALSE,"PILARES";#N/A,#N/A,FALSE,"VIGAS"}</definedName>
    <definedName name="P.1">#REF!</definedName>
    <definedName name="P.10">#REF!</definedName>
    <definedName name="P.11">#REF!</definedName>
    <definedName name="P.12">#REF!</definedName>
    <definedName name="P.13">#REF!</definedName>
    <definedName name="P.14">#REF!</definedName>
    <definedName name="P.15">#REF!</definedName>
    <definedName name="P.2">#REF!</definedName>
    <definedName name="P.3">#REF!</definedName>
    <definedName name="P.4">#REF!</definedName>
    <definedName name="P.5">#REF!</definedName>
    <definedName name="P.6">#REF!</definedName>
    <definedName name="P.7">#REF!</definedName>
    <definedName name="P.8">#REF!</definedName>
    <definedName name="P.9">#REF!</definedName>
    <definedName name="Pedreiro_de_acabamento">[2]INSUMOS!$B$11</definedName>
    <definedName name="Popular" hidden="1">{#N/A,#N/A,FALSE,"Cronograma";#N/A,#N/A,FALSE,"Cronogr. 2"}</definedName>
    <definedName name="PP1.1">#REF!</definedName>
    <definedName name="PP1.10">#REF!</definedName>
    <definedName name="PP1.11">#REF!</definedName>
    <definedName name="PP1.12">#REF!</definedName>
    <definedName name="PP1.13">#REF!</definedName>
    <definedName name="PP1.14">#REF!</definedName>
    <definedName name="PP1.15">#REF!</definedName>
    <definedName name="PP1.2">#REF!</definedName>
    <definedName name="PP1.3">#REF!</definedName>
    <definedName name="PP1.4">#REF!</definedName>
    <definedName name="PP1.5">#REF!</definedName>
    <definedName name="PP1.6">#REF!</definedName>
    <definedName name="PP1.7">#REF!</definedName>
    <definedName name="PP1.8">#REF!</definedName>
    <definedName name="PP1.9">#REF!</definedName>
    <definedName name="rio" hidden="1">{#N/A,#N/A,FALSE,"Cronograma";#N/A,#N/A,FALSE,"Cronogr. 2"}</definedName>
    <definedName name="SINAPI_AC" localSheetId="0" hidden="1">#REF!</definedName>
    <definedName name="SINAPI_AC" localSheetId="1" hidden="1">#REF!</definedName>
    <definedName name="SINAPI_AC" hidden="1">#REF!</definedName>
    <definedName name="ss" hidden="1">{#N/A,#N/A,FALSE,"Cronograma";#N/A,#N/A,FALSE,"Cronogr. 2"}</definedName>
    <definedName name="T.1">#REF!</definedName>
    <definedName name="T.10">#REF!</definedName>
    <definedName name="T.11">#REF!</definedName>
    <definedName name="T.12">#REF!</definedName>
    <definedName name="T.13">#REF!</definedName>
    <definedName name="T.14">#REF!</definedName>
    <definedName name="T.15">#REF!</definedName>
    <definedName name="T.2">#REF!</definedName>
    <definedName name="T.3">#REF!</definedName>
    <definedName name="T.4">#REF!</definedName>
    <definedName name="T.5">#REF!</definedName>
    <definedName name="T.6">#REF!</definedName>
    <definedName name="T.7">#REF!</definedName>
    <definedName name="T.8">#REF!</definedName>
    <definedName name="T.9">#REF!</definedName>
    <definedName name="_xlnm.Print_Titles" localSheetId="0">'2 SALAS - 127V_BLOCOS'!$1:$7</definedName>
    <definedName name="_xlnm.Print_Titles" localSheetId="1">MC!$1:$6</definedName>
    <definedName name="TOT.P">#REF!</definedName>
    <definedName name="TOT1.P">#REF!</definedName>
    <definedName name="TT.1">#REF!</definedName>
    <definedName name="TT.10">#REF!</definedName>
    <definedName name="TT.11">#REF!</definedName>
    <definedName name="TT.12">#REF!</definedName>
    <definedName name="TT.13">#REF!</definedName>
    <definedName name="TT.14">#REF!</definedName>
    <definedName name="TT.15">#REF!</definedName>
    <definedName name="TT.2">#REF!</definedName>
    <definedName name="TT.3">#REF!</definedName>
    <definedName name="TT.4">#REF!</definedName>
    <definedName name="TT.5">#REF!</definedName>
    <definedName name="TT.6">#REF!</definedName>
    <definedName name="TT.7">#REF!</definedName>
    <definedName name="TT.8">#REF!</definedName>
    <definedName name="TT.9">#REF!</definedName>
    <definedName name="wrn.Cronograma." hidden="1">{#N/A,#N/A,FALSE,"Cronograma";#N/A,#N/A,FALSE,"Cronogr. 2"}</definedName>
    <definedName name="wrn.GERAL." hidden="1">{#N/A,#N/A,FALSE,"ET-CAPA";#N/A,#N/A,FALSE,"ET-PAG1";#N/A,#N/A,FALSE,"ET-PAG2";#N/A,#N/A,FALSE,"ET-PAG3";#N/A,#N/A,FALSE,"ET-PAG4";#N/A,#N/A,FALSE,"ET-PAG5"}</definedName>
    <definedName name="wrn.mode_lev.xls." hidden="1">{#N/A,#N/A,FALSE,"ALVENARIA";#N/A,#N/A,FALSE,"BLOCOS";#N/A,#N/A,FALSE,"CINTAS";#N/A,#N/A,FALSE,"CORTINA";#N/A,#N/A,FALSE,"LAJES";#N/A,#N/A,FALSE,"PILARES";#N/A,#N/A,FALSE,"VIGAS"}</definedName>
    <definedName name="wrn.PENDENCIAS." hidden="1">{#N/A,#N/A,FALSE,"GERAL";#N/A,#N/A,FALSE,"012-96";#N/A,#N/A,FALSE,"018-96";#N/A,#N/A,FALSE,"027-96";#N/A,#N/A,FALSE,"059-96";#N/A,#N/A,FALSE,"076-96";#N/A,#N/A,FALSE,"019-97";#N/A,#N/A,FALSE,"021-97";#N/A,#N/A,FALSE,"022-97";#N/A,#N/A,FALSE,"028-97"}</definedName>
    <definedName name="x">{#N/A,#N/A,FALSE,"ALVENARIA";#N/A,#N/A,FALSE,"BLOCOS";#N/A,#N/A,FALSE,"CINTAS";#N/A,#N/A,FALSE,"CORTINA";#N/A,#N/A,FALSE,"LAJES";#N/A,#N/A,FALSE,"PILARES";#N/A,#N/A,FALSE,"VIGAS"}</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2" i="153"/>
  <c r="H92" i="159"/>
  <c r="H89"/>
  <c r="H85"/>
  <c r="H81"/>
  <c r="H77"/>
  <c r="H73"/>
  <c r="H69"/>
  <c r="H61"/>
  <c r="I61" s="1"/>
  <c r="K61" s="1"/>
  <c r="J61" s="1"/>
  <c r="M58"/>
  <c r="I58"/>
  <c r="K58" s="1"/>
  <c r="J58" s="1"/>
  <c r="H58"/>
  <c r="M54"/>
  <c r="L54"/>
  <c r="H54"/>
  <c r="I54" s="1"/>
  <c r="J54" s="1"/>
  <c r="M50"/>
  <c r="I50"/>
  <c r="H50"/>
  <c r="J50" s="1"/>
  <c r="K50" s="1"/>
  <c r="M46"/>
  <c r="H46"/>
  <c r="I46" s="1"/>
  <c r="J46" s="1"/>
  <c r="K46" s="1"/>
  <c r="M42"/>
  <c r="L42"/>
  <c r="L65" s="1"/>
  <c r="H42"/>
  <c r="I42" s="1"/>
  <c r="J42" s="1"/>
  <c r="K42" s="1"/>
  <c r="M38"/>
  <c r="I38"/>
  <c r="J38" s="1"/>
  <c r="K38" s="1"/>
  <c r="H38"/>
  <c r="M34"/>
  <c r="J34"/>
  <c r="K34" s="1"/>
  <c r="I34"/>
  <c r="H34"/>
  <c r="A4" i="158"/>
  <c r="C54"/>
  <c r="I65"/>
  <c r="I64"/>
  <c r="I66" s="1"/>
  <c r="C60"/>
  <c r="I59"/>
  <c r="I60" s="1"/>
  <c r="G59"/>
  <c r="I53"/>
  <c r="I54" s="1"/>
  <c r="H53"/>
  <c r="H54" s="1"/>
  <c r="C70" s="1"/>
  <c r="F53"/>
  <c r="F54" s="1"/>
  <c r="I49"/>
  <c r="J48"/>
  <c r="H48"/>
  <c r="F48"/>
  <c r="G48" s="1"/>
  <c r="J47"/>
  <c r="H47"/>
  <c r="F47"/>
  <c r="F49" s="1"/>
  <c r="A70" s="1"/>
  <c r="F50" i="155"/>
  <c r="I324" i="153"/>
  <c r="J312"/>
  <c r="J282"/>
  <c r="J269"/>
  <c r="J256"/>
  <c r="J242"/>
  <c r="J234"/>
  <c r="J222"/>
  <c r="J208"/>
  <c r="J199"/>
  <c r="J181"/>
  <c r="J161"/>
  <c r="K149"/>
  <c r="D66" i="155"/>
  <c r="G66" s="1"/>
  <c r="B65"/>
  <c r="D64"/>
  <c r="G64" s="1"/>
  <c r="B63"/>
  <c r="D62"/>
  <c r="G62" s="1"/>
  <c r="B61"/>
  <c r="D60"/>
  <c r="G60" s="1"/>
  <c r="B59"/>
  <c r="D58"/>
  <c r="F58" s="1"/>
  <c r="B57"/>
  <c r="D56"/>
  <c r="G56" s="1"/>
  <c r="B55"/>
  <c r="D54"/>
  <c r="F54" s="1"/>
  <c r="B53"/>
  <c r="D52"/>
  <c r="F52" s="1"/>
  <c r="B51"/>
  <c r="D50"/>
  <c r="G50" s="1"/>
  <c r="B49"/>
  <c r="D48"/>
  <c r="G48" s="1"/>
  <c r="B47"/>
  <c r="D46"/>
  <c r="G46" s="1"/>
  <c r="B45"/>
  <c r="D44"/>
  <c r="E44" s="1"/>
  <c r="B43"/>
  <c r="D42"/>
  <c r="E42" s="1"/>
  <c r="B41"/>
  <c r="D40"/>
  <c r="E40" s="1"/>
  <c r="B39"/>
  <c r="D38"/>
  <c r="E38" s="1"/>
  <c r="B37"/>
  <c r="D36"/>
  <c r="E36" s="1"/>
  <c r="B35"/>
  <c r="G211" i="156"/>
  <c r="H212"/>
  <c r="I207" i="153"/>
  <c r="I206"/>
  <c r="I208" s="1"/>
  <c r="F202" i="156"/>
  <c r="F201"/>
  <c r="F315"/>
  <c r="F311"/>
  <c r="F295"/>
  <c r="F294"/>
  <c r="F287"/>
  <c r="F286"/>
  <c r="F236"/>
  <c r="F234"/>
  <c r="F233"/>
  <c r="F228"/>
  <c r="F227"/>
  <c r="F224"/>
  <c r="F223"/>
  <c r="F222"/>
  <c r="F221"/>
  <c r="F216"/>
  <c r="F215"/>
  <c r="F214"/>
  <c r="F213"/>
  <c r="F212"/>
  <c r="F211"/>
  <c r="F210"/>
  <c r="F206"/>
  <c r="F200"/>
  <c r="F191"/>
  <c r="F190"/>
  <c r="F188"/>
  <c r="G180"/>
  <c r="F180"/>
  <c r="F175"/>
  <c r="F174"/>
  <c r="F171"/>
  <c r="F168"/>
  <c r="F167"/>
  <c r="F166"/>
  <c r="F165"/>
  <c r="F163"/>
  <c r="F162"/>
  <c r="F161"/>
  <c r="F160"/>
  <c r="F155"/>
  <c r="F154"/>
  <c r="F153"/>
  <c r="F152"/>
  <c r="F150"/>
  <c r="F148"/>
  <c r="F142"/>
  <c r="F141"/>
  <c r="A4"/>
  <c r="A3"/>
  <c r="A3" i="158"/>
  <c r="F100" i="156"/>
  <c r="F101"/>
  <c r="H8" i="159"/>
  <c r="F112" i="156"/>
  <c r="F111"/>
  <c r="F120"/>
  <c r="F119"/>
  <c r="F135"/>
  <c r="F131"/>
  <c r="F89"/>
  <c r="F86"/>
  <c r="F88" s="1"/>
  <c r="F81"/>
  <c r="M8" i="159"/>
  <c r="M12"/>
  <c r="F72" i="156"/>
  <c r="F68"/>
  <c r="F71" i="153" s="1"/>
  <c r="F59" i="156"/>
  <c r="F57"/>
  <c r="H25" i="159"/>
  <c r="H21"/>
  <c r="F45" i="156"/>
  <c r="F44"/>
  <c r="F41"/>
  <c r="F35"/>
  <c r="F32"/>
  <c r="F31"/>
  <c r="F30"/>
  <c r="C33" i="158"/>
  <c r="C21"/>
  <c r="K32"/>
  <c r="K30"/>
  <c r="I26"/>
  <c r="F16"/>
  <c r="I16"/>
  <c r="E65" i="160"/>
  <c r="D65"/>
  <c r="C65"/>
  <c r="B65"/>
  <c r="I64"/>
  <c r="I63"/>
  <c r="I62"/>
  <c r="I58"/>
  <c r="I56"/>
  <c r="I55"/>
  <c r="I54"/>
  <c r="I53"/>
  <c r="I52"/>
  <c r="I51"/>
  <c r="I50"/>
  <c r="I49"/>
  <c r="I48"/>
  <c r="I47"/>
  <c r="I46"/>
  <c r="I45"/>
  <c r="I39"/>
  <c r="I43" s="1"/>
  <c r="G28"/>
  <c r="N27"/>
  <c r="M27"/>
  <c r="K27"/>
  <c r="J27"/>
  <c r="I27"/>
  <c r="H27"/>
  <c r="N26"/>
  <c r="M26"/>
  <c r="K26"/>
  <c r="J26"/>
  <c r="I26"/>
  <c r="H26"/>
  <c r="G17"/>
  <c r="N16"/>
  <c r="N17" s="1"/>
  <c r="M16"/>
  <c r="M17" s="1"/>
  <c r="K16"/>
  <c r="J16"/>
  <c r="I16"/>
  <c r="I17" s="1"/>
  <c r="F37" i="156" s="1"/>
  <c r="H16" i="160"/>
  <c r="H17" s="1"/>
  <c r="F38" i="156" s="1"/>
  <c r="M11" i="160"/>
  <c r="M12" s="1"/>
  <c r="J11"/>
  <c r="J12" s="1"/>
  <c r="F23" i="156" s="1"/>
  <c r="I11" i="160"/>
  <c r="I12" s="1"/>
  <c r="F24" i="156" s="1"/>
  <c r="H11" i="160"/>
  <c r="H12" s="1"/>
  <c r="F28" i="153" s="1"/>
  <c r="G11" i="160"/>
  <c r="G12" s="1"/>
  <c r="F25" i="153" s="1"/>
  <c r="F11" i="160"/>
  <c r="F12" s="1"/>
  <c r="N7"/>
  <c r="J7"/>
  <c r="F19" i="156" s="1"/>
  <c r="F22" i="153" s="1"/>
  <c r="H7" i="160"/>
  <c r="G7"/>
  <c r="F7"/>
  <c r="A4"/>
  <c r="A3"/>
  <c r="A2"/>
  <c r="H90" i="153"/>
  <c r="B90"/>
  <c r="E71"/>
  <c r="E70"/>
  <c r="C71"/>
  <c r="B71"/>
  <c r="C70"/>
  <c r="B70"/>
  <c r="D71"/>
  <c r="D70"/>
  <c r="H71"/>
  <c r="H70"/>
  <c r="F70"/>
  <c r="D90"/>
  <c r="H12" i="159"/>
  <c r="I12" s="1"/>
  <c r="J12" s="1"/>
  <c r="K12" s="1"/>
  <c r="K65" l="1"/>
  <c r="H65"/>
  <c r="I65"/>
  <c r="M65"/>
  <c r="H96"/>
  <c r="J65"/>
  <c r="J49" i="158"/>
  <c r="D70" s="1"/>
  <c r="H49"/>
  <c r="G47"/>
  <c r="G49" s="1"/>
  <c r="G53"/>
  <c r="G54" s="1"/>
  <c r="F62" i="155"/>
  <c r="F40"/>
  <c r="E56"/>
  <c r="F56"/>
  <c r="E62"/>
  <c r="F46"/>
  <c r="F42"/>
  <c r="G58"/>
  <c r="F48"/>
  <c r="G54"/>
  <c r="G52"/>
  <c r="L211" i="153"/>
  <c r="L212" s="1"/>
  <c r="F87" i="156"/>
  <c r="F90" i="153" s="1"/>
  <c r="I90" s="1"/>
  <c r="J28" i="160"/>
  <c r="I28"/>
  <c r="D33" s="1"/>
  <c r="K28"/>
  <c r="H28"/>
  <c r="C33" s="1"/>
  <c r="I44"/>
  <c r="I57"/>
  <c r="I65"/>
  <c r="K17"/>
  <c r="J17"/>
  <c r="A33"/>
  <c r="B33"/>
  <c r="I71" i="153"/>
  <c r="I70"/>
  <c r="I10" i="158"/>
  <c r="B70" l="1"/>
  <c r="F33" i="160"/>
  <c r="E33"/>
  <c r="F36" i="156"/>
  <c r="F93"/>
  <c r="F92"/>
  <c r="F110" i="153" l="1"/>
  <c r="F111"/>
  <c r="F112"/>
  <c r="F109"/>
  <c r="H119"/>
  <c r="F115"/>
  <c r="F116"/>
  <c r="F117"/>
  <c r="F118"/>
  <c r="F119"/>
  <c r="F120"/>
  <c r="F114"/>
  <c r="F123"/>
  <c r="F124"/>
  <c r="F122"/>
  <c r="F127"/>
  <c r="F128"/>
  <c r="F129"/>
  <c r="F126"/>
  <c r="H129"/>
  <c r="I119" l="1"/>
  <c r="I129"/>
  <c r="G50" i="156" l="1"/>
  <c r="F104" i="153"/>
  <c r="F103"/>
  <c r="G77" i="156"/>
  <c r="G78" s="1"/>
  <c r="G79" s="1"/>
  <c r="G80" s="1"/>
  <c r="G98" s="1"/>
  <c r="G99" s="1"/>
  <c r="A4" i="159"/>
  <c r="A3"/>
  <c r="A2"/>
  <c r="M17" l="1"/>
  <c r="F77" i="156" s="1"/>
  <c r="F80" i="153" s="1"/>
  <c r="H29" i="159"/>
  <c r="F50" i="156" s="1"/>
  <c r="F53" i="153" s="1"/>
  <c r="F84"/>
  <c r="F67"/>
  <c r="F66"/>
  <c r="F69"/>
  <c r="F68"/>
  <c r="F95"/>
  <c r="F96"/>
  <c r="H96"/>
  <c r="F91"/>
  <c r="F89"/>
  <c r="F94"/>
  <c r="F92"/>
  <c r="F134"/>
  <c r="F138"/>
  <c r="L17" i="159" l="1"/>
  <c r="F80" i="156"/>
  <c r="F83" i="153" s="1"/>
  <c r="F98" i="156"/>
  <c r="I96" i="153"/>
  <c r="F101" l="1"/>
  <c r="F62"/>
  <c r="F58"/>
  <c r="F60"/>
  <c r="H48"/>
  <c r="F48"/>
  <c r="F47"/>
  <c r="F45"/>
  <c r="F43"/>
  <c r="F44"/>
  <c r="H45"/>
  <c r="H44"/>
  <c r="F39"/>
  <c r="F40"/>
  <c r="F38"/>
  <c r="I28" i="158"/>
  <c r="I29"/>
  <c r="I30"/>
  <c r="I31"/>
  <c r="I32"/>
  <c r="I27"/>
  <c r="G32"/>
  <c r="G31"/>
  <c r="H33"/>
  <c r="H39" s="1"/>
  <c r="G30"/>
  <c r="G29"/>
  <c r="G28"/>
  <c r="G27"/>
  <c r="G26"/>
  <c r="F34" i="153"/>
  <c r="F35"/>
  <c r="F33"/>
  <c r="F26"/>
  <c r="F27"/>
  <c r="J9" i="158"/>
  <c r="J8"/>
  <c r="I38"/>
  <c r="I37"/>
  <c r="F75" i="153"/>
  <c r="I20" i="158"/>
  <c r="H20"/>
  <c r="F20"/>
  <c r="G20" s="1"/>
  <c r="I19"/>
  <c r="H19"/>
  <c r="F19"/>
  <c r="G19" s="1"/>
  <c r="I18"/>
  <c r="H18"/>
  <c r="F18"/>
  <c r="G18" s="1"/>
  <c r="I17"/>
  <c r="H17"/>
  <c r="F17"/>
  <c r="G17" s="1"/>
  <c r="H16"/>
  <c r="G16"/>
  <c r="I15"/>
  <c r="H15"/>
  <c r="F15"/>
  <c r="G15" s="1"/>
  <c r="I14"/>
  <c r="H14"/>
  <c r="F14"/>
  <c r="G14" s="1"/>
  <c r="H9"/>
  <c r="F9"/>
  <c r="G9" s="1"/>
  <c r="H8"/>
  <c r="F8"/>
  <c r="A2"/>
  <c r="I39" l="1"/>
  <c r="F33" i="156" s="1"/>
  <c r="F36" i="153" s="1"/>
  <c r="F10" i="158"/>
  <c r="J10"/>
  <c r="F20" i="156" s="1"/>
  <c r="G8" i="158"/>
  <c r="G10" s="1"/>
  <c r="H10"/>
  <c r="F18" i="156" s="1"/>
  <c r="I48" i="153"/>
  <c r="I44"/>
  <c r="I45"/>
  <c r="G33" i="158"/>
  <c r="G39" s="1"/>
  <c r="F33"/>
  <c r="G21"/>
  <c r="H21"/>
  <c r="I21"/>
  <c r="F25" i="156" s="1"/>
  <c r="F21" i="158"/>
  <c r="I33"/>
  <c r="F41" i="153" s="1"/>
  <c r="B43" i="158" l="1"/>
  <c r="F12" i="156" s="1"/>
  <c r="F15" i="153" s="1"/>
  <c r="A43" i="158"/>
  <c r="F11" i="156" s="1"/>
  <c r="C43" i="158"/>
  <c r="F21" i="153" s="1"/>
  <c r="F22" i="156"/>
  <c r="F23" i="153"/>
  <c r="D43" i="158"/>
  <c r="F13" i="156" l="1"/>
  <c r="F16" i="153" s="1"/>
  <c r="F14"/>
  <c r="F9" i="156"/>
  <c r="F10" i="153" s="1"/>
  <c r="B33" i="155" l="1"/>
  <c r="B31"/>
  <c r="B29"/>
  <c r="B27"/>
  <c r="B25"/>
  <c r="B23"/>
  <c r="B21"/>
  <c r="B19"/>
  <c r="B17"/>
  <c r="B15"/>
  <c r="B13"/>
  <c r="B11"/>
  <c r="B9"/>
  <c r="B7"/>
  <c r="F4"/>
  <c r="A5"/>
  <c r="A4"/>
  <c r="H21" i="153" l="1"/>
  <c r="H22"/>
  <c r="H23"/>
  <c r="H26"/>
  <c r="H27"/>
  <c r="H28"/>
  <c r="H34"/>
  <c r="H35"/>
  <c r="H36"/>
  <c r="H39"/>
  <c r="H40"/>
  <c r="H41"/>
  <c r="H60"/>
  <c r="H62"/>
  <c r="H66"/>
  <c r="H67"/>
  <c r="H68"/>
  <c r="H69"/>
  <c r="H80"/>
  <c r="H81"/>
  <c r="H82"/>
  <c r="H83"/>
  <c r="H84"/>
  <c r="H91"/>
  <c r="H92"/>
  <c r="H94"/>
  <c r="H95"/>
  <c r="H101"/>
  <c r="H102"/>
  <c r="H103"/>
  <c r="H104"/>
  <c r="H110"/>
  <c r="H111"/>
  <c r="H112"/>
  <c r="H115"/>
  <c r="H116"/>
  <c r="H117"/>
  <c r="H118"/>
  <c r="H120"/>
  <c r="H123"/>
  <c r="H124"/>
  <c r="H127"/>
  <c r="H128"/>
  <c r="H134"/>
  <c r="H139"/>
  <c r="H138"/>
  <c r="H126"/>
  <c r="H122"/>
  <c r="H114"/>
  <c r="H109"/>
  <c r="H100"/>
  <c r="H89"/>
  <c r="H79"/>
  <c r="H75"/>
  <c r="H58"/>
  <c r="H53"/>
  <c r="H47"/>
  <c r="H43"/>
  <c r="H38"/>
  <c r="H33"/>
  <c r="H25"/>
  <c r="H14"/>
  <c r="H15"/>
  <c r="H16"/>
  <c r="H10"/>
  <c r="I58" l="1"/>
  <c r="I60"/>
  <c r="I116"/>
  <c r="I117"/>
  <c r="I120"/>
  <c r="I118"/>
  <c r="I115"/>
  <c r="I114"/>
  <c r="I53"/>
  <c r="I54" s="1"/>
  <c r="I63" l="1"/>
  <c r="I62"/>
  <c r="D16" i="155"/>
  <c r="E16" s="1"/>
  <c r="D18" l="1"/>
  <c r="I134" i="153"/>
  <c r="I135" s="1"/>
  <c r="D32" i="155" s="1"/>
  <c r="G32" s="1"/>
  <c r="G18" l="1"/>
  <c r="F18"/>
  <c r="I104" i="153"/>
  <c r="I103"/>
  <c r="I101"/>
  <c r="I95"/>
  <c r="I94"/>
  <c r="I92"/>
  <c r="I91"/>
  <c r="I89"/>
  <c r="I84"/>
  <c r="I83"/>
  <c r="I80"/>
  <c r="I97" l="1"/>
  <c r="D26" i="155" s="1"/>
  <c r="I124" i="153"/>
  <c r="I123"/>
  <c r="I122"/>
  <c r="I112"/>
  <c r="I111"/>
  <c r="I110"/>
  <c r="I109"/>
  <c r="I127"/>
  <c r="I128"/>
  <c r="I126"/>
  <c r="I138"/>
  <c r="G26" i="155" l="1"/>
  <c r="F26"/>
  <c r="I130" i="153"/>
  <c r="D30" i="155" s="1"/>
  <c r="I66" i="153"/>
  <c r="I67"/>
  <c r="I68"/>
  <c r="I69"/>
  <c r="I75"/>
  <c r="I47"/>
  <c r="I43"/>
  <c r="I41"/>
  <c r="I40"/>
  <c r="I39"/>
  <c r="I38"/>
  <c r="I36"/>
  <c r="I35"/>
  <c r="I34"/>
  <c r="I33"/>
  <c r="I49" l="1"/>
  <c r="D14" i="155" s="1"/>
  <c r="E14" s="1"/>
  <c r="I72" i="153"/>
  <c r="D20" i="155" s="1"/>
  <c r="F20" s="1"/>
  <c r="I76" i="153"/>
  <c r="D22" i="155" s="1"/>
  <c r="F30"/>
  <c r="G30"/>
  <c r="I26" i="153"/>
  <c r="I27"/>
  <c r="I28"/>
  <c r="I22"/>
  <c r="I23"/>
  <c r="I21"/>
  <c r="I16"/>
  <c r="I15"/>
  <c r="I14"/>
  <c r="I10"/>
  <c r="I17" l="1"/>
  <c r="D10" i="155" s="1"/>
  <c r="I29" i="153"/>
  <c r="E22" i="155"/>
  <c r="I11" i="153"/>
  <c r="G20" i="155"/>
  <c r="F14"/>
  <c r="I25" i="153"/>
  <c r="D8" i="155" l="1"/>
  <c r="E8" s="1"/>
  <c r="E10"/>
  <c r="D12" l="1"/>
  <c r="E12" s="1"/>
  <c r="E68" s="1"/>
  <c r="F139" i="153"/>
  <c r="I139" s="1"/>
  <c r="I140" s="1"/>
  <c r="D34" i="155" l="1"/>
  <c r="G34" l="1"/>
  <c r="I8" i="159"/>
  <c r="H17"/>
  <c r="F76" i="156" s="1"/>
  <c r="F79" i="153" s="1"/>
  <c r="I79" s="1"/>
  <c r="I17" i="159" l="1"/>
  <c r="F78" i="156" s="1"/>
  <c r="F81" i="153" s="1"/>
  <c r="I81" s="1"/>
  <c r="J8" i="159"/>
  <c r="K8" s="1"/>
  <c r="J17" l="1"/>
  <c r="F79" i="156" s="1"/>
  <c r="F82" i="153" s="1"/>
  <c r="I82" s="1"/>
  <c r="I85" s="1"/>
  <c r="D24" i="155" l="1"/>
  <c r="H68"/>
  <c r="G24" l="1"/>
  <c r="F24"/>
  <c r="F68" s="1"/>
  <c r="K17" i="159"/>
  <c r="F99" i="156" s="1"/>
  <c r="F97" s="1"/>
  <c r="F100" i="153" l="1"/>
  <c r="I100" s="1"/>
  <c r="I105" s="1"/>
  <c r="F102"/>
  <c r="I102" s="1"/>
  <c r="I326" l="1"/>
  <c r="D4" i="155" s="1"/>
  <c r="D28" l="1"/>
  <c r="D68" s="1"/>
  <c r="J68" l="1"/>
  <c r="G28"/>
  <c r="G68" s="1"/>
  <c r="K68" s="1"/>
  <c r="I68"/>
  <c r="D63" l="1"/>
  <c r="D65"/>
  <c r="D27"/>
  <c r="D57"/>
  <c r="D55"/>
  <c r="D45"/>
  <c r="D43"/>
  <c r="D41"/>
  <c r="D39"/>
  <c r="D37"/>
  <c r="D53"/>
  <c r="D35"/>
  <c r="D47"/>
  <c r="D51"/>
  <c r="D61"/>
  <c r="D49"/>
  <c r="D59"/>
  <c r="I67"/>
  <c r="D15"/>
  <c r="D29"/>
  <c r="D33"/>
  <c r="D19"/>
  <c r="D25"/>
  <c r="E67"/>
  <c r="D31"/>
  <c r="D7"/>
  <c r="D17"/>
  <c r="D13"/>
  <c r="D23"/>
  <c r="H67"/>
  <c r="G67"/>
  <c r="D9"/>
  <c r="F67"/>
  <c r="D21"/>
  <c r="D11"/>
  <c r="J67"/>
  <c r="D67" l="1"/>
</calcChain>
</file>

<file path=xl/sharedStrings.xml><?xml version="1.0" encoding="utf-8"?>
<sst xmlns="http://schemas.openxmlformats.org/spreadsheetml/2006/main" count="2552" uniqueCount="658">
  <si>
    <t>11.1</t>
  </si>
  <si>
    <t>11.4</t>
  </si>
  <si>
    <t>12.1</t>
  </si>
  <si>
    <t>12.2</t>
  </si>
  <si>
    <t>14.1</t>
  </si>
  <si>
    <t>14.2</t>
  </si>
  <si>
    <t>SERVIÇOS FINAIS</t>
  </si>
  <si>
    <t>11.3</t>
  </si>
  <si>
    <t>13.1</t>
  </si>
  <si>
    <t>CENTRO DE DISTRIBUIÇÃO</t>
  </si>
  <si>
    <t>ELETRODUTOS E ACESSÓRIOS</t>
  </si>
  <si>
    <t>17.2</t>
  </si>
  <si>
    <t>ITEM</t>
  </si>
  <si>
    <t>CÓDIGO</t>
  </si>
  <si>
    <t>FONTE</t>
  </si>
  <si>
    <t>DESCRIÇÃO DOS SERVIÇOS</t>
  </si>
  <si>
    <t>QUANT.</t>
  </si>
  <si>
    <t>VALOR (R$)</t>
  </si>
  <si>
    <t>1.1</t>
  </si>
  <si>
    <t>3.1</t>
  </si>
  <si>
    <t>4.1</t>
  </si>
  <si>
    <t>4.2</t>
  </si>
  <si>
    <t>4.3</t>
  </si>
  <si>
    <t>5.1</t>
  </si>
  <si>
    <t>6.1</t>
  </si>
  <si>
    <t>3.2</t>
  </si>
  <si>
    <t>7.1</t>
  </si>
  <si>
    <t>7.2</t>
  </si>
  <si>
    <t>8.1</t>
  </si>
  <si>
    <t>SEINFRA</t>
  </si>
  <si>
    <t>2.2</t>
  </si>
  <si>
    <t>2.3</t>
  </si>
  <si>
    <t>2.4</t>
  </si>
  <si>
    <t>ALVENARIA DE VEDAÇÃO</t>
  </si>
  <si>
    <t>6.2</t>
  </si>
  <si>
    <t>9.1</t>
  </si>
  <si>
    <t>9.3</t>
  </si>
  <si>
    <t>9.4</t>
  </si>
  <si>
    <t>9.6</t>
  </si>
  <si>
    <t>10.1</t>
  </si>
  <si>
    <t>10.2</t>
  </si>
  <si>
    <t>CONCRETO ARMADO - PILARES</t>
  </si>
  <si>
    <t>CONCRETO ARMADO - VIGAS</t>
  </si>
  <si>
    <t>PORTAS DE MADEIRA</t>
  </si>
  <si>
    <t>4.4</t>
  </si>
  <si>
    <t>6.4</t>
  </si>
  <si>
    <t>7.4</t>
  </si>
  <si>
    <t>FERRAGENS E ACESSÓRIOS</t>
  </si>
  <si>
    <t>FUNDAÇÕES</t>
  </si>
  <si>
    <t>SERVIÇOS COMPLEMENTARES</t>
  </si>
  <si>
    <t xml:space="preserve">Subtotal </t>
  </si>
  <si>
    <t>9.2</t>
  </si>
  <si>
    <t>9.5</t>
  </si>
  <si>
    <t>7.3</t>
  </si>
  <si>
    <t>11.2</t>
  </si>
  <si>
    <t>3.1.2</t>
  </si>
  <si>
    <t>3.1.4</t>
  </si>
  <si>
    <t>3.2.1</t>
  </si>
  <si>
    <t>3.2.4</t>
  </si>
  <si>
    <t>4.1.1</t>
  </si>
  <si>
    <t>4.1.2</t>
  </si>
  <si>
    <t>4.1.4</t>
  </si>
  <si>
    <t>4.2.1</t>
  </si>
  <si>
    <t>4.3.1</t>
  </si>
  <si>
    <t>4.4.1</t>
  </si>
  <si>
    <t>5.1.1</t>
  </si>
  <si>
    <t>6.1.1</t>
  </si>
  <si>
    <t>6.2.1</t>
  </si>
  <si>
    <t>10.1.1</t>
  </si>
  <si>
    <t>10.1.2</t>
  </si>
  <si>
    <t>10.2.2</t>
  </si>
  <si>
    <t>10.2.3</t>
  </si>
  <si>
    <t>IMPERMEABILIZAÇÃO</t>
  </si>
  <si>
    <t>12.1.1</t>
  </si>
  <si>
    <t>12.1.2</t>
  </si>
  <si>
    <t>12.2.1</t>
  </si>
  <si>
    <t>12.2.4</t>
  </si>
  <si>
    <t>13.1.1</t>
  </si>
  <si>
    <t>SERVIÇOS PRELIMINARES</t>
  </si>
  <si>
    <t>SUPERESTRUTURA</t>
  </si>
  <si>
    <t>ESQUADRIAS</t>
  </si>
  <si>
    <t>4.2.4</t>
  </si>
  <si>
    <t>PAVIMENTAÇÃO INTERNA</t>
  </si>
  <si>
    <t>12.1.4</t>
  </si>
  <si>
    <t>CONCRETO ARMADO - LAJES DE FORRO</t>
  </si>
  <si>
    <t>CONCRETO ARMADO - VERGAS E CONTRAVERGAS</t>
  </si>
  <si>
    <t>SISTEMAS DE COBERTURA</t>
  </si>
  <si>
    <t>CONCRETO ARMADO - VIGAS BALDRAMES</t>
  </si>
  <si>
    <t>MOVIMENTO DE TERRA PARA FUNDAÇÕES</t>
  </si>
  <si>
    <t>JANELAS DE ALUMÍNIO</t>
  </si>
  <si>
    <t>UN.</t>
  </si>
  <si>
    <t>CABOS E FIOS CONDUTORES</t>
  </si>
  <si>
    <t>PINTURAS E ACABAMENTOS</t>
  </si>
  <si>
    <t>REVESTIMENTOS INTERNO E EXTERNO</t>
  </si>
  <si>
    <t>ILUMINAÇÃO, TOMADAS E INTERRUPTORES</t>
  </si>
  <si>
    <t>SISTEMAS DE VEDAÇÃO VERTICAL</t>
  </si>
  <si>
    <t>SISTEMAS DE PISOS</t>
  </si>
  <si>
    <t>GERAL</t>
  </si>
  <si>
    <t>CUSTO (R$)</t>
  </si>
  <si>
    <t>PREÇO (R$)</t>
  </si>
  <si>
    <t>Valor TOTAL com BDI</t>
  </si>
  <si>
    <t>INSTALAÇÃO ELÉTRICA - 127V</t>
  </si>
  <si>
    <t>SINAPI</t>
  </si>
  <si>
    <t>PAVIMENTAÇÃO EXTERNA</t>
  </si>
  <si>
    <t>ED-16660</t>
  </si>
  <si>
    <t>FORNECIMENTO E COLOCAÇÃO DE PLACA DE OBRA EM CHAPA GALVANIZADA #26, ESP. 0,45 MM, PLOTADA COM ADESIVO VINÍLICO, AFIXADA COM REBITES 4,8X40 MM, EM ESTRUTURA METÁLICA DE METALON 20X20 MM, ESP. 1,25 MM, INCLUSIVE SUPORTE EM EUCALIPTO AUTOCLAVADO PINTADO COM TINTA PVA DUAS (2) DEMÃOS</t>
  </si>
  <si>
    <t>M²</t>
  </si>
  <si>
    <t>UN</t>
  </si>
  <si>
    <t>M³</t>
  </si>
  <si>
    <t>ESCAVAÇÃO MANUAL DE VALA COM PROFUNDIDADE MENOR OU IGUAL A 1,30 M. AF_02/2021</t>
  </si>
  <si>
    <t>ED-51094</t>
  </si>
  <si>
    <t>APILOAMENTO MECANIZADO EM FUNDO DE VALA COM PLACA VIBRATÓRIA, EXCLUSIVE ESCAVAÇÃO</t>
  </si>
  <si>
    <t>REATERRO MANUAL DE VALAS COM COMPACTAÇÃO MECANIZADA. AF_04/2016</t>
  </si>
  <si>
    <t>M</t>
  </si>
  <si>
    <t>LASTRO DE CONCRETO MAGRO, APLICADO EM BLOCOS DE COROAMENTO OU SAPATAS, ESPESSURA DE 5 CM. AF_08/2017</t>
  </si>
  <si>
    <t>ED-29551</t>
  </si>
  <si>
    <t>ED-29550</t>
  </si>
  <si>
    <t>ED-29548</t>
  </si>
  <si>
    <t>CORTE, DOBRA E MONTAGEM DE AÇO CA-50, DIÂMETRO 8MM, INCLUSIVE ESPAÇADOR</t>
  </si>
  <si>
    <t>CORTE, DOBRA E MONTAGEM DE AÇO CA-50, DIÂMETRO 10MM, INCLUSIVE ESPAÇADOR</t>
  </si>
  <si>
    <t>CORTE, DOBRA E MONTAGEM DE AÇO CA-60, DIÂMETRO 5MM, INCLUSIVE ESPAÇADOR</t>
  </si>
  <si>
    <t>KG</t>
  </si>
  <si>
    <t>ED-49805</t>
  </si>
  <si>
    <t>FORNECIMENTO DE CONCRETO ESTRUTURAL, USINADO BOMBEADO, COM FCK 25MPA, INCLUSIVE LANÇAMENTO, ADENSAMENTO E ACABAMENTO (FUNDAÇÃO)</t>
  </si>
  <si>
    <t>ED-49812</t>
  </si>
  <si>
    <t>LASTRO DE CONCRETO MAGRO, INCLUSIVE TRANSPORTE,LANÇAMENTO E ADENSAMENTO</t>
  </si>
  <si>
    <t>MONTAGEM E DESMONTAGEM DE FÔRMA DE PILARES RETANGULARES E ESTRUTURAS SIMILARES, PÉ-DIREITO SIMPLES, EM CHAPA DE MADEIRA COMPENSADA PLASTIFICADA, 18 UTILIZAÇÕES. AF_09/2020</t>
  </si>
  <si>
    <t>ED-49638</t>
  </si>
  <si>
    <t>FORNECIMENTO DE CONCRETO ESTRUTURAL, USINADO BOMBEADO, COM FCK 25MPA, INCLUSIVE LANÇAMENTO, ADENSAMENTO E ACABAMENTO</t>
  </si>
  <si>
    <t>MONTAGEM E DESMONTAGEM DE FÔRMA DE VIGA, ESCORAMENTO COM GARFO DE MADEIRA, PÉ-DIREITO SIMPLES, EM CHAPA DE MADEIRA PLASTIFICADA, 18 UTILIZAÇÕES. AF_09/2020</t>
  </si>
  <si>
    <t>LAJE PRÉ-MOLDADA UNIDIRECIONAL, BIAPOIADA, PARA FORRO, ENCHIMENTO EM CERÂMICA, VIGOTA CONVENCIONAL, ALTURA TOTAL DA LAJE (ENCHIMENTO+CAPA) = (8+3). AF_11/2020</t>
  </si>
  <si>
    <t>VERGA PRÉ-MOLDADA PARA PORTAS COM ATÉ 1,5 M DE VÃO. AF_03/2016</t>
  </si>
  <si>
    <t>IMPERMEABILIZAÇÃO DE SUPERFÍCIE COM EMULSÃO ASFÁLTICA, 2 DEMÃOS AF_06/ 2018</t>
  </si>
  <si>
    <t>TRAMA DE MADEIRA COMPOSTA POR RIPAS, CAIBROS E TERÇAS PARA TELHADOS DE MAIS QUE 2 ÁGUAS PARA TELHA DE ENCAIXE DE CERÂMICA OU DE CONCRETO, INCLUSO TRANSPORTE VERTICAL. AF_07/2019</t>
  </si>
  <si>
    <t>PINTURA VERNIZ (INCOLOR) ALQUÍDICO EM MADEIRA, USO INTERNO E EXTERNO, 1 DEMÃO. AF_01/2021</t>
  </si>
  <si>
    <t>TELHAMENTO COM TELHA CERÂMICA DE ENCAIXE, TIPO FRANCESA, COM MAIS DE 2 ÁGUAS, INCLUSO TRANSPORTE VERTICAL. AF_07/2019</t>
  </si>
  <si>
    <t>CUMEEIRA PARA TELHA CERÂMICA EMBOÇADA COM ARGAMASSA TRAÇO 1:2:9 (CIMENTO, CAL E AREIA) PARA TELHADOS COM ATÉ 2 ÁGUAS, INCLUSO TRANSPORTE VERTICAL. AF_07/2019</t>
  </si>
  <si>
    <t>LIMPEZA FINAL PARA ENTREGA DA OBRA</t>
  </si>
  <si>
    <t>ED-50266</t>
  </si>
  <si>
    <t>PLACA DE INAUGURAÇÃO EM ALUMÍNIO FUNDIDO 85 X 50 CM</t>
  </si>
  <si>
    <t>ED-50635</t>
  </si>
  <si>
    <t>TOMADA MÉDIA DE EMBUTIR (1 MÓDULO), 2P+T 10 A, INCLUINDO SUPORTE E PLACA - FORNECIMENTO E INSTALAÇÃO. AF_03/2023</t>
  </si>
  <si>
    <t>INTERRUPTOR SIMPLES (1 MÓDULO), 10A/250V, INCLUINDO SUPORTE E PLACA - FORNECIMENTO E INSTALAÇÃO. AF_03/2023</t>
  </si>
  <si>
    <t>INTERRUPTOR SIMPLES (3 MÓDULOS), 10A/250V, INCLUINDO SUPORTE E PLACA - FORNECIMENTO E INSTALAÇÃO. AF_03/2023</t>
  </si>
  <si>
    <t>QUADRO DE DISTRIBUIÇÃO DE ENERGIA EM CHAPA DE AÇO GALVANIZADO, DE EMBUTIR, COM BARRAMENTO TRIFÁSICO, PARA 12 DISJUNTORES DIN 100A - FORNECIMENTO E INSTALAÇÃO. AF_10/2020</t>
  </si>
  <si>
    <t>CABO DE COBRE FLEXÍVEL ISOLADO, 2,5 MM², ANTI-CHAMA 450/750 V, PARA CIRCUITOS TERMINAIS - FORNECIMENTO E INSTALAÇÃO. AF_03/2023</t>
  </si>
  <si>
    <t>CABO DE COBRE FLEXÍVEL ISOLADO, 4 MM², ANTI-CHAMA 450/750 V, PARA CIRCUITOS TERMINAIS - FORNECIMENTO E INSTALAÇÃO. AF_03/2023</t>
  </si>
  <si>
    <t>CABO DE COBRE FLEXÍVEL ISOLADO, 10 MM², ANTI-CHAMA 450/750 V, PARA CIRCUITOS TERMINAIS - FORNECIMENTO E INSTALAÇÃO. AF_03/2023</t>
  </si>
  <si>
    <t>ED-50727</t>
  </si>
  <si>
    <t>CHAPISCO APLICADO NO TETO OU EM ALVENARIA E ESTRUTURA, COM ROLO PARA TEXTURA ACRÍLICA. ARGAMASSA TRAÇO 1:4 E EMULSÃO POLIMÉRICA (ADESIVO) COM PREPARO MANUAL. AF_10/2022</t>
  </si>
  <si>
    <t>CHAPISCO COM ARGAMASSA, TRAÇO 1:3 (CIMENTO E AREIA), ESP. 5MM, APLICADO EM ALVENARIA/ESTRUTURA DE CONCRETO COM COLHER, PREPARO MECÂNICO</t>
  </si>
  <si>
    <t>ED-50732</t>
  </si>
  <si>
    <t>ED-50759</t>
  </si>
  <si>
    <t>ED-50763</t>
  </si>
  <si>
    <t>EMBOÇO COM ARGAMASSA, TRAÇO 1:6 (CIMENTO E AREIA), ESP.20MM, APLICAÇÃO MANUAL, PREPARO MECÂNICO</t>
  </si>
  <si>
    <t>REBOCO COM ARGAMASSA, TRAÇO 1:7 (CIMENTO E AREIA), ESP.20MM, APLICAÇÃO MANUAL, PREPARO MECÂNICO</t>
  </si>
  <si>
    <t>REVESTIMENTO COM ARGAMASSA EM CAMADA ÚNICA, APLICADO EM TETO, TRAÇO 1:3 (CIMENTO E AREIA), ESP. 20MM, APLICAÇÃO  MANUAL, PREPARO MECÂNICO</t>
  </si>
  <si>
    <t>ED-50568</t>
  </si>
  <si>
    <t>CONTRAPISO DESEMPENADO COM ARGAMASSA, TRAÇO 1:3 (CIMENTO E AREIA), ESP. 30MM</t>
  </si>
  <si>
    <t>ED-50544</t>
  </si>
  <si>
    <t>REVESTIMENTO COM CERÂMICA APLICADO EM PISO, ACABAMENTO ESMALTADO, AMBIENTE EXTERNO (ANTIDERRAPANTE), PADRÃO EXTRA, DIMENSÃO DA PEÇA ATÉ 2025 CM2, PEI IV, ASSENTAMENTO COM ARGAMASSA INDUSTRIALIZADA, INCLUSIVE REJUNTAMENTO</t>
  </si>
  <si>
    <t xml:space="preserve">SOLEIRA EM GRANITO, LARGURA 15 CM, ESPESSURA 2,0 CM. AF_09/2020 </t>
  </si>
  <si>
    <t>ED-50587</t>
  </si>
  <si>
    <t xml:space="preserve">PISO PODOTÁTIL DE CONCRETO, DIRECIONAL, APLICADO EM PISO (30X30CM) COM JUNTA SECA, COR VERMELHO/AMARELO, ASSENTAMENTO COM ARGAMASSA INDUSTRIALIZADA, INCLUSIVE FORNECIMENTO E INSTALAÇÃO </t>
  </si>
  <si>
    <t>ED-51148</t>
  </si>
  <si>
    <t>PINTURA TINTA DE ACABAMENTO (PIGMENTADA) ESMALTE SINTÉTICO ACETINADO EM MADEIRA, 2 DEMÃOS. AF_01/2021</t>
  </si>
  <si>
    <t>PINTURA LÁTEX (PVA) EM TETO, DUAS (2) DEMÃOS, EXCLUSIVE
SELADOR ACRÍLICO E MASSA ACRÍLICA/CORRIDA (PVA)</t>
  </si>
  <si>
    <t>ED-50499</t>
  </si>
  <si>
    <t>ED-50478</t>
  </si>
  <si>
    <t>EMASSAMENTO EM PAREDE E TETO COM MASSA CORRIDA (PVA), DUAS (2) DEMÃOS, INCLUSIVE LIXAMENTO PARA PINTURA</t>
  </si>
  <si>
    <t>ED-50451</t>
  </si>
  <si>
    <t>PINTURA ACRÍLICA EM PAREDE, DUAS (2) DEMÃOS, EXCLUSIVE SELADOR ACRÍLICO E MASSA ACRÍLICA/CORRIDA (PVA)</t>
  </si>
  <si>
    <t>RAMPA PARA ACESSO DE DEFICIENTE, EM CONCRETO SIMPLES FCK = 25 MPA, DESEMPENADA, COM PINTURA INDICATIVA, 02 DEMÃOS</t>
  </si>
  <si>
    <t>PEITORIL DE GRANITO CINZA ANDORINHA E = 2 CM</t>
  </si>
  <si>
    <t>ED-50997</t>
  </si>
  <si>
    <t>ED-48231</t>
  </si>
  <si>
    <t>ALVENARIA DE VEDAÇÃO COM TIJOLO CERÂMICO FURADO, ESP. 9CM, PARA REVESTIMENTO, INCLUSIVE ARGAMASSA PARA ASSENTAMENTO</t>
  </si>
  <si>
    <t>ELETRODUTO FLEXÍVEL CORRUGADO, PVC, DN 25 MM (3/4"), PARA CIRCUITOS TERMINAIS, INSTALADO EM FORRO - FORNECIMENTO E INSTALAÇÃO. AF_03/2023</t>
  </si>
  <si>
    <t>ELETRODUTO FLEXÍVEL CORRUGADO, PVC, DN 32 MM (1"), PARA CIRCUITOS TERMINAIS, INSTALADO EM FORRO - FORNECIMENTO E INSTALAÇÃO. AF_03/2023</t>
  </si>
  <si>
    <t>ED-49168</t>
  </si>
  <si>
    <t>CAIXA DE PASSAGEM EM ALVENARIA E TAMPA DE CONCRETO, FUNDO DE BRITA, TIPO 1, 30 X 30 X 40 CM, INCLUSIVE ESCAVAÇÃO, REATERRO E BOTA-FORA</t>
  </si>
  <si>
    <t>JANELA EM ALUMÍNIO DE CORRER COM 2 FOLHAS, LINHA 25/ SUPREMA, ACABAMENTO ANODIZADO NATURAL, INCLUSIVE PERFIS, VIDRO 4MM E INSTALAÇÃO, EXCLUSIVE FERRAGENS PARA JANELA DE ALUMÍNIO DE CORRER</t>
  </si>
  <si>
    <t>ED-29484</t>
  </si>
  <si>
    <t xml:space="preserve">KIT DE PORTA DE MADEIRA PARA PINTURA, SEMI-OCA (LEVE OU MÉDIA), PADRÃO MÉDIO, 80X210CM, ESPESSURA DE 3,5CM, ITENS INCLUSOS: DOBRADIÇAS, MONT AGEM E INSTALAÇÃO DO BATENTE, FECHADURA COM EXECUÇÃO DO FURO - FORNECI MENTO E INSTALAÇÃO. AF_12/2019 - PM 01 E PM 02 </t>
  </si>
  <si>
    <t>ED-50979</t>
  </si>
  <si>
    <t xml:space="preserve">CHAPA METÁLICA </t>
  </si>
  <si>
    <t>17.3</t>
  </si>
  <si>
    <t>17.4</t>
  </si>
  <si>
    <t>19.1</t>
  </si>
  <si>
    <t>ANEXO I - PLANILHA ORÇAMENTÁRIA DE CUSTOS</t>
  </si>
  <si>
    <t>FOLHA Nº:  01/01</t>
  </si>
  <si>
    <t xml:space="preserve">ISS: </t>
  </si>
  <si>
    <t xml:space="preserve">FORMA DE EXECUÇÃO: </t>
  </si>
  <si>
    <t>(     )</t>
  </si>
  <si>
    <t>DIRETA</t>
  </si>
  <si>
    <t>(  x  )</t>
  </si>
  <si>
    <t>INDIRETA</t>
  </si>
  <si>
    <t>BDI:</t>
  </si>
  <si>
    <r>
      <t xml:space="preserve">PREFEITURA: Prefeitura Municipal de Senhora dos Remédios </t>
    </r>
    <r>
      <rPr>
        <b/>
        <sz val="10"/>
        <rFont val="Calibri"/>
        <family val="2"/>
      </rPr>
      <t>- MG</t>
    </r>
  </si>
  <si>
    <r>
      <t>REGIÃO/MÊS DE REFERÊNCIA: SEINFRA REGIÃO LESTE JANEIRO</t>
    </r>
    <r>
      <rPr>
        <b/>
        <sz val="10"/>
        <rFont val="Calibri"/>
        <family val="2"/>
      </rPr>
      <t>/2023 E SINAPI MARÇO/2023 PREÇO DE CUSTO COM DESONERAÇÃO FISCAL - LEI 12.546/2011 e 12.844/2013</t>
    </r>
  </si>
  <si>
    <t>Carimbo e assinatura do engenheiro responsável técnico pela elaboração da planilha</t>
  </si>
  <si>
    <t>Carimbo e assinatura do prefeito ou presidente da instituição</t>
  </si>
  <si>
    <t>LOCAL: AVENIDA PREFEITO JOSÉ PAULO DE ASSIS S/Nº - DISTRITO DO JAPÃO - SENHORA DOS REMÉDIOS - MG</t>
  </si>
  <si>
    <t>A N E X O   I V</t>
  </si>
  <si>
    <t>CRONOGRAMA FÍSICO-FINANCEIRO</t>
  </si>
  <si>
    <t>ETAPAS/DESCRIÇÃO</t>
  </si>
  <si>
    <t>FÍSICO/ FINANCEIRO</t>
  </si>
  <si>
    <t>TOTAL  ETAPAS</t>
  </si>
  <si>
    <t>MÊS 1</t>
  </si>
  <si>
    <t>MÊS 2</t>
  </si>
  <si>
    <t>MÊS 3</t>
  </si>
  <si>
    <t>MÊS 4</t>
  </si>
  <si>
    <t>Físico %</t>
  </si>
  <si>
    <t>Financeiro</t>
  </si>
  <si>
    <t>TOTAL</t>
  </si>
  <si>
    <t>CREA</t>
  </si>
  <si>
    <t>ANEXO III - MEMORIA DE CALCULO</t>
  </si>
  <si>
    <t>1,50 x 3,00</t>
  </si>
  <si>
    <t>CALCULO</t>
  </si>
  <si>
    <t>DESCRIÇÃO</t>
  </si>
  <si>
    <t>LARG (M)</t>
  </si>
  <si>
    <t>COMP (M)</t>
  </si>
  <si>
    <t>ALT (M) ESCAVAÇÃO</t>
  </si>
  <si>
    <t xml:space="preserve">ESCAVAÇÃO MANUAL(m3) ALTURA DE ESCAVAÇÃO </t>
  </si>
  <si>
    <t>LASTRO
(m3)</t>
  </si>
  <si>
    <t>ALT (M) CONCRETAGEM</t>
  </si>
  <si>
    <t>(ESCAV. - VOL. PEÇA) = CONCRETO FCK 25Mpa(m3)</t>
  </si>
  <si>
    <t>VALOR TOTAL</t>
  </si>
  <si>
    <t>VIGA BALDRAME</t>
  </si>
  <si>
    <t>ALT (M)</t>
  </si>
  <si>
    <t>ESCAVAÇÃO MANUAL (m3)</t>
  </si>
  <si>
    <t>CONCRETO FCK 25Mpa(m3)</t>
  </si>
  <si>
    <t>VB1</t>
  </si>
  <si>
    <t>VB2</t>
  </si>
  <si>
    <t>VB3</t>
  </si>
  <si>
    <t>VB4</t>
  </si>
  <si>
    <t>VB5</t>
  </si>
  <si>
    <t>VB6</t>
  </si>
  <si>
    <t>VB7</t>
  </si>
  <si>
    <t xml:space="preserve">VIGA DE TRAVAMENTO </t>
  </si>
  <si>
    <t>CONCRETO FCK 25Mpa
(m3)</t>
  </si>
  <si>
    <t>PILAR</t>
  </si>
  <si>
    <t>TOTAL DE FUNDAÇÃO E SUPERESTRUTURA</t>
  </si>
  <si>
    <t>ESCAVAÇÃO MANUAL
(m3)</t>
  </si>
  <si>
    <t>CONCRETO FCK 25Mpa (m3)</t>
  </si>
  <si>
    <t>PORTAS E JANELAS (SUBTRAIR) dimensão e quantidade</t>
  </si>
  <si>
    <t xml:space="preserve">COMP (M) </t>
  </si>
  <si>
    <t>ALTURA / LARGURA (M)</t>
  </si>
  <si>
    <t>LADOS</t>
  </si>
  <si>
    <t>CONFORME ANEXO A MC</t>
  </si>
  <si>
    <t>CONFORME ANEXO A MC
ESCAVAÇÃO - VOL CONCRETO FUNDAÇÃO</t>
  </si>
  <si>
    <t>CONFORME PROJETO ESTRUTURAL</t>
  </si>
  <si>
    <t>APILOAMENTO FUNDO DE VALA (M2)</t>
  </si>
  <si>
    <t>APILOAMENTO  FUNDO DE VALA (M2)</t>
  </si>
  <si>
    <t>V1</t>
  </si>
  <si>
    <t>V2</t>
  </si>
  <si>
    <t>V3</t>
  </si>
  <si>
    <t>V4</t>
  </si>
  <si>
    <t>V5</t>
  </si>
  <si>
    <t>V6</t>
  </si>
  <si>
    <t>V7</t>
  </si>
  <si>
    <t xml:space="preserve">PILAR 20X20CM </t>
  </si>
  <si>
    <t>4.3.2</t>
  </si>
  <si>
    <t>4.3.3</t>
  </si>
  <si>
    <t>ED-19633</t>
  </si>
  <si>
    <t>ESCORAMENTO METÁLICO PARA LAJE E VIGA EM CONCRETO ARMADO, TIPO "A", ALTURA DE (200 ATÉ 310)CM, INCLUSIVE DESCARGA, MONTAGEM, DESMONTAGEM E CARGA</t>
  </si>
  <si>
    <t>M2xMÊS</t>
  </si>
  <si>
    <t>4.4.2</t>
  </si>
  <si>
    <t>VERGA PRÉ-MOLDADA PARA JANELAS COM ATÉ 1,5 M DE VÃO. AF_03/2016</t>
  </si>
  <si>
    <t>CONFORME PROJETO ARQUITETONICO</t>
  </si>
  <si>
    <t>1,00 UNIDADE - INSTALAÇÃO NO LOCAL INDICADO PELA ADMINISTRAÇÃO</t>
  </si>
  <si>
    <t>1,00 UNIDADE INDICADO EM PROJETO</t>
  </si>
  <si>
    <t>PISO PODOTÁTIL DE CONCRETO, ALERTA, APLICADO EM PISO ( 40X40CM) COM JUNTA SECA, COR VERMELHO/AMARELO, ASSENTAMENTO COM ARGAMASSA INDUSTRIALIZADA, INCLUSIVE FORNECIMENTO E INSTALAÇÃO</t>
  </si>
  <si>
    <t>ED-50586</t>
  </si>
  <si>
    <t>ANEXO III - ANEXO À MEMORIAL DE CÁLCULO</t>
  </si>
  <si>
    <t>QUANTIDADE</t>
  </si>
  <si>
    <t>0,80 x 2,10</t>
  </si>
  <si>
    <t>TOTAL DE REVESTIMENTOS DE PAREDE</t>
  </si>
  <si>
    <t>CHAPISCO (M2)</t>
  </si>
  <si>
    <t>EMBOÇO(M2)</t>
  </si>
  <si>
    <t>REBOCO(M2)</t>
  </si>
  <si>
    <t xml:space="preserve"> PINTURA PAREDE(M2)</t>
  </si>
  <si>
    <t xml:space="preserve">SALA DE AULA 01 </t>
  </si>
  <si>
    <t>2,20 x 1,10</t>
  </si>
  <si>
    <t>REVEST.CERÂMICO (M2)</t>
  </si>
  <si>
    <t xml:space="preserve">SALA DE AULA 02 </t>
  </si>
  <si>
    <t>PINTURA  TETO EM LAJE (M2)</t>
  </si>
  <si>
    <t>DADOS RETIRADOS DE ANEXO III - ANEXO À MEMORIAL DE CÁLCULO</t>
  </si>
  <si>
    <t xml:space="preserve">RODAPÉ EM MADEIRA, ALTURA 10CM, FIXADO COM COLA. AF_09/2020 </t>
  </si>
  <si>
    <t xml:space="preserve">TOTAL DE ALVENARIA </t>
  </si>
  <si>
    <t>REVESTIMENTOS DE PAREDES</t>
  </si>
  <si>
    <t>ALVENARIA</t>
  </si>
  <si>
    <t>ALTURA - VIGAS (M)</t>
  </si>
  <si>
    <t>CONFORME PROJETO ELÉTRICO E TELEFONICO</t>
  </si>
  <si>
    <t>20.1</t>
  </si>
  <si>
    <t>20.2</t>
  </si>
  <si>
    <t>17.4.1</t>
  </si>
  <si>
    <t>ED-49393</t>
  </si>
  <si>
    <t>LUMINÁRIA COMERCIAL CHANFRADA DE SOBREPOR COMPLETA, PARA DUAS (2) LÂMPADAS TUBULARES FLUORESCENTE 2X32WØT8, FORNECIMENTO E INSTALAÇÃO, INCLUSIVE BASE, REATOR E LÂMPADAS</t>
  </si>
  <si>
    <t>17.3.1</t>
  </si>
  <si>
    <t>17.3.2</t>
  </si>
  <si>
    <t>17.3.3</t>
  </si>
  <si>
    <t>17.2.1</t>
  </si>
  <si>
    <t>17.2.2</t>
  </si>
  <si>
    <t>17.2.3</t>
  </si>
  <si>
    <t>17.2.4</t>
  </si>
  <si>
    <t>CAIXA RETANGULAR 4" X 2" ALTA (2,00 M DO PISO), PVC, INSTALADA EM PAREDE - FORNECIMENTO E INSTALAÇÃO. AF_03/2023</t>
  </si>
  <si>
    <t>CAIXA RETANGULAR 4" X 2" MÉDIA (1,30 M DO PISO), PVC, INSTALADA EM PAREDE - FORNECIMENTO E INSTALAÇÃO. AF_03/2023</t>
  </si>
  <si>
    <t>CAIXA RETANGULAR 4" X 2" BAIXA (0,30 M DO PISO), PVC, INSTALADA EM PAREDE - FORNECIMENTO E INSTALAÇÃO. AF_03/2023</t>
  </si>
  <si>
    <t>CAIXA OCTOGONAL 4" X 4", PVC, INSTALADA EM LAJE - FORNECIMENTO E INSTALAÇÃO. AF_03/2023</t>
  </si>
  <si>
    <t>17.1.1</t>
  </si>
  <si>
    <t>17.1.3</t>
  </si>
  <si>
    <t>DISJUNTOR MONOPOLAR TIPO DIN, CORRENTE NOMINAL DE 10A -FORNECIMENTO E INSTALAÇÃO. AF_10/2020</t>
  </si>
  <si>
    <t>DISJUNTOR MONOPOLAR TIPO DIN, CORRENTE NOMINAL DE 25A -FORNECIMENTO E INSTALAÇÃO. AF_10/2020</t>
  </si>
  <si>
    <t>DISJUNTOR BIPOLAR TIPO DIN, CORRENTE NOMINAL DE 40A - FORNECIMENTO E INSTALAÇÃO. AF_10/2020</t>
  </si>
  <si>
    <t>12.2.3</t>
  </si>
  <si>
    <t>ANEXO III- ANEXO À MEMORIAL DE CÁLCULO</t>
  </si>
  <si>
    <t>3,00 x 0,30 x 0,30 &gt; QUANT. X COMP. X LARG.</t>
  </si>
  <si>
    <t>4,00 x 0,30 x 0,30 &gt; QUANT. X COMP. X LARG.</t>
  </si>
  <si>
    <t>MÊS 5</t>
  </si>
  <si>
    <t>MÊS 6</t>
  </si>
  <si>
    <t>SAPATAS</t>
  </si>
  <si>
    <t>S26-S32</t>
  </si>
  <si>
    <r>
      <t>DATA: 30/11</t>
    </r>
    <r>
      <rPr>
        <b/>
        <sz val="10"/>
        <rFont val="Calibri"/>
        <family val="2"/>
      </rPr>
      <t>/2023</t>
    </r>
  </si>
  <si>
    <t>OBRA: REFORMA E AMPLIAÇÃO DA ESCOLA MUNICIPAL NOSSA SENHORA APARECIDA E ESCOLA MUNICIPAL CORONEL JOSÉ ELOI BENEDITO</t>
  </si>
  <si>
    <t>LOCAL:  RUA ZUMIRA NICOMEDES, S/Nº, PALMITAL DOS CARVALHOS E  RUA DOS EXPEDICIONÁRIOS, 47, CENTRO -SENHORA DOS REMÉDIOS - MG</t>
  </si>
  <si>
    <t>P26-932</t>
  </si>
  <si>
    <t xml:space="preserve">PILAR 15x30CM </t>
  </si>
  <si>
    <t>191,70 x 1,00</t>
  </si>
  <si>
    <t xml:space="preserve">SALA DE AULA 02  </t>
  </si>
  <si>
    <t xml:space="preserve"> COMP.X LARG. - COBERTURA INDICADA EM PROJETO </t>
  </si>
  <si>
    <t xml:space="preserve">(12,45 + 18,70 + 11,88) x 0,20&gt; COMP.X LARG. - INDICADA EM PROJETO </t>
  </si>
  <si>
    <t>FORNECIMENTO DE CONCRETO ESTRUTURAL, PREPARADO EM
OBRA COM BETONEIRA, COM FCK 20MPA, INCLUSIVE
LANÇAMENTO, ADENSAMENTO E ACABAMENTO</t>
  </si>
  <si>
    <t>ED-49786</t>
  </si>
  <si>
    <t>m3</t>
  </si>
  <si>
    <t>TUBO PVC, SÉRIE R, ÁGUA PLUVIAL, DN 75 MM, FORNECIDO E INSTALADO EM CONDUTORES VERTICAIS DE ÁGUAS PLUVIAIS</t>
  </si>
  <si>
    <t>CALHA EM CHAPA DE AÇO GALVANIZADO NÚMERO 24, DESENVOLVIMENTO DE 33 CM INCLUSO TRANSPORTE VERTICAL.</t>
  </si>
  <si>
    <t>INTERRUPTOR SIMPLES (2 MÓDULOS), 10A/250V, INCLUINDO SUPORTE E PLACA - FORNECIMENTO E INSTALAÇÃO. AF_03/2023</t>
  </si>
  <si>
    <t>ANEXO III - MEMORIAL DE CÁLCULO</t>
  </si>
  <si>
    <t>BLOCOS DE COROAMENTO</t>
  </si>
  <si>
    <t>ESCAVAÇÃO MANUAL(m3)</t>
  </si>
  <si>
    <t>AÇO - CA60 (KG)</t>
  </si>
  <si>
    <t>AÇO - CA50 (KG)</t>
  </si>
  <si>
    <t>FORMA
(m2)</t>
  </si>
  <si>
    <t>AÇO - 50KG/M³ (KG)</t>
  </si>
  <si>
    <t xml:space="preserve">B1 ao B20 </t>
  </si>
  <si>
    <t xml:space="preserve">VIGA BALDRAME </t>
  </si>
  <si>
    <t>ESCAVAÇÃO MECÂNICA(m3)</t>
  </si>
  <si>
    <t>AÇO - 60KG/M³ (KG)</t>
  </si>
  <si>
    <t>V01/ V08</t>
  </si>
  <si>
    <t>-</t>
  </si>
  <si>
    <t>VIGA DE TRAVAMENTO 1º PAVIMENTO Va</t>
  </si>
  <si>
    <t>ESCAVAÇÃO MECÂNICA
(m3)</t>
  </si>
  <si>
    <t xml:space="preserve">1º PAVIMENTO </t>
  </si>
  <si>
    <t>PILAR DIMENSÃO 20X30</t>
  </si>
  <si>
    <t xml:space="preserve">2º PAVIMENTO </t>
  </si>
  <si>
    <t>TOTAL DE FUNDAÇÃO E SUPERESTRUTURA 1º PAVIMENTO</t>
  </si>
  <si>
    <t>ALVENARIAS</t>
  </si>
  <si>
    <t xml:space="preserve">COMP (M) PAREDE PARTE DE CIMA </t>
  </si>
  <si>
    <t>COMP (M) PAREDE PARTE DE BAIXO</t>
  </si>
  <si>
    <t>COMP (M) PAREDE LADO ESQUERDO</t>
  </si>
  <si>
    <t>COMP (M) PAREDE LADO DIREITO</t>
  </si>
  <si>
    <t>ALTURA (M)</t>
  </si>
  <si>
    <t>ALVENARIA (M2)</t>
  </si>
  <si>
    <t xml:space="preserve">PAREDES EXTERNAS DE 19 CM </t>
  </si>
  <si>
    <t>0,80X0,80</t>
  </si>
  <si>
    <t>0,80X2,10</t>
  </si>
  <si>
    <t>1,50X1,20</t>
  </si>
  <si>
    <t>1,20X1,20</t>
  </si>
  <si>
    <t>TOTAL DE ALVENARIA</t>
  </si>
  <si>
    <t>LIXO</t>
  </si>
  <si>
    <t>DML</t>
  </si>
  <si>
    <t>COPA</t>
  </si>
  <si>
    <t xml:space="preserve">CONSULTORIO ODONTOLOGICO </t>
  </si>
  <si>
    <t xml:space="preserve">SALA DE CURATIVOS </t>
  </si>
  <si>
    <t>ALMOXARIFADO</t>
  </si>
  <si>
    <t>SALA DE UTILIDADES</t>
  </si>
  <si>
    <t xml:space="preserve">VESTIARIO FUNCIONARIOS </t>
  </si>
  <si>
    <t>WC</t>
  </si>
  <si>
    <t xml:space="preserve">CONSULTORIO </t>
  </si>
  <si>
    <t>WC MASC</t>
  </si>
  <si>
    <t>WC FEM</t>
  </si>
  <si>
    <t xml:space="preserve">PAREDES EXTERNAS DE 09CM </t>
  </si>
  <si>
    <t>WC01</t>
  </si>
  <si>
    <t>WC02</t>
  </si>
  <si>
    <t>COPA01</t>
  </si>
  <si>
    <t xml:space="preserve">PAREDE EXTERNA VEDAÇÃO DO TELHADO </t>
  </si>
  <si>
    <t>PILAR DIMENSÃO 15X30</t>
  </si>
  <si>
    <t>(0,80 + 0,30) x 2,00 &gt; COMP. x QUANT.</t>
  </si>
  <si>
    <t>[(2,50 x 4,00)   &gt; COMP. x QUANT. x LADOS</t>
  </si>
  <si>
    <t>ALVENARIA 15CM (M2)</t>
  </si>
  <si>
    <t>0,80 x 2,00 x 2,00 &gt; porta sala de aula x lados</t>
  </si>
  <si>
    <t xml:space="preserve">(2,20 x 1,10 x 4,00) </t>
  </si>
  <si>
    <t xml:space="preserve">(5,60x 4,00 + 30,85) x 0,20&gt; COMP.X LARG. - INDICADA EM PROJETO </t>
  </si>
  <si>
    <t xml:space="preserve">6,00 x 3,20 &gt; QUANTIDADE.X ALT. - INDICADA EM PROJETO </t>
  </si>
  <si>
    <t xml:space="preserve">38,25 COMP. VIGAS BALDRAME  X 0,30 ALT. X 2,00 LADOS </t>
  </si>
  <si>
    <t>(8,35 + 8,35 + 6,60 + 6,60 - 0,80) SALA DE AULA X QUANT.</t>
  </si>
  <si>
    <t>55,11 X 2,00 &gt; ÁREAS RETIRADAS DO PROJ. ARQ.</t>
  </si>
  <si>
    <t>(55,11 X 2,00 ) x 0,05 &gt; ÁREAS RETIRADAS DO PROJ. ARQ. X ALT. PISO DE CONCRETO</t>
  </si>
  <si>
    <t>(55,11 X 2,00 X 1,10 &gt; ÁREAS RETIRADAS DO PROJ. ARQ. X % PERDA</t>
  </si>
  <si>
    <t xml:space="preserve">0,80 x 2,00 &gt; COMP. X QUANT. - TODAS AS PORTAS </t>
  </si>
  <si>
    <t>(2,20 x 4,00) X 0,20 &gt; COMP. X QUANT. X ESPESSURA</t>
  </si>
  <si>
    <t>(55,11 X 2,00) &gt; ÁREAS RETIRADAS DO PROJ. ARQ.</t>
  </si>
  <si>
    <t>ANEXO A MC</t>
  </si>
  <si>
    <t>(2,00 x 0,80 x 2,10 x 2,00)  &gt; QUANT. X COMP. X ALT. X LADOS PORTAS DE MADEIRA</t>
  </si>
  <si>
    <t>58,20 x 0,10 &gt; COMP. X LARG. - RODAPÉ</t>
  </si>
  <si>
    <t>3.1.3</t>
  </si>
  <si>
    <t>3.2.2</t>
  </si>
  <si>
    <t>3.2.3</t>
  </si>
  <si>
    <t>4.1.3</t>
  </si>
  <si>
    <t>4.2.2</t>
  </si>
  <si>
    <t>4.2.3</t>
  </si>
  <si>
    <t>6.4.1</t>
  </si>
  <si>
    <t>7.5</t>
  </si>
  <si>
    <t>7.6</t>
  </si>
  <si>
    <t>10.1.3</t>
  </si>
  <si>
    <t>10.1.4</t>
  </si>
  <si>
    <t>10.2.1</t>
  </si>
  <si>
    <t>11.5</t>
  </si>
  <si>
    <r>
      <t>REGIÃO/MÊS DE REFERÊNCIA: SEINFRA REGIÃO LESTE AGOSTO</t>
    </r>
    <r>
      <rPr>
        <b/>
        <sz val="10"/>
        <rFont val="Calibri"/>
        <family val="2"/>
      </rPr>
      <t>/2023 E SINAPI OUTUBRO/2023 PREÇO DE CUSTO COM DESONERAÇÃO FISCAL - LEI 12.546/2011 e 12.844/2013</t>
    </r>
  </si>
  <si>
    <t>2.1</t>
  </si>
  <si>
    <t>3.1.1</t>
  </si>
  <si>
    <t>6.3</t>
  </si>
  <si>
    <t>6.3.1</t>
  </si>
  <si>
    <t>12.1.3</t>
  </si>
  <si>
    <t>12.2.2</t>
  </si>
  <si>
    <t>12.2.5</t>
  </si>
  <si>
    <t>12.2.6</t>
  </si>
  <si>
    <t>12.2.7</t>
  </si>
  <si>
    <t>12.3</t>
  </si>
  <si>
    <t>12.3.1</t>
  </si>
  <si>
    <t>12.3.2</t>
  </si>
  <si>
    <t>12.3.3</t>
  </si>
  <si>
    <t>12.4</t>
  </si>
  <si>
    <t>12.4.1</t>
  </si>
  <si>
    <t>12.4.2</t>
  </si>
  <si>
    <t>12.4.3</t>
  </si>
  <si>
    <t>12.4.4</t>
  </si>
  <si>
    <r>
      <t>PRAZO DE EXECUÇÃO: 3</t>
    </r>
    <r>
      <rPr>
        <b/>
        <sz val="10"/>
        <rFont val="Calibri"/>
        <family val="2"/>
      </rPr>
      <t xml:space="preserve"> meses </t>
    </r>
  </si>
  <si>
    <t>S1-S13</t>
  </si>
  <si>
    <t>P01-P13</t>
  </si>
  <si>
    <t xml:space="preserve">PRAZO DE EXECUÇÃO: 3 meses </t>
  </si>
  <si>
    <t>ESCOLA MUNICIPAL NOSSA SENHORA APARECIDA</t>
  </si>
  <si>
    <t>PUXADOR PARA PCD, FIXADO NA PORTA - FORNECIMENTO E INSTALAÇÃO. AF_01/2020</t>
  </si>
  <si>
    <t>ED-29481</t>
  </si>
  <si>
    <t>JANELA EM ALUMÍNIO MÁXIM-AR , LINHA 25/ SUPREMA, ACABAMENTO ANODIZADO NATURAL, INCLUSIVE PERFIS, VIDRO LISO 4MM E INSTALAÇÃO, EXCLUSIVE FERRAGENS PARA MÓDULO DE JANELA DE ALUMÍNIO MÁXIM-AR</t>
  </si>
  <si>
    <t xml:space="preserve"> </t>
  </si>
  <si>
    <t>VIDROS</t>
  </si>
  <si>
    <t>ED-51151</t>
  </si>
  <si>
    <t>ESPELHO CRISTAL COM MOLDURA EM ALUMÍNIO, DIMENSÃO (50X80)CM, COM ESP. 4MM, INCLUSIVE FIXAÇÃO COM ADESIVO/ SELANTE A BASE DE POLIURETANO, FORNECIMENTO E INSTALAÇÃO</t>
  </si>
  <si>
    <t>ED-9081</t>
  </si>
  <si>
    <t xml:space="preserve">REVESTIMENTO COM CERÂMICA APLICADO EM PAREDE, ACABAMENTO ESMALTADO, AMBIENTE INTERNO/EXTERNO, PADRÃO EXTRA, DIMENSÃO DA PEÇA ATÉ 2025 CM2, PEI III, ASSENTAMENTO COM ARGAMASSA INDUSTRIALIZADA, INCLUSIVE  REJUNTAMENTO </t>
  </si>
  <si>
    <t>INSTALAÇÃO HIDRÁULICA</t>
  </si>
  <si>
    <t>TUBULAÇÕES E CONEXÕES DE PVC</t>
  </si>
  <si>
    <t>TUBO, PVC, SOLDÁVEL, DN 20MM, INSTALADO EM RAMAL DE DISTRIBUIÇÃO DE ÁGUA - FORNECIMENTO E INSTALAÇÃO. AF_12/2014</t>
  </si>
  <si>
    <t>TUBO, PVC, SOLDÁVEL, DN 25MM, INSTALADO EM PRUMADA DE ÁGUA - FORNECIMENTO E INSTALAÇÃO. AF_12/2014</t>
  </si>
  <si>
    <t>JOELHO 45 GRAUS, PVC, SOLDÁVEL, DN 25MM, INSTALADO EM PRUMADA DE ÁGUA - FORNECIMENTO E INSTALAÇÃO. AF_12/2014</t>
  </si>
  <si>
    <t>JOELHO 90 GRAUS, PVC, SOLDÁVEL, DN 20MM, INSTALADO EM RAMAL OU SUB-RAM UN CR JOELHO 90 GRAUS, PVC, SOLDÁVEL, DN 20MM, INSTALADO EM RAMAL OU SUB-RAMAL DE ÁGUA - FORNECIMENTO E INSTALAÇÃO. AF_12/2014</t>
  </si>
  <si>
    <t>JOELHO 90 GRAUS, PVC, SOLDÁVEL, DN 25MM, INSTALADO EM RAMAL OU SUB-RAMAL DE ÁGUA - FORNECIMENTO E INSTALAÇÃO. AF_12/2014</t>
  </si>
  <si>
    <t>TE, PVC, SOLDÁVEL, DN 20MM, INSTALADO EM RAMAL DE DISTRIBUIÇÃO DE ÁGUA - FORNECIMENTO E INSTALAÇÃO. AF_12/2014</t>
  </si>
  <si>
    <t>TE, PVC, SOLDÁVEL, DN 25MM, INSTALADO EM PRUMADA DE ÁGUA - FORNECIMENTO E INSTALAÇÃO. AF_12/2014</t>
  </si>
  <si>
    <t>REGISTROS E OUTROS</t>
  </si>
  <si>
    <t>REGISTRO DE GAVETA BRUTO, LATÃO, ROSCÁVEL, 1" - FORNECIMENTO E INSTALAÇÃO. AF_08/2021</t>
  </si>
  <si>
    <t>ED-29742</t>
  </si>
  <si>
    <t>CAIXA D´ÁGUA DE POLIETILENO, CAPACIDADE DE 500L, INCLUSIVE TAMPA, TORNEIRA DE BOIA, EXTRAVASOR, TUBO DE LIMPEZA E ACESSÓRIOS, EXCLUSIVE TUBULAÇÃO DE ENTRADA/ SAÍDA DE ÁGUA</t>
  </si>
  <si>
    <t>INSTALAÇÃO SANITÁRIA</t>
  </si>
  <si>
    <t>TUBO PVC, SERIE NORMAL, ESGOTO PREDIAL, DN 40 MM, FORNECIDO E INSTALADO EM RAMAL DE DESCARGA OU RAMAL DE ESGOTO SANITÁRIO. AF_12/2014</t>
  </si>
  <si>
    <t>TUBO PVC, SERIE NORMAL, ESGOTO PREDIAL, DN 100 MM, FORNECIDO E INSTALA M CR 55,44
 DO EM RAMAL DE DESCARGA OU RAMAL DE ESGOTO SANITÁRIO. AF_12/2014</t>
  </si>
  <si>
    <t>JOELHO 45 GRAUS, PVC, SERIE NORMAL, ESGOTO PREDIAL, DN 40 MM, JUNTA SOLDÁVEL, FORNECIDO E INSTALADO EM RAMAL DE DESCARGA OU RAMAL DE ESGOTO SANITÁRIO. AF_12/2014</t>
  </si>
  <si>
    <t>JOELHO 90 GRAUS, PVC, SERIE NORMAL, ESGOTO PREDIAL, DN 40 MM, JUNTA SOLDÁVEL, FORNECIDO E INSTALADO EM RAMAL DE DESCARGA OU RAMAL DE ESGOTO SANITÁRIO. AF_12/2014</t>
  </si>
  <si>
    <t>JOELHO 90 GRAUS, PVC, SERIE NORMAL, ESGOTO PREDIAL, DN 100 MM, JUNTA ELÁSTICA, FORNECIDO E INSTALADO EM RAMAL DE DESCARGA OU RAMAL DE ESGOTO SANITÁRIO. AF_12/2014</t>
  </si>
  <si>
    <t>JUNÇÃO SIMPLES, PVC, SERIE R, ÁGUA PLUVIAL, DN 100 X 100 MM, JUNTA ELÁSTICA, FORNECIDO E INSTALADO EM CONDUTORES VERTICAIS DE ÁGUAS PLUVIAIS . AF_12/2014</t>
  </si>
  <si>
    <t>CAIXAS E ACESSÓRIOS</t>
  </si>
  <si>
    <t>CAIXA SIFONADA, PVC, DN 100 X 100 X 50 MM, FORNECIDA E INSTALADA EM RAMAIS DE ENCAMINHAMENTO DE ÁGUA PLUVIAL. AF_12/2014</t>
  </si>
  <si>
    <t>CAIXA ENTERRADA HIDRÁULICA RETANGULAR EM ALVENARIA COM TIJOLOS CERÂMICOS MACIÇOS, DIMENSÕES INTERNAS: 0,8X0,8X0,6 M PARA REDE DE ESGOTO. AF_ 12/2020</t>
  </si>
  <si>
    <t>LOUÇAS, ACESSÓRIOS E METAIS</t>
  </si>
  <si>
    <t>VASO SANITARIO SIFONADO CONVENCIONAL PARA PCD SEM FURO FRONTAL COM LOUÇA BRANCA SEM ASSENTO - FORNECIMENTO E INSTALAÇÃO.</t>
  </si>
  <si>
    <t>VÁLVULA DE DESCARGA METÁLICA, BASE 1 1/2", ACABAMENTO METALICO CROMADO - FORNECIMENTO E INSTALAÇÃO. AF_08/2021</t>
  </si>
  <si>
    <t>LAVATÓRIO LOUÇA BRANCA SUSPENSO, 29,5 X 39CM OU EQUIVALENTE, PADRÃO POPULAR - FORNECIMENTO E INSTALAÇÃO. AF_01/2020</t>
  </si>
  <si>
    <t>ED-50316</t>
  </si>
  <si>
    <t>DUCHA HIGIÊNICA COM REGISTRO PARA CONTROLE DE FLUXO DE ÁGUA, DIÂMETRO 1/2" (20MM), INCLUSIVE FORNECIMENTO E INSTALAÇÃO</t>
  </si>
  <si>
    <t>TORNEIRA CROMADA DE MESA, 1/2 OU 3/4, PARA LAVATÓRIO, PADRÃO POPULAR - FORNECIMENTO E INSTALAÇÃO. AF_01/2020</t>
  </si>
  <si>
    <t>PAPELEIRA DE PAREDE EM METAL CROMADO SEM TAMPA, INCLUSO FIXAÇÃO. AF_01 /2020</t>
  </si>
  <si>
    <t>ED-48182</t>
  </si>
  <si>
    <t>DISPENSER EM PLÁSTICO PARA PAPEL TOALHA 2 OU 3 FOLHAS</t>
  </si>
  <si>
    <t>SABONETEIRA PLASTICA TIPO DISPENSER PARA SABONETE LIQUIDO COM RESERVATORIO 800 A 1500 ML, INCLUSO FIXAÇÃO. AF_01/2020</t>
  </si>
  <si>
    <t>BARRA DE APOIO RETA, EM ACO INOX POLIDO, COMPRIMENTO 80 CM, FIXADA NA PAREDE - FORNECIMENTO E INSTALAÇÃO. AF_01/2020</t>
  </si>
  <si>
    <t>BARRA DE APOIO EM "L", EM ACO INOX POLIDO 80 X 80 CM, FIXADA NA PAREDE - FORNECIMENTO E INSTALACAO. AF_01/2020</t>
  </si>
  <si>
    <t>17.1</t>
  </si>
  <si>
    <t>ED-48936</t>
  </si>
  <si>
    <t>CABO TELEFÔNICO CCE-APL-50.2</t>
  </si>
  <si>
    <t>INTERRUPTOR PARALELO (1 MÓDULO), 10A/250V, INCLUINDO SUPORTE E PLACA - FORNECIMENTO E INSTALAÇÃO. AF_03/2023</t>
  </si>
  <si>
    <t>INTERRUPTOR SIMPLES (1 MÓDULO) COM INTERRUPTOR PARALELO (1 MÓDULO), 10A/250V, INCLUINDO SUPORTE E PLACA - FORNECIMENTO E INSTALAÇÃO. AF_03/2023</t>
  </si>
  <si>
    <t>TOMADA PARA TELEFONE RJ11 - FORNECIMENTO E INSTALAÇÃO. AF_11/2019</t>
  </si>
  <si>
    <t>ED-15753</t>
  </si>
  <si>
    <t>CONJUNTO DE UMA (1) TOMADA DE ANTENA (CONECTOR COAXIAL), COM PLACA 4"X2" DE UM (1) POSTO, INCLUSIVE FORNECIMENTO, INSTALAÇÃO, SUPORTE, MÓDULO E PLACA</t>
  </si>
  <si>
    <t>ESCOLA MUNICIPAL CORONEL JOSÉ ELOI BENEDITO</t>
  </si>
  <si>
    <t>15.1</t>
  </si>
  <si>
    <t>15.2</t>
  </si>
  <si>
    <t>15.3</t>
  </si>
  <si>
    <t>16.1</t>
  </si>
  <si>
    <t>16.1.1</t>
  </si>
  <si>
    <t>16.1.2</t>
  </si>
  <si>
    <t>16.1.3</t>
  </si>
  <si>
    <t>16.2</t>
  </si>
  <si>
    <t>16.2.1</t>
  </si>
  <si>
    <t>16.2.2</t>
  </si>
  <si>
    <t>16.2.3</t>
  </si>
  <si>
    <t>16.2.4</t>
  </si>
  <si>
    <t>17.1.2</t>
  </si>
  <si>
    <t>17.1.4</t>
  </si>
  <si>
    <t>17.4.2</t>
  </si>
  <si>
    <t>18.1</t>
  </si>
  <si>
    <t>18.1.1</t>
  </si>
  <si>
    <t>19.2</t>
  </si>
  <si>
    <t>19.3</t>
  </si>
  <si>
    <t>19.4</t>
  </si>
  <si>
    <t>19.4.1</t>
  </si>
  <si>
    <t>19.1.1</t>
  </si>
  <si>
    <t>19.2.1</t>
  </si>
  <si>
    <t>19.2.2</t>
  </si>
  <si>
    <t>19.3.1</t>
  </si>
  <si>
    <t>19.3.2</t>
  </si>
  <si>
    <t>20.3</t>
  </si>
  <si>
    <t>20.4</t>
  </si>
  <si>
    <t>20.5</t>
  </si>
  <si>
    <t>20.6</t>
  </si>
  <si>
    <t>21.1</t>
  </si>
  <si>
    <t>22.1</t>
  </si>
  <si>
    <t>22.2</t>
  </si>
  <si>
    <t>22.3</t>
  </si>
  <si>
    <t>22.4</t>
  </si>
  <si>
    <t>22.5</t>
  </si>
  <si>
    <t>22.6</t>
  </si>
  <si>
    <t>22.7</t>
  </si>
  <si>
    <t>23.1</t>
  </si>
  <si>
    <t>23.1.1</t>
  </si>
  <si>
    <t>23.1.2</t>
  </si>
  <si>
    <t>23.1.3</t>
  </si>
  <si>
    <t>23.1.4</t>
  </si>
  <si>
    <t>23.2</t>
  </si>
  <si>
    <t>23.2.1</t>
  </si>
  <si>
    <t>23.2.2</t>
  </si>
  <si>
    <t>23.2.3</t>
  </si>
  <si>
    <t>24.1</t>
  </si>
  <si>
    <t>24.2</t>
  </si>
  <si>
    <t>24.3</t>
  </si>
  <si>
    <t>24.4</t>
  </si>
  <si>
    <t>24.5</t>
  </si>
  <si>
    <t>25.1</t>
  </si>
  <si>
    <t>25.1.1</t>
  </si>
  <si>
    <t>25.2.1</t>
  </si>
  <si>
    <t>25.1.2</t>
  </si>
  <si>
    <t>25.1.3</t>
  </si>
  <si>
    <t>25.1.4</t>
  </si>
  <si>
    <t>25.1.5</t>
  </si>
  <si>
    <t>25.1.6</t>
  </si>
  <si>
    <t>25.1.7</t>
  </si>
  <si>
    <t>25.2.2</t>
  </si>
  <si>
    <t>26.1</t>
  </si>
  <si>
    <t>26.1.1</t>
  </si>
  <si>
    <t>26.1.2</t>
  </si>
  <si>
    <t>26.1.3</t>
  </si>
  <si>
    <t>26.1.4</t>
  </si>
  <si>
    <t>26.1.5</t>
  </si>
  <si>
    <t>26.1.6</t>
  </si>
  <si>
    <t>26.2</t>
  </si>
  <si>
    <t>26.2.1</t>
  </si>
  <si>
    <t>26.2.2</t>
  </si>
  <si>
    <t>27.1</t>
  </si>
  <si>
    <t>27.2</t>
  </si>
  <si>
    <t>27.3</t>
  </si>
  <si>
    <t>27.4</t>
  </si>
  <si>
    <t>27.5</t>
  </si>
  <si>
    <t>27.6</t>
  </si>
  <si>
    <t>27.7</t>
  </si>
  <si>
    <t>27.8</t>
  </si>
  <si>
    <t>27.9</t>
  </si>
  <si>
    <t>27.10</t>
  </si>
  <si>
    <t>28.1</t>
  </si>
  <si>
    <t>28.1.1</t>
  </si>
  <si>
    <t>28.1.2</t>
  </si>
  <si>
    <t>28.1.3</t>
  </si>
  <si>
    <t>28.1.4</t>
  </si>
  <si>
    <t>28.2</t>
  </si>
  <si>
    <t>28.2.1</t>
  </si>
  <si>
    <t>28.2.2</t>
  </si>
  <si>
    <t>28.2.3</t>
  </si>
  <si>
    <t>28.2.4</t>
  </si>
  <si>
    <t>28.2.5</t>
  </si>
  <si>
    <t>28.2.6</t>
  </si>
  <si>
    <t>28.2.7</t>
  </si>
  <si>
    <t>28.3</t>
  </si>
  <si>
    <t>28.3.1</t>
  </si>
  <si>
    <t>28.3.2</t>
  </si>
  <si>
    <t>28.3.3</t>
  </si>
  <si>
    <t>28.3.4</t>
  </si>
  <si>
    <t>28.4</t>
  </si>
  <si>
    <t>28.4.1</t>
  </si>
  <si>
    <t>28.4.2</t>
  </si>
  <si>
    <t>28.4.3</t>
  </si>
  <si>
    <t>28.4.4</t>
  </si>
  <si>
    <t>28.4.5</t>
  </si>
  <si>
    <t>28.4.6</t>
  </si>
  <si>
    <t>28.4.7</t>
  </si>
  <si>
    <t>28.4.8</t>
  </si>
  <si>
    <t>29.1</t>
  </si>
  <si>
    <t>29.1.1</t>
  </si>
  <si>
    <t>30.1</t>
  </si>
  <si>
    <t>30.2</t>
  </si>
  <si>
    <t>231,28 x 1,00</t>
  </si>
  <si>
    <t>(0,80 + 0,30) x 7,00 &gt; COMP. x QUANT.</t>
  </si>
  <si>
    <t>[(2,50 x 6,00) + (2,30 x 4,00) + (1,30 x 2,00)   &gt; COMP. x QUANT. x LADOS</t>
  </si>
  <si>
    <t>0,80 x 4,00 x 2,00 &gt; porta sala de aula x lados</t>
  </si>
  <si>
    <t>(2,20 x 1,10 x 6,00) + (2,00 x 1,10 x 4,00) + (1,00 x 1,10 x 1,00)</t>
  </si>
  <si>
    <t>(1,00 x 0,40)</t>
  </si>
  <si>
    <t>1,00 SAN.</t>
  </si>
  <si>
    <t xml:space="preserve">80,90 COMP. VIGAS BALDRAME  X 0,30 ALT. X 2,00 LADOS </t>
  </si>
  <si>
    <t>(7,20 + 7,20 + 5,7 + 5,7 - 0,80) SALA DE AULA X QUANT.</t>
  </si>
  <si>
    <t>(41,04 X 3,00) + 22,80 + 4,32 + 6,98 + 19,40 + 39,59 &gt; ÁREAS RETIRADAS DO PROJ. ARQ.</t>
  </si>
  <si>
    <t>((41,04 X 3,00) + 22,80 + 4,32 + 6,98 + 19,40 + 39,59 ) x 0,05 &gt; ÁREAS RETIRADAS DO PROJ. ARQ. X ALT. PISO DE CONCRETO</t>
  </si>
  <si>
    <t xml:space="preserve">0,80 x 7,00 &gt; COMP. X QUANT. - TODAS AS PORTAS </t>
  </si>
  <si>
    <t>(7,00 x 0,80 x 2,10 x 2,00)  &gt; QUANT. X COMP. X ALT. X LADOS PORTAS DE MADEIRA</t>
  </si>
  <si>
    <t>CONFORME PROJETO</t>
  </si>
  <si>
    <t>1,00 (SAIDA AF 1.4) + 2,00 (SAIDA AF 1.1)</t>
  </si>
  <si>
    <t>2,00 (BB) + 2,00 (LV) + 2,00 (VS) + 1,00 (PIA)</t>
  </si>
  <si>
    <t>4,00 (TJ) + 2,00 (SAIDA AF 1.4) + 2,00 (TQ)</t>
  </si>
  <si>
    <t>2,00 (DH)</t>
  </si>
  <si>
    <t>CAIXA D´ÁGUA DE POLIETILENO, CAPACIDADE DE 4.000L, INCLUSIVE TAMPA, TORNEIRA DE BOIA, EXTRAVASOR, TUBO DE LIMPEZA E ACESSÓRIOS, EXCLUSIVE TUBULAÇÃO DE ENTRADA/ SAÍDA DE ÁGUA</t>
  </si>
  <si>
    <t>1,00 UNIDADE</t>
  </si>
  <si>
    <t>TUBO PVC, SERIE NORMAL, ESGOTO PREDIAL, DN 100 MM, FORNECIDO E INSTALADO EM RAMAL DE DESCARGA OU RAMAL DE ESGOTO SANITÁRIO. AF_12/2014</t>
  </si>
  <si>
    <t>2,00 UNIDADES</t>
  </si>
  <si>
    <t>4,00 UNIDADES</t>
  </si>
  <si>
    <t>VASO SANITARIO SIFONADO CONVENCIONAL COM LOUÇA BRANCA, INCLUSO CONJUNTO DE LIGAÇÃO PARA BACIA SANITÁRIA AJUSTÁVEL - FORNECIMENTO E INSTALAÇÃO. AF_10/2016</t>
  </si>
  <si>
    <t xml:space="preserve">1,00 WC. </t>
  </si>
  <si>
    <t>1,00 WC.</t>
  </si>
  <si>
    <t xml:space="preserve">2,00 WC. </t>
  </si>
  <si>
    <t>(2,20 x 6,00) + (2,00 x 4,00) + (1,00 x 1,00) + (1,00 X 1,00) x 0,20 &gt; COMP. X QUANT. X ESPESSURA</t>
  </si>
  <si>
    <t xml:space="preserve">(39,55 + 22,75) &gt; COMP. - INDICADA EM PROJETO </t>
  </si>
  <si>
    <t xml:space="preserve">3,20 x 10,00 &gt; COMP.X QUANTIDADE. - INDICADA EM PROJETO </t>
  </si>
  <si>
    <t>25.2</t>
  </si>
  <si>
    <t>Valor TOTAL DA OBRA  com BDI</t>
  </si>
  <si>
    <t>VALOR DA OBRA:</t>
  </si>
  <si>
    <t>S1-S25</t>
  </si>
  <si>
    <t>P01-P25</t>
  </si>
  <si>
    <t>ESCOLA MUNICIPAL CORONEL JOSÉ ELÓI BENEDITO</t>
  </si>
  <si>
    <t>SALADE AULA 03</t>
  </si>
  <si>
    <t>SALA DE PROFESSORES</t>
  </si>
  <si>
    <t>2,00 x 1,10</t>
  </si>
  <si>
    <t>RECEPÇÃO</t>
  </si>
  <si>
    <t xml:space="preserve">1,00 x 0,40 </t>
  </si>
  <si>
    <t xml:space="preserve">SAN. </t>
  </si>
  <si>
    <t>SECRETARIA</t>
  </si>
  <si>
    <t>PILARES VARANDA</t>
  </si>
  <si>
    <t>ALVENARIA 9CM (M2)</t>
  </si>
  <si>
    <t>SALA DE AULA 03</t>
  </si>
  <si>
    <t>1,00 x 0,40</t>
  </si>
  <si>
    <t>SAN.</t>
  </si>
</sst>
</file>

<file path=xl/styles.xml><?xml version="1.0" encoding="utf-8"?>
<styleSheet xmlns="http://schemas.openxmlformats.org/spreadsheetml/2006/main">
  <numFmts count="24">
    <numFmt numFmtId="44" formatCode="_-&quot;R$&quot;\ * #,##0.00_-;\-&quot;R$&quot;\ * #,##0.00_-;_-&quot;R$&quot;\ * &quot;-&quot;??_-;_-@_-"/>
    <numFmt numFmtId="43" formatCode="_-* #,##0.00_-;\-* #,##0.00_-;_-* &quot;-&quot;??_-;_-@_-"/>
    <numFmt numFmtId="164" formatCode="_-&quot;R$&quot;* #,##0.00_-;\-&quot;R$&quot;* #,##0.00_-;_-&quot;R$&quot;* &quot;-&quot;??_-;_-@_-"/>
    <numFmt numFmtId="165" formatCode="_(* #,##0.00_);_(* \(#,##0.00\);_(* &quot;-&quot;??_);_(@_)"/>
    <numFmt numFmtId="166" formatCode="#,##0.00&quot; &quot;;&quot; (&quot;#,##0.00&quot;)&quot;;&quot; -&quot;#&quot; &quot;;@&quot; &quot;"/>
    <numFmt numFmtId="167" formatCode="#,##0.00&quot; &quot;;&quot;-&quot;#,##0.00&quot; &quot;;&quot; -&quot;#&quot; &quot;;@&quot; &quot;"/>
    <numFmt numFmtId="168" formatCode="[$R$-416]&quot; &quot;#,##0.00;[Red]&quot;-&quot;[$R$-416]&quot; &quot;#,##0.00"/>
    <numFmt numFmtId="169" formatCode="_-* #,##0.00\ _€_-;\-* #,##0.00\ _€_-;_-* &quot;-&quot;??\ _€_-;_-@_-"/>
    <numFmt numFmtId="170" formatCode="#\,##0."/>
    <numFmt numFmtId="171" formatCode="_(&quot;$&quot;* #,##0_);_(&quot;$&quot;* \(#,##0\);_(&quot;$&quot;* &quot;-&quot;_);_(@_)"/>
    <numFmt numFmtId="172" formatCode="_(&quot;$&quot;* #,##0.00_);_(&quot;$&quot;* \(#,##0.00\);_(&quot;$&quot;* &quot;-&quot;??_);_(@_)"/>
    <numFmt numFmtId="173" formatCode="\$#."/>
    <numFmt numFmtId="174" formatCode="#.00"/>
    <numFmt numFmtId="175" formatCode="0.00_)"/>
    <numFmt numFmtId="176" formatCode="%#.00"/>
    <numFmt numFmtId="177" formatCode="#\,##0.00"/>
    <numFmt numFmtId="178" formatCode="#,"/>
    <numFmt numFmtId="179" formatCode="_(* #,##0_);_(* \(#,##0\);_(* &quot;-&quot;_);_(@_)"/>
    <numFmt numFmtId="180" formatCode="&quot;R$&quot;\ #,##0.00"/>
    <numFmt numFmtId="181" formatCode="_(* #,##0.00_);_(* \(#,##0.00\);_(* \-??_);_(@_)"/>
    <numFmt numFmtId="182" formatCode="_-[$R$-416]\ * #,##0.00_-;\-[$R$-416]\ * #,##0.00_-;_-[$R$-416]\ * &quot;-&quot;??_-;_-@_-"/>
    <numFmt numFmtId="183" formatCode="&quot;R$ &quot;#,##0.00"/>
    <numFmt numFmtId="184" formatCode="_-* #,##0.000_-;\-* #,##0.000_-;_-* &quot;-&quot;??_-;_-@_-"/>
    <numFmt numFmtId="185" formatCode="0.000"/>
  </numFmts>
  <fonts count="103">
    <font>
      <sz val="11"/>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Arial"/>
      <family val="2"/>
    </font>
    <font>
      <sz val="10"/>
      <name val="Arial1"/>
    </font>
    <font>
      <sz val="10"/>
      <color rgb="FF000000"/>
      <name val="Arial1"/>
    </font>
    <font>
      <sz val="11"/>
      <color rgb="FF000000"/>
      <name val="Calibri"/>
      <family val="2"/>
    </font>
    <font>
      <b/>
      <i/>
      <sz val="16"/>
      <color rgb="FF000000"/>
      <name val="Arial"/>
      <family val="2"/>
    </font>
    <font>
      <b/>
      <i/>
      <u/>
      <sz val="11"/>
      <color rgb="FF000000"/>
      <name val="Arial"/>
      <family val="2"/>
    </font>
    <font>
      <sz val="11"/>
      <color rgb="FF000000"/>
      <name val="Arial"/>
      <family val="2"/>
    </font>
    <font>
      <sz val="11"/>
      <color indexed="8"/>
      <name val="Calibri"/>
      <family val="2"/>
    </font>
    <font>
      <sz val="10"/>
      <name val="Arial"/>
      <family val="2"/>
    </font>
    <font>
      <u/>
      <sz val="11"/>
      <color indexed="12"/>
      <name val="Arial"/>
      <family val="2"/>
    </font>
    <font>
      <sz val="10"/>
      <name val="Arial"/>
      <family val="2"/>
    </font>
    <font>
      <sz val="10"/>
      <name val="MS Sans Serif"/>
      <family val="2"/>
    </font>
    <font>
      <sz val="10"/>
      <name val="Times New Roman"/>
      <family val="1"/>
    </font>
    <font>
      <sz val="10"/>
      <name val="Times New Roman"/>
      <family val="1"/>
    </font>
    <font>
      <sz val="10"/>
      <color indexed="8"/>
      <name val="MS Sans Serif"/>
      <family val="2"/>
    </font>
    <font>
      <sz val="1"/>
      <color indexed="8"/>
      <name val="Courier"/>
      <family val="3"/>
    </font>
    <font>
      <u/>
      <sz val="6"/>
      <color indexed="36"/>
      <name val="MS Sans Serif"/>
      <family val="2"/>
    </font>
    <font>
      <sz val="8"/>
      <name val="Arial"/>
      <family val="2"/>
    </font>
    <font>
      <sz val="10"/>
      <name val="Courier"/>
      <family val="3"/>
    </font>
    <font>
      <sz val="12"/>
      <name val="Times New Roman"/>
      <family val="1"/>
    </font>
    <font>
      <b/>
      <i/>
      <sz val="16"/>
      <name val="Helv"/>
    </font>
    <font>
      <b/>
      <sz val="14"/>
      <name val="Arial"/>
      <family val="2"/>
    </font>
    <font>
      <sz val="1"/>
      <color indexed="18"/>
      <name val="Courier"/>
      <family val="3"/>
    </font>
    <font>
      <b/>
      <sz val="1"/>
      <color indexed="8"/>
      <name val="Courier"/>
      <family val="3"/>
    </font>
    <font>
      <sz val="1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0"/>
      <name val="Arial"/>
      <family val="2"/>
    </font>
    <font>
      <sz val="10"/>
      <name val="Arial"/>
      <family val="2"/>
    </font>
    <font>
      <b/>
      <sz val="11"/>
      <color theme="1"/>
      <name val="Calibri"/>
      <family val="2"/>
      <scheme val="minor"/>
    </font>
    <font>
      <b/>
      <sz val="12"/>
      <color indexed="8"/>
      <name val="Calibri"/>
      <family val="2"/>
      <scheme val="minor"/>
    </font>
    <font>
      <b/>
      <sz val="10"/>
      <name val="Calibri"/>
      <family val="2"/>
      <scheme val="minor"/>
    </font>
    <font>
      <b/>
      <sz val="10"/>
      <name val="Calibri"/>
      <family val="2"/>
    </font>
    <font>
      <b/>
      <sz val="10"/>
      <color theme="1"/>
      <name val="Calibri"/>
      <family val="2"/>
      <scheme val="minor"/>
    </font>
    <font>
      <sz val="8"/>
      <color indexed="12"/>
      <name val="Arial"/>
      <family val="2"/>
    </font>
    <font>
      <b/>
      <sz val="12"/>
      <name val="Arial"/>
      <family val="2"/>
    </font>
    <font>
      <sz val="9"/>
      <color indexed="8"/>
      <name val="Arial"/>
      <family val="2"/>
    </font>
    <font>
      <b/>
      <sz val="9"/>
      <color indexed="12"/>
      <name val="Arial"/>
      <family val="2"/>
    </font>
    <font>
      <b/>
      <sz val="9"/>
      <color indexed="8"/>
      <name val="Arial"/>
      <family val="2"/>
    </font>
    <font>
      <b/>
      <sz val="9"/>
      <name val="Arial"/>
      <family val="2"/>
    </font>
    <font>
      <sz val="9"/>
      <name val="Arial"/>
      <family val="2"/>
    </font>
    <font>
      <b/>
      <sz val="14"/>
      <color theme="1"/>
      <name val="Calibri"/>
      <family val="2"/>
      <scheme val="minor"/>
    </font>
    <font>
      <b/>
      <sz val="10"/>
      <color theme="1"/>
      <name val="Arial"/>
      <family val="2"/>
    </font>
    <font>
      <sz val="10"/>
      <color theme="1"/>
      <name val="Arial"/>
      <family val="2"/>
    </font>
    <font>
      <b/>
      <sz val="11"/>
      <name val="Calibri"/>
      <family val="2"/>
      <scheme val="minor"/>
    </font>
    <font>
      <sz val="10"/>
      <color rgb="FFFF0000"/>
      <name val="Arial"/>
      <family val="2"/>
    </font>
    <font>
      <b/>
      <sz val="11"/>
      <color rgb="FFFF0000"/>
      <name val="Calibri"/>
      <family val="2"/>
      <scheme val="minor"/>
    </font>
    <font>
      <b/>
      <sz val="10"/>
      <color rgb="FFFF0000"/>
      <name val="Arial"/>
      <family val="2"/>
    </font>
    <font>
      <b/>
      <sz val="12"/>
      <color theme="1"/>
      <name val="Calibri"/>
      <family val="2"/>
      <scheme val="minor"/>
    </font>
    <font>
      <sz val="12"/>
      <color theme="1"/>
      <name val="Calibri"/>
      <family val="2"/>
      <scheme val="minor"/>
    </font>
    <font>
      <b/>
      <i/>
      <sz val="11"/>
      <color theme="1"/>
      <name val="Calibri"/>
      <family val="2"/>
      <scheme val="minor"/>
    </font>
    <font>
      <b/>
      <i/>
      <sz val="11"/>
      <color rgb="FFFF0000"/>
      <name val="Calibri"/>
      <family val="2"/>
      <scheme val="minor"/>
    </font>
    <font>
      <sz val="10"/>
      <color theme="1"/>
      <name val="Arial1"/>
    </font>
    <font>
      <b/>
      <sz val="11"/>
      <name val="Arial"/>
      <family val="2"/>
    </font>
  </fonts>
  <fills count="6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indexed="52"/>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medium">
        <color indexed="64"/>
      </left>
      <right/>
      <top style="thin">
        <color indexed="64"/>
      </top>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bottom style="hair">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s>
  <cellStyleXfs count="54156">
    <xf numFmtId="0" fontId="0" fillId="0" borderId="0"/>
    <xf numFmtId="0" fontId="23" fillId="0" borderId="0" applyNumberFormat="0" applyBorder="0" applyProtection="0"/>
    <xf numFmtId="0" fontId="23" fillId="0" borderId="0" applyNumberFormat="0" applyBorder="0" applyProtection="0"/>
    <xf numFmtId="166" fontId="23" fillId="0" borderId="0" applyBorder="0" applyProtection="0"/>
    <xf numFmtId="166" fontId="23" fillId="0" borderId="0" applyBorder="0" applyProtection="0"/>
    <xf numFmtId="0" fontId="24" fillId="0" borderId="0" applyNumberFormat="0" applyBorder="0" applyProtection="0"/>
    <xf numFmtId="0" fontId="23" fillId="0" borderId="0" applyNumberFormat="0" applyBorder="0" applyProtection="0"/>
    <xf numFmtId="167" fontId="24" fillId="0" borderId="0" applyBorder="0" applyProtection="0"/>
    <xf numFmtId="0" fontId="25" fillId="0" borderId="0" applyNumberFormat="0" applyBorder="0" applyProtection="0">
      <alignment horizontal="center"/>
    </xf>
    <xf numFmtId="0" fontId="25" fillId="0" borderId="0" applyNumberFormat="0" applyBorder="0" applyProtection="0">
      <alignment horizontal="center" textRotation="90"/>
    </xf>
    <xf numFmtId="0" fontId="19" fillId="0" borderId="0"/>
    <xf numFmtId="9" fontId="19" fillId="0" borderId="0" applyFont="0" applyFill="0" applyBorder="0" applyAlignment="0" applyProtection="0"/>
    <xf numFmtId="0" fontId="26" fillId="0" borderId="0" applyNumberFormat="0" applyBorder="0" applyProtection="0"/>
    <xf numFmtId="168" fontId="26" fillId="0" borderId="0" applyBorder="0" applyProtection="0"/>
    <xf numFmtId="165" fontId="21" fillId="0" borderId="0" applyFont="0" applyFill="0" applyBorder="0" applyAlignment="0" applyProtection="0"/>
    <xf numFmtId="165" fontId="19" fillId="0" borderId="0" applyFont="0" applyFill="0" applyBorder="0" applyAlignment="0" applyProtection="0"/>
    <xf numFmtId="166" fontId="23" fillId="0" borderId="0" applyBorder="0" applyProtection="0"/>
    <xf numFmtId="0" fontId="19" fillId="0" borderId="0"/>
    <xf numFmtId="0" fontId="19" fillId="0" borderId="0"/>
    <xf numFmtId="0" fontId="19" fillId="0" borderId="0"/>
    <xf numFmtId="0" fontId="27" fillId="0" borderId="0"/>
    <xf numFmtId="165" fontId="19" fillId="0" borderId="0" applyFont="0" applyFill="0" applyBorder="0" applyAlignment="0" applyProtection="0"/>
    <xf numFmtId="165" fontId="21" fillId="0" borderId="0" applyFont="0" applyFill="0" applyBorder="0" applyAlignment="0" applyProtection="0"/>
    <xf numFmtId="0" fontId="18" fillId="0" borderId="0"/>
    <xf numFmtId="0" fontId="17" fillId="0" borderId="0"/>
    <xf numFmtId="0" fontId="29" fillId="0" borderId="0"/>
    <xf numFmtId="165" fontId="21" fillId="0" borderId="0" applyFont="0" applyFill="0" applyBorder="0" applyAlignment="0" applyProtection="0"/>
    <xf numFmtId="0" fontId="27" fillId="0" borderId="0"/>
    <xf numFmtId="165" fontId="19" fillId="0" borderId="0" applyFont="0" applyFill="0" applyBorder="0" applyAlignment="0" applyProtection="0"/>
    <xf numFmtId="9" fontId="19" fillId="0" borderId="0" applyFont="0" applyFill="0" applyBorder="0" applyAlignment="0" applyProtection="0"/>
    <xf numFmtId="0" fontId="24" fillId="0" borderId="0" applyNumberFormat="0" applyBorder="0" applyProtection="0"/>
    <xf numFmtId="0" fontId="30" fillId="0" borderId="0" applyNumberFormat="0" applyFill="0" applyBorder="0" applyAlignment="0" applyProtection="0">
      <alignment vertical="top"/>
      <protection locked="0"/>
    </xf>
    <xf numFmtId="44"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0" fontId="19" fillId="0" borderId="0"/>
    <xf numFmtId="0" fontId="31" fillId="0" borderId="0"/>
    <xf numFmtId="0" fontId="28" fillId="0" borderId="0"/>
    <xf numFmtId="0" fontId="16" fillId="0" borderId="0"/>
    <xf numFmtId="9" fontId="27"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0" fontId="19" fillId="0" borderId="0"/>
    <xf numFmtId="0" fontId="19" fillId="0" borderId="0"/>
    <xf numFmtId="0" fontId="19" fillId="0" borderId="0"/>
    <xf numFmtId="0" fontId="15" fillId="0" borderId="0"/>
    <xf numFmtId="43" fontId="15" fillId="0" borderId="0" applyFont="0" applyFill="0" applyBorder="0" applyAlignment="0" applyProtection="0"/>
    <xf numFmtId="0" fontId="19" fillId="0" borderId="0"/>
    <xf numFmtId="0" fontId="15" fillId="0" borderId="0"/>
    <xf numFmtId="0" fontId="15" fillId="0" borderId="0"/>
    <xf numFmtId="0" fontId="15" fillId="0" borderId="0"/>
    <xf numFmtId="0" fontId="15" fillId="0" borderId="0"/>
    <xf numFmtId="0" fontId="19" fillId="0" borderId="0"/>
    <xf numFmtId="165" fontId="19" fillId="0" borderId="0" applyFont="0" applyFill="0" applyBorder="0" applyAlignment="0" applyProtection="0"/>
    <xf numFmtId="43" fontId="15" fillId="0" borderId="0" applyFont="0" applyFill="0" applyBorder="0" applyAlignment="0" applyProtection="0"/>
    <xf numFmtId="165" fontId="33" fillId="0" borderId="0" applyFont="0" applyFill="0" applyBorder="0" applyAlignment="0" applyProtection="0"/>
    <xf numFmtId="0" fontId="34" fillId="0" borderId="0"/>
    <xf numFmtId="9" fontId="33" fillId="0" borderId="0" applyFont="0" applyFill="0" applyBorder="0" applyAlignment="0" applyProtection="0"/>
    <xf numFmtId="0" fontId="35" fillId="0" borderId="0"/>
    <xf numFmtId="169" fontId="19" fillId="0" borderId="0" applyFont="0" applyFill="0" applyBorder="0" applyAlignment="0" applyProtection="0"/>
    <xf numFmtId="170" fontId="36" fillId="0" borderId="0">
      <protection locked="0"/>
    </xf>
    <xf numFmtId="0" fontId="20" fillId="5" borderId="19" applyFill="0" applyBorder="0" applyAlignment="0" applyProtection="0">
      <alignment vertical="center"/>
      <protection locked="0"/>
    </xf>
    <xf numFmtId="171" fontId="19" fillId="0" borderId="0" applyFont="0" applyFill="0" applyBorder="0" applyAlignment="0" applyProtection="0"/>
    <xf numFmtId="172" fontId="19" fillId="0" borderId="0" applyFont="0" applyFill="0" applyBorder="0" applyAlignment="0" applyProtection="0"/>
    <xf numFmtId="173" fontId="36" fillId="0" borderId="0">
      <protection locked="0"/>
    </xf>
    <xf numFmtId="0" fontId="36" fillId="0" borderId="0">
      <protection locked="0"/>
    </xf>
    <xf numFmtId="0" fontId="36" fillId="0" borderId="0">
      <protection locked="0"/>
    </xf>
    <xf numFmtId="174" fontId="36" fillId="0" borderId="0">
      <protection locked="0"/>
    </xf>
    <xf numFmtId="174" fontId="36" fillId="0" borderId="0">
      <protection locked="0"/>
    </xf>
    <xf numFmtId="0" fontId="37" fillId="0" borderId="0" applyNumberFormat="0" applyFill="0" applyBorder="0" applyAlignment="0" applyProtection="0">
      <alignment vertical="top"/>
      <protection locked="0"/>
    </xf>
    <xf numFmtId="38" fontId="38" fillId="2" borderId="0" applyNumberFormat="0" applyBorder="0" applyAlignment="0" applyProtection="0"/>
    <xf numFmtId="0" fontId="36" fillId="0" borderId="0">
      <protection locked="0"/>
    </xf>
    <xf numFmtId="0" fontId="36" fillId="0" borderId="0">
      <protection locked="0"/>
    </xf>
    <xf numFmtId="0" fontId="39" fillId="0" borderId="0"/>
    <xf numFmtId="10" fontId="38" fillId="6" borderId="1" applyNumberFormat="0" applyBorder="0" applyAlignment="0" applyProtection="0"/>
    <xf numFmtId="0" fontId="19" fillId="0" borderId="0">
      <alignment horizontal="centerContinuous" vertical="justify"/>
    </xf>
    <xf numFmtId="0" fontId="40" fillId="0" borderId="0" applyAlignment="0">
      <alignment horizontal="center"/>
    </xf>
    <xf numFmtId="175" fontId="41" fillId="0" borderId="0"/>
    <xf numFmtId="0" fontId="42" fillId="0" borderId="0">
      <alignment horizontal="left" vertical="center" indent="12"/>
    </xf>
    <xf numFmtId="0" fontId="38" fillId="0" borderId="19" applyBorder="0">
      <alignment horizontal="left" vertical="center" wrapText="1" indent="2"/>
      <protection locked="0"/>
    </xf>
    <xf numFmtId="0" fontId="38" fillId="0" borderId="19" applyBorder="0">
      <alignment horizontal="left" vertical="center" wrapText="1" indent="3"/>
      <protection locked="0"/>
    </xf>
    <xf numFmtId="10" fontId="19" fillId="0" borderId="0" applyFont="0" applyFill="0" applyBorder="0" applyAlignment="0" applyProtection="0"/>
    <xf numFmtId="176" fontId="36" fillId="0" borderId="0">
      <protection locked="0"/>
    </xf>
    <xf numFmtId="176" fontId="36" fillId="0" borderId="0">
      <protection locked="0"/>
    </xf>
    <xf numFmtId="177" fontId="36" fillId="0" borderId="0">
      <protection locked="0"/>
    </xf>
    <xf numFmtId="38" fontId="32" fillId="0" borderId="0" applyFont="0" applyFill="0" applyBorder="0" applyAlignment="0" applyProtection="0"/>
    <xf numFmtId="178" fontId="43" fillId="0" borderId="0">
      <protection locked="0"/>
    </xf>
    <xf numFmtId="179" fontId="33" fillId="0" borderId="0" applyFont="0" applyFill="0" applyBorder="0" applyAlignment="0" applyProtection="0"/>
    <xf numFmtId="0" fontId="32" fillId="0" borderId="0"/>
    <xf numFmtId="0" fontId="44" fillId="0" borderId="0">
      <protection locked="0"/>
    </xf>
    <xf numFmtId="0" fontId="44" fillId="0" borderId="0">
      <protection locked="0"/>
    </xf>
    <xf numFmtId="0" fontId="1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3" fillId="0" borderId="0" applyFont="0" applyFill="0" applyBorder="0" applyAlignment="0" applyProtection="0"/>
    <xf numFmtId="43" fontId="13" fillId="0" borderId="0" applyFont="0" applyFill="0" applyBorder="0" applyAlignment="0" applyProtection="0"/>
    <xf numFmtId="172" fontId="19" fillId="0" borderId="0" applyFont="0" applyFill="0" applyBorder="0" applyAlignment="0" applyProtection="0"/>
    <xf numFmtId="0" fontId="12" fillId="0" borderId="0"/>
    <xf numFmtId="0" fontId="11" fillId="0" borderId="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5" fillId="0" borderId="0"/>
    <xf numFmtId="165" fontId="45" fillId="0" borderId="0" applyFont="0" applyFill="0" applyBorder="0" applyAlignment="0" applyProtection="0"/>
    <xf numFmtId="9" fontId="45" fillId="0" borderId="0" applyFont="0" applyFill="0" applyBorder="0" applyAlignment="0" applyProtection="0"/>
    <xf numFmtId="0" fontId="10" fillId="0" borderId="0"/>
    <xf numFmtId="43" fontId="10" fillId="0" borderId="0" applyFont="0" applyFill="0" applyBorder="0" applyAlignment="0" applyProtection="0"/>
    <xf numFmtId="0" fontId="19" fillId="0" borderId="0"/>
    <xf numFmtId="0" fontId="46"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19" fillId="0" borderId="0"/>
    <xf numFmtId="0" fontId="19" fillId="0" borderId="0"/>
    <xf numFmtId="9" fontId="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43" fontId="9" fillId="0" borderId="0" applyFont="0" applyFill="0" applyBorder="0" applyAlignment="0" applyProtection="0"/>
    <xf numFmtId="43" fontId="9" fillId="0" borderId="0" applyFont="0" applyFill="0" applyBorder="0" applyAlignment="0" applyProtection="0"/>
    <xf numFmtId="0" fontId="19" fillId="0" borderId="0"/>
    <xf numFmtId="43" fontId="9" fillId="0" borderId="0" applyFont="0" applyFill="0" applyBorder="0" applyAlignment="0" applyProtection="0"/>
    <xf numFmtId="165" fontId="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6"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19" fillId="0" borderId="0"/>
    <xf numFmtId="0" fontId="19" fillId="0" borderId="0"/>
    <xf numFmtId="0" fontId="9" fillId="0" borderId="0"/>
    <xf numFmtId="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9" fillId="0" borderId="0"/>
    <xf numFmtId="0" fontId="19" fillId="0" borderId="0"/>
    <xf numFmtId="9" fontId="19"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38"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8" fillId="3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8" fillId="4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8" fillId="41"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8"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8" fillId="43"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28" fillId="4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8" fillId="45"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28" fillId="46"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28" fillId="41"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28" fillId="44"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28" fillId="47"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61" fillId="48" borderId="0" applyNumberFormat="0" applyBorder="0" applyAlignment="0" applyProtection="0"/>
    <xf numFmtId="0" fontId="60" fillId="17" borderId="0" applyNumberFormat="0" applyBorder="0" applyAlignment="0" applyProtection="0"/>
    <xf numFmtId="0" fontId="61" fillId="45" borderId="0" applyNumberFormat="0" applyBorder="0" applyAlignment="0" applyProtection="0"/>
    <xf numFmtId="0" fontId="60" fillId="21" borderId="0" applyNumberFormat="0" applyBorder="0" applyAlignment="0" applyProtection="0"/>
    <xf numFmtId="0" fontId="61" fillId="46" borderId="0" applyNumberFormat="0" applyBorder="0" applyAlignment="0" applyProtection="0"/>
    <xf numFmtId="0" fontId="60" fillId="25" borderId="0" applyNumberFormat="0" applyBorder="0" applyAlignment="0" applyProtection="0"/>
    <xf numFmtId="0" fontId="61" fillId="49" borderId="0" applyNumberFormat="0" applyBorder="0" applyAlignment="0" applyProtection="0"/>
    <xf numFmtId="0" fontId="60" fillId="29" borderId="0" applyNumberFormat="0" applyBorder="0" applyAlignment="0" applyProtection="0"/>
    <xf numFmtId="0" fontId="61" fillId="50" borderId="0" applyNumberFormat="0" applyBorder="0" applyAlignment="0" applyProtection="0"/>
    <xf numFmtId="0" fontId="60" fillId="33" borderId="0" applyNumberFormat="0" applyBorder="0" applyAlignment="0" applyProtection="0"/>
    <xf numFmtId="0" fontId="61" fillId="51" borderId="0" applyNumberFormat="0" applyBorder="0" applyAlignment="0" applyProtection="0"/>
    <xf numFmtId="0" fontId="60" fillId="37" borderId="0" applyNumberFormat="0" applyBorder="0" applyAlignment="0" applyProtection="0"/>
    <xf numFmtId="0" fontId="62" fillId="40" borderId="0" applyNumberFormat="0" applyBorder="0" applyAlignment="0" applyProtection="0"/>
    <xf numFmtId="0" fontId="50" fillId="7" borderId="0" applyNumberFormat="0" applyBorder="0" applyAlignment="0" applyProtection="0"/>
    <xf numFmtId="0" fontId="63" fillId="52" borderId="29" applyNumberFormat="0" applyAlignment="0" applyProtection="0"/>
    <xf numFmtId="0" fontId="55" fillId="11" borderId="24" applyNumberFormat="0" applyAlignment="0" applyProtection="0"/>
    <xf numFmtId="0" fontId="64" fillId="53" borderId="30" applyNumberFormat="0" applyAlignment="0" applyProtection="0"/>
    <xf numFmtId="0" fontId="57" fillId="12" borderId="27" applyNumberFormat="0" applyAlignment="0" applyProtection="0"/>
    <xf numFmtId="0" fontId="65" fillId="0" borderId="31" applyNumberFormat="0" applyFill="0" applyAlignment="0" applyProtection="0"/>
    <xf numFmtId="0" fontId="56" fillId="0" borderId="26" applyNumberFormat="0" applyFill="0" applyAlignment="0" applyProtection="0"/>
    <xf numFmtId="0" fontId="61" fillId="54" borderId="0" applyNumberFormat="0" applyBorder="0" applyAlignment="0" applyProtection="0"/>
    <xf numFmtId="0" fontId="60" fillId="14" borderId="0" applyNumberFormat="0" applyBorder="0" applyAlignment="0" applyProtection="0"/>
    <xf numFmtId="0" fontId="61" fillId="55" borderId="0" applyNumberFormat="0" applyBorder="0" applyAlignment="0" applyProtection="0"/>
    <xf numFmtId="0" fontId="60" fillId="18" borderId="0" applyNumberFormat="0" applyBorder="0" applyAlignment="0" applyProtection="0"/>
    <xf numFmtId="0" fontId="61" fillId="56" borderId="0" applyNumberFormat="0" applyBorder="0" applyAlignment="0" applyProtection="0"/>
    <xf numFmtId="0" fontId="60" fillId="22" borderId="0" applyNumberFormat="0" applyBorder="0" applyAlignment="0" applyProtection="0"/>
    <xf numFmtId="0" fontId="61" fillId="49" borderId="0" applyNumberFormat="0" applyBorder="0" applyAlignment="0" applyProtection="0"/>
    <xf numFmtId="0" fontId="60" fillId="26" borderId="0" applyNumberFormat="0" applyBorder="0" applyAlignment="0" applyProtection="0"/>
    <xf numFmtId="0" fontId="61" fillId="50" borderId="0" applyNumberFormat="0" applyBorder="0" applyAlignment="0" applyProtection="0"/>
    <xf numFmtId="0" fontId="60" fillId="30" borderId="0" applyNumberFormat="0" applyBorder="0" applyAlignment="0" applyProtection="0"/>
    <xf numFmtId="0" fontId="61" fillId="57" borderId="0" applyNumberFormat="0" applyBorder="0" applyAlignment="0" applyProtection="0"/>
    <xf numFmtId="0" fontId="60" fillId="34" borderId="0" applyNumberFormat="0" applyBorder="0" applyAlignment="0" applyProtection="0"/>
    <xf numFmtId="0" fontId="66" fillId="43" borderId="29" applyNumberFormat="0" applyAlignment="0" applyProtection="0"/>
    <xf numFmtId="0" fontId="53" fillId="10" borderId="24" applyNumberFormat="0" applyAlignment="0" applyProtection="0"/>
    <xf numFmtId="0" fontId="67" fillId="39" borderId="0" applyNumberFormat="0" applyBorder="0" applyAlignment="0" applyProtection="0"/>
    <xf numFmtId="0" fontId="51" fillId="8" borderId="0" applyNumberFormat="0" applyBorder="0" applyAlignment="0" applyProtection="0"/>
    <xf numFmtId="0" fontId="19" fillId="0" borderId="0">
      <alignment horizontal="centerContinuous" vertical="justify"/>
    </xf>
    <xf numFmtId="0" fontId="19" fillId="0" borderId="0">
      <alignment horizontal="centerContinuous" vertical="justify"/>
    </xf>
    <xf numFmtId="0" fontId="19" fillId="0" borderId="0">
      <alignment horizontal="centerContinuous" vertical="justify"/>
    </xf>
    <xf numFmtId="0" fontId="19" fillId="0" borderId="0">
      <alignment horizontal="centerContinuous" vertical="justify"/>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8" fillId="58" borderId="0" applyNumberFormat="0" applyBorder="0" applyAlignment="0" applyProtection="0"/>
    <xf numFmtId="0" fontId="52" fillId="9"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9" fillId="0" borderId="0"/>
    <xf numFmtId="0" fontId="19"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59" borderId="32" applyNumberFormat="0" applyAlignment="0" applyProtection="0"/>
    <xf numFmtId="0" fontId="8" fillId="13" borderId="28" applyNumberFormat="0" applyFont="0" applyAlignment="0" applyProtection="0"/>
    <xf numFmtId="0" fontId="8" fillId="13" borderId="28" applyNumberFormat="0" applyFont="0" applyAlignment="0" applyProtection="0"/>
    <xf numFmtId="0" fontId="8" fillId="13" borderId="28" applyNumberFormat="0" applyFont="0" applyAlignment="0" applyProtection="0"/>
    <xf numFmtId="0" fontId="8" fillId="13" borderId="28" applyNumberFormat="0" applyFont="0" applyAlignment="0" applyProtection="0"/>
    <xf numFmtId="0" fontId="8" fillId="13" borderId="28" applyNumberFormat="0" applyFont="0" applyAlignment="0" applyProtection="0"/>
    <xf numFmtId="0" fontId="8" fillId="13" borderId="28" applyNumberFormat="0" applyFont="0" applyAlignment="0" applyProtection="0"/>
    <xf numFmtId="0" fontId="8" fillId="13" borderId="28" applyNumberFormat="0" applyFont="0" applyAlignment="0" applyProtection="0"/>
    <xf numFmtId="0" fontId="8" fillId="13" borderId="28" applyNumberFormat="0" applyFont="0" applyAlignment="0" applyProtection="0"/>
    <xf numFmtId="0" fontId="8" fillId="13" borderId="28" applyNumberFormat="0" applyFont="0" applyAlignment="0" applyProtection="0"/>
    <xf numFmtId="0" fontId="8" fillId="13" borderId="28" applyNumberFormat="0" applyFont="0" applyAlignment="0" applyProtection="0"/>
    <xf numFmtId="0" fontId="8" fillId="13" borderId="28" applyNumberFormat="0" applyFont="0" applyAlignment="0" applyProtection="0"/>
    <xf numFmtId="0" fontId="8" fillId="13" borderId="28" applyNumberFormat="0" applyFont="0" applyAlignment="0" applyProtection="0"/>
    <xf numFmtId="0" fontId="8" fillId="13" borderId="28" applyNumberFormat="0" applyFont="0" applyAlignment="0" applyProtection="0"/>
    <xf numFmtId="0" fontId="8" fillId="13" borderId="28" applyNumberFormat="0" applyFont="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0" fontId="70" fillId="52" borderId="33" applyNumberFormat="0" applyAlignment="0" applyProtection="0"/>
    <xf numFmtId="0" fontId="54" fillId="11" borderId="25" applyNumberFormat="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71" fillId="0" borderId="0" applyNumberFormat="0" applyFill="0" applyBorder="0" applyAlignment="0" applyProtection="0"/>
    <xf numFmtId="0" fontId="58" fillId="0" borderId="0" applyNumberFormat="0" applyFill="0" applyBorder="0" applyAlignment="0" applyProtection="0"/>
    <xf numFmtId="0" fontId="72" fillId="0" borderId="0" applyNumberFormat="0" applyFill="0" applyBorder="0" applyAlignment="0" applyProtection="0"/>
    <xf numFmtId="0" fontId="59" fillId="0" borderId="0" applyNumberFormat="0" applyFill="0" applyBorder="0" applyAlignment="0" applyProtection="0"/>
    <xf numFmtId="0" fontId="73" fillId="0" borderId="34" applyNumberFormat="0" applyFill="0" applyAlignment="0" applyProtection="0"/>
    <xf numFmtId="0" fontId="47" fillId="0" borderId="21" applyNumberFormat="0" applyFill="0" applyAlignment="0" applyProtection="0"/>
    <xf numFmtId="0" fontId="74" fillId="0" borderId="35" applyNumberFormat="0" applyFill="0" applyAlignment="0" applyProtection="0"/>
    <xf numFmtId="0" fontId="48" fillId="0" borderId="22" applyNumberFormat="0" applyFill="0" applyAlignment="0" applyProtection="0"/>
    <xf numFmtId="0" fontId="75" fillId="0" borderId="36" applyNumberFormat="0" applyFill="0" applyAlignment="0" applyProtection="0"/>
    <xf numFmtId="0" fontId="49" fillId="0" borderId="23" applyNumberFormat="0" applyFill="0" applyAlignment="0" applyProtection="0"/>
    <xf numFmtId="0" fontId="75" fillId="0" borderId="0" applyNumberFormat="0" applyFill="0" applyBorder="0" applyAlignment="0" applyProtection="0"/>
    <xf numFmtId="0" fontId="49"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81" fontId="19" fillId="0" borderId="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46" fillId="0" borderId="0" applyFont="0" applyFill="0" applyBorder="0" applyAlignment="0" applyProtection="0"/>
    <xf numFmtId="9" fontId="46"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6" fillId="0" borderId="0"/>
    <xf numFmtId="0" fontId="19" fillId="0" borderId="0"/>
    <xf numFmtId="0" fontId="77" fillId="0" borderId="0"/>
    <xf numFmtId="0" fontId="19" fillId="0" borderId="0"/>
    <xf numFmtId="0" fontId="77" fillId="0" borderId="0"/>
    <xf numFmtId="0" fontId="6" fillId="0" borderId="0"/>
    <xf numFmtId="0" fontId="5" fillId="0" borderId="0"/>
    <xf numFmtId="164" fontId="27"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cellStyleXfs>
  <cellXfs count="905">
    <xf numFmtId="0" fontId="0" fillId="0" borderId="0" xfId="0"/>
    <xf numFmtId="0" fontId="19" fillId="0" borderId="0" xfId="10" applyAlignment="1">
      <alignment vertical="center"/>
    </xf>
    <xf numFmtId="0" fontId="19" fillId="0" borderId="0" xfId="10" applyAlignment="1">
      <alignment horizontal="center" vertical="center"/>
    </xf>
    <xf numFmtId="0" fontId="19" fillId="0" borderId="0" xfId="10" applyAlignment="1">
      <alignment horizontal="center"/>
    </xf>
    <xf numFmtId="0" fontId="19" fillId="0" borderId="0" xfId="10" applyAlignment="1">
      <alignment horizontal="left" vertical="center"/>
    </xf>
    <xf numFmtId="0" fontId="22" fillId="0" borderId="1" xfId="5" applyFont="1" applyBorder="1" applyAlignment="1">
      <alignment horizontal="center" vertical="center" wrapText="1"/>
    </xf>
    <xf numFmtId="0" fontId="20" fillId="4" borderId="1" xfId="10" applyFont="1" applyFill="1" applyBorder="1" applyAlignment="1">
      <alignment vertical="center" wrapText="1"/>
    </xf>
    <xf numFmtId="0" fontId="20" fillId="0" borderId="1" xfId="10" applyFont="1" applyBorder="1" applyAlignment="1">
      <alignment horizontal="center" vertical="center" wrapText="1"/>
    </xf>
    <xf numFmtId="165" fontId="19" fillId="0" borderId="0" xfId="26" applyFont="1" applyFill="1" applyAlignment="1">
      <alignment vertical="center"/>
    </xf>
    <xf numFmtId="165" fontId="19" fillId="0" borderId="0" xfId="26" applyFont="1" applyFill="1" applyAlignment="1">
      <alignment horizontal="center" vertical="center"/>
    </xf>
    <xf numFmtId="165" fontId="19" fillId="0" borderId="0" xfId="26" applyFont="1" applyFill="1" applyBorder="1" applyAlignment="1">
      <alignment vertical="center"/>
    </xf>
    <xf numFmtId="165" fontId="19" fillId="0" borderId="0" xfId="26" applyFont="1" applyFill="1" applyBorder="1" applyAlignment="1">
      <alignment horizontal="center" vertical="center"/>
    </xf>
    <xf numFmtId="165" fontId="20" fillId="2" borderId="1" xfId="26" applyFont="1" applyFill="1" applyBorder="1" applyAlignment="1">
      <alignment vertical="center"/>
    </xf>
    <xf numFmtId="165" fontId="20" fillId="3" borderId="1" xfId="26" applyFont="1" applyFill="1" applyBorder="1" applyAlignment="1">
      <alignment vertical="center"/>
    </xf>
    <xf numFmtId="165" fontId="19" fillId="2" borderId="1" xfId="26" applyFont="1" applyFill="1" applyBorder="1" applyAlignment="1">
      <alignment vertical="center"/>
    </xf>
    <xf numFmtId="0" fontId="19" fillId="0" borderId="2" xfId="0" applyFont="1" applyBorder="1" applyAlignment="1">
      <alignment horizontal="left" vertical="center" wrapText="1"/>
    </xf>
    <xf numFmtId="0" fontId="19" fillId="2" borderId="1" xfId="10" applyFill="1" applyBorder="1" applyAlignment="1">
      <alignment vertical="center"/>
    </xf>
    <xf numFmtId="165" fontId="19" fillId="0" borderId="1" xfId="14" applyFont="1" applyFill="1" applyBorder="1" applyAlignment="1">
      <alignment horizontal="right" vertical="center"/>
    </xf>
    <xf numFmtId="0" fontId="20" fillId="4" borderId="1" xfId="10" applyFont="1" applyFill="1" applyBorder="1" applyAlignment="1">
      <alignment horizontal="center" vertical="center" wrapText="1"/>
    </xf>
    <xf numFmtId="0" fontId="19" fillId="4" borderId="0" xfId="10" applyFill="1" applyAlignment="1">
      <alignment vertical="center"/>
    </xf>
    <xf numFmtId="165" fontId="19" fillId="0" borderId="0" xfId="14" applyFont="1" applyFill="1" applyAlignment="1">
      <alignment vertical="center"/>
    </xf>
    <xf numFmtId="0" fontId="20" fillId="0" borderId="16" xfId="10" applyFont="1" applyBorder="1" applyAlignment="1">
      <alignment vertical="center" wrapText="1"/>
    </xf>
    <xf numFmtId="0" fontId="20" fillId="0" borderId="20" xfId="10" applyFont="1" applyBorder="1" applyAlignment="1">
      <alignment horizontal="right" vertical="center" wrapText="1"/>
    </xf>
    <xf numFmtId="49" fontId="20" fillId="2" borderId="16" xfId="10" applyNumberFormat="1" applyFont="1" applyFill="1" applyBorder="1" applyAlignment="1">
      <alignment vertical="center"/>
    </xf>
    <xf numFmtId="49" fontId="20" fillId="2" borderId="20" xfId="10" applyNumberFormat="1" applyFont="1" applyFill="1" applyBorder="1" applyAlignment="1">
      <alignment horizontal="right" vertical="center"/>
    </xf>
    <xf numFmtId="165" fontId="19" fillId="0" borderId="1" xfId="14" applyFont="1" applyFill="1" applyBorder="1" applyAlignment="1">
      <alignment vertical="center"/>
    </xf>
    <xf numFmtId="49" fontId="20" fillId="3" borderId="3" xfId="10" applyNumberFormat="1" applyFont="1" applyFill="1" applyBorder="1" applyAlignment="1">
      <alignment horizontal="center" vertical="center" wrapText="1"/>
    </xf>
    <xf numFmtId="165" fontId="20" fillId="3" borderId="17" xfId="26" applyFont="1" applyFill="1" applyBorder="1" applyAlignment="1">
      <alignment horizontal="center" vertical="center" wrapText="1"/>
    </xf>
    <xf numFmtId="4" fontId="20" fillId="3" borderId="3" xfId="10" applyNumberFormat="1" applyFont="1" applyFill="1" applyBorder="1" applyAlignment="1">
      <alignment horizontal="center" vertical="center" wrapText="1"/>
    </xf>
    <xf numFmtId="4" fontId="20" fillId="3" borderId="4" xfId="10" applyNumberFormat="1" applyFont="1" applyFill="1" applyBorder="1" applyAlignment="1">
      <alignment horizontal="center" vertical="center" wrapText="1"/>
    </xf>
    <xf numFmtId="49" fontId="20" fillId="3" borderId="11" xfId="10" applyNumberFormat="1" applyFont="1" applyFill="1" applyBorder="1" applyAlignment="1">
      <alignment horizontal="center" vertical="center" wrapText="1"/>
    </xf>
    <xf numFmtId="0" fontId="20" fillId="0" borderId="16" xfId="10" applyFont="1" applyBorder="1" applyAlignment="1">
      <alignment horizontal="center" vertical="center" wrapText="1"/>
    </xf>
    <xf numFmtId="0" fontId="19" fillId="0" borderId="18" xfId="0" applyFont="1" applyBorder="1" applyAlignment="1">
      <alignment horizontal="left" vertical="center" wrapText="1"/>
    </xf>
    <xf numFmtId="0" fontId="19" fillId="0" borderId="1" xfId="185" applyBorder="1" applyAlignment="1">
      <alignment horizontal="center" vertical="center"/>
    </xf>
    <xf numFmtId="0" fontId="19" fillId="0" borderId="1" xfId="229" applyBorder="1" applyAlignment="1">
      <alignment horizontal="center" vertical="center"/>
    </xf>
    <xf numFmtId="0" fontId="19" fillId="0" borderId="1" xfId="10" applyBorder="1" applyAlignment="1">
      <alignment horizontal="center" vertical="center" wrapText="1"/>
    </xf>
    <xf numFmtId="0" fontId="20" fillId="0" borderId="1" xfId="10" applyFont="1" applyBorder="1" applyAlignment="1">
      <alignment horizontal="left" vertical="center" wrapText="1"/>
    </xf>
    <xf numFmtId="0" fontId="19" fillId="0" borderId="1" xfId="10" applyBorder="1" applyAlignment="1">
      <alignment vertical="center" wrapText="1"/>
    </xf>
    <xf numFmtId="0" fontId="19" fillId="0" borderId="1" xfId="10" applyBorder="1" applyAlignment="1">
      <alignment horizontal="center" vertical="center"/>
    </xf>
    <xf numFmtId="0" fontId="20" fillId="2" borderId="1" xfId="10" applyFont="1" applyFill="1" applyBorder="1" applyAlignment="1">
      <alignment vertical="center"/>
    </xf>
    <xf numFmtId="0" fontId="20" fillId="0" borderId="1" xfId="10" applyFont="1" applyBorder="1" applyAlignment="1">
      <alignment horizontal="center" vertical="center"/>
    </xf>
    <xf numFmtId="0" fontId="20" fillId="2" borderId="1" xfId="10" applyFont="1" applyFill="1" applyBorder="1" applyAlignment="1">
      <alignment horizontal="center" vertical="center"/>
    </xf>
    <xf numFmtId="0" fontId="20" fillId="0" borderId="1" xfId="10" applyFont="1" applyBorder="1" applyAlignment="1">
      <alignment vertical="center"/>
    </xf>
    <xf numFmtId="0" fontId="19" fillId="0" borderId="1" xfId="10" applyBorder="1" applyAlignment="1">
      <alignment vertical="center"/>
    </xf>
    <xf numFmtId="0" fontId="20" fillId="0" borderId="1" xfId="10" applyFont="1" applyBorder="1" applyAlignment="1">
      <alignment vertical="center" wrapText="1"/>
    </xf>
    <xf numFmtId="0" fontId="19" fillId="4" borderId="1" xfId="10" applyFill="1" applyBorder="1" applyAlignment="1">
      <alignment vertical="center"/>
    </xf>
    <xf numFmtId="43" fontId="19" fillId="0" borderId="0" xfId="10" applyNumberFormat="1" applyAlignment="1">
      <alignment vertical="center"/>
    </xf>
    <xf numFmtId="0" fontId="19" fillId="0" borderId="1" xfId="0" applyFont="1" applyBorder="1" applyAlignment="1">
      <alignment horizontal="center" vertical="center"/>
    </xf>
    <xf numFmtId="0" fontId="19" fillId="0" borderId="1" xfId="12843" applyBorder="1" applyAlignment="1">
      <alignment horizontal="center" vertical="center" wrapText="1"/>
    </xf>
    <xf numFmtId="0" fontId="19" fillId="0" borderId="1" xfId="12843" applyBorder="1" applyAlignment="1">
      <alignment horizontal="left" vertical="center" wrapText="1"/>
    </xf>
    <xf numFmtId="0" fontId="19" fillId="0" borderId="1" xfId="12843" applyBorder="1" applyAlignment="1">
      <alignment horizontal="center" vertical="center"/>
    </xf>
    <xf numFmtId="0" fontId="19" fillId="0" borderId="1" xfId="244" applyBorder="1" applyAlignment="1">
      <alignment horizontal="center" vertical="center" wrapText="1"/>
    </xf>
    <xf numFmtId="0" fontId="19" fillId="0" borderId="1" xfId="10" applyBorder="1" applyAlignment="1">
      <alignment horizontal="left" vertical="center" wrapText="1"/>
    </xf>
    <xf numFmtId="182" fontId="19" fillId="0" borderId="1" xfId="14" applyNumberFormat="1" applyFont="1" applyFill="1" applyBorder="1" applyAlignment="1">
      <alignment horizontal="right" vertical="center"/>
    </xf>
    <xf numFmtId="165" fontId="19" fillId="4" borderId="1" xfId="14" applyFont="1" applyFill="1" applyBorder="1" applyAlignment="1">
      <alignment horizontal="right" vertical="center"/>
    </xf>
    <xf numFmtId="0" fontId="19" fillId="4" borderId="1" xfId="10" applyFill="1" applyBorder="1" applyAlignment="1">
      <alignment horizontal="left" vertical="center" wrapText="1"/>
    </xf>
    <xf numFmtId="0" fontId="19" fillId="4" borderId="1" xfId="10" applyFill="1" applyBorder="1" applyAlignment="1">
      <alignment horizontal="center" vertical="center" wrapText="1"/>
    </xf>
    <xf numFmtId="0" fontId="77" fillId="0" borderId="0" xfId="54146"/>
    <xf numFmtId="0" fontId="80" fillId="0" borderId="16" xfId="10" applyFont="1" applyBorder="1" applyAlignment="1">
      <alignment vertical="distributed"/>
    </xf>
    <xf numFmtId="10" fontId="82" fillId="0" borderId="20" xfId="10" applyNumberFormat="1" applyFont="1" applyBorder="1" applyAlignment="1">
      <alignment horizontal="left" vertical="distributed"/>
    </xf>
    <xf numFmtId="180" fontId="80" fillId="0" borderId="16" xfId="10" applyNumberFormat="1" applyFont="1" applyBorder="1" applyAlignment="1">
      <alignment horizontal="center" vertical="distributed"/>
    </xf>
    <xf numFmtId="180" fontId="80" fillId="0" borderId="42" xfId="10" applyNumberFormat="1" applyFont="1" applyBorder="1" applyAlignment="1">
      <alignment horizontal="center" vertical="distributed"/>
    </xf>
    <xf numFmtId="180" fontId="80" fillId="0" borderId="46" xfId="10" applyNumberFormat="1" applyFont="1" applyBorder="1" applyAlignment="1">
      <alignment horizontal="center" vertical="distributed"/>
    </xf>
    <xf numFmtId="10" fontId="82" fillId="0" borderId="47" xfId="33" applyNumberFormat="1" applyFont="1" applyFill="1" applyBorder="1" applyAlignment="1">
      <alignment horizontal="center" vertical="distributed"/>
    </xf>
    <xf numFmtId="0" fontId="38" fillId="0" borderId="48" xfId="10" applyFont="1" applyBorder="1" applyAlignment="1">
      <alignment vertical="center"/>
    </xf>
    <xf numFmtId="0" fontId="38" fillId="0" borderId="48" xfId="10" applyFont="1" applyBorder="1" applyAlignment="1">
      <alignment horizontal="center" vertical="center"/>
    </xf>
    <xf numFmtId="0" fontId="77" fillId="60" borderId="8" xfId="54146" applyFill="1" applyBorder="1"/>
    <xf numFmtId="0" fontId="77" fillId="60" borderId="0" xfId="54146" applyFill="1"/>
    <xf numFmtId="0" fontId="77" fillId="60" borderId="0" xfId="54146" applyFill="1" applyAlignment="1">
      <alignment wrapText="1"/>
    </xf>
    <xf numFmtId="0" fontId="20" fillId="60" borderId="51" xfId="54146" applyFont="1" applyFill="1" applyBorder="1" applyAlignment="1">
      <alignment horizontal="left" vertical="center"/>
    </xf>
    <xf numFmtId="0" fontId="20" fillId="60" borderId="58" xfId="54146" applyFont="1" applyFill="1" applyBorder="1" applyAlignment="1">
      <alignment horizontal="center" vertical="center"/>
    </xf>
    <xf numFmtId="0" fontId="20" fillId="60" borderId="18" xfId="54146" applyFont="1" applyFill="1" applyBorder="1" applyAlignment="1">
      <alignment horizontal="center" vertical="center"/>
    </xf>
    <xf numFmtId="0" fontId="20" fillId="60" borderId="18" xfId="54146" applyFont="1" applyFill="1" applyBorder="1" applyAlignment="1">
      <alignment horizontal="center" vertical="center" wrapText="1"/>
    </xf>
    <xf numFmtId="0" fontId="20" fillId="60" borderId="13" xfId="54146" applyFont="1" applyFill="1" applyBorder="1" applyAlignment="1">
      <alignment horizontal="center" vertical="center"/>
    </xf>
    <xf numFmtId="49" fontId="85" fillId="60" borderId="60" xfId="54146" applyNumberFormat="1" applyFont="1" applyFill="1" applyBorder="1" applyAlignment="1">
      <alignment horizontal="center" vertical="top" wrapText="1"/>
    </xf>
    <xf numFmtId="10" fontId="86" fillId="60" borderId="60" xfId="54146" applyNumberFormat="1" applyFont="1" applyFill="1" applyBorder="1" applyAlignment="1">
      <alignment vertical="top" wrapText="1"/>
    </xf>
    <xf numFmtId="10" fontId="85" fillId="60" borderId="60" xfId="54146" applyNumberFormat="1" applyFont="1" applyFill="1" applyBorder="1" applyAlignment="1">
      <alignment vertical="top" wrapText="1"/>
    </xf>
    <xf numFmtId="49" fontId="85" fillId="60" borderId="38" xfId="54146" applyNumberFormat="1" applyFont="1" applyFill="1" applyBorder="1" applyAlignment="1">
      <alignment horizontal="center" vertical="top" wrapText="1"/>
    </xf>
    <xf numFmtId="4" fontId="85" fillId="60" borderId="38" xfId="54146" applyNumberFormat="1" applyFont="1" applyFill="1" applyBorder="1" applyAlignment="1">
      <alignment vertical="top" wrapText="1"/>
    </xf>
    <xf numFmtId="49" fontId="85" fillId="60" borderId="64" xfId="54146" applyNumberFormat="1" applyFont="1" applyFill="1" applyBorder="1" applyAlignment="1">
      <alignment horizontal="center" vertical="top" wrapText="1"/>
    </xf>
    <xf numFmtId="10" fontId="86" fillId="60" borderId="64" xfId="54146" applyNumberFormat="1" applyFont="1" applyFill="1" applyBorder="1" applyAlignment="1">
      <alignment vertical="top" wrapText="1"/>
    </xf>
    <xf numFmtId="10" fontId="85" fillId="60" borderId="64" xfId="54146" applyNumberFormat="1" applyFont="1" applyFill="1" applyBorder="1" applyAlignment="1">
      <alignment vertical="top" wrapText="1"/>
    </xf>
    <xf numFmtId="10" fontId="77" fillId="0" borderId="0" xfId="54146" applyNumberFormat="1"/>
    <xf numFmtId="4" fontId="85" fillId="60" borderId="64" xfId="54146" applyNumberFormat="1" applyFont="1" applyFill="1" applyBorder="1" applyAlignment="1">
      <alignment vertical="top" wrapText="1"/>
    </xf>
    <xf numFmtId="49" fontId="87" fillId="60" borderId="40" xfId="54146" applyNumberFormat="1" applyFont="1" applyFill="1" applyBorder="1" applyAlignment="1">
      <alignment horizontal="center" vertical="top" wrapText="1"/>
    </xf>
    <xf numFmtId="10" fontId="87" fillId="60" borderId="40" xfId="54146" applyNumberFormat="1" applyFont="1" applyFill="1" applyBorder="1" applyAlignment="1">
      <alignment vertical="top" wrapText="1"/>
    </xf>
    <xf numFmtId="49" fontId="87" fillId="60" borderId="67" xfId="54146" applyNumberFormat="1" applyFont="1" applyFill="1" applyBorder="1" applyAlignment="1">
      <alignment horizontal="center" vertical="top" wrapText="1"/>
    </xf>
    <xf numFmtId="183" fontId="87" fillId="60" borderId="67" xfId="54146" applyNumberFormat="1" applyFont="1" applyFill="1" applyBorder="1" applyAlignment="1">
      <alignment vertical="top" wrapText="1"/>
    </xf>
    <xf numFmtId="183" fontId="77" fillId="60" borderId="0" xfId="54146" applyNumberFormat="1" applyFill="1"/>
    <xf numFmtId="182" fontId="77" fillId="0" borderId="0" xfId="54146" applyNumberFormat="1"/>
    <xf numFmtId="0" fontId="4" fillId="4" borderId="0" xfId="54150" applyFill="1"/>
    <xf numFmtId="0" fontId="4" fillId="0" borderId="0" xfId="54150"/>
    <xf numFmtId="0" fontId="20" fillId="0" borderId="69" xfId="54150" applyFont="1" applyBorder="1" applyAlignment="1" applyProtection="1">
      <alignment horizontal="center" vertical="center"/>
      <protection locked="0"/>
    </xf>
    <xf numFmtId="0" fontId="20" fillId="0" borderId="70" xfId="54150" applyFont="1" applyBorder="1" applyAlignment="1" applyProtection="1">
      <alignment horizontal="center" vertical="center"/>
      <protection locked="0"/>
    </xf>
    <xf numFmtId="0" fontId="20" fillId="0" borderId="70" xfId="54150" applyFont="1" applyBorder="1" applyAlignment="1" applyProtection="1">
      <alignment horizontal="center" vertical="center" wrapText="1"/>
      <protection locked="0"/>
    </xf>
    <xf numFmtId="0" fontId="20" fillId="0" borderId="71" xfId="54150" applyFont="1" applyBorder="1" applyAlignment="1" applyProtection="1">
      <alignment horizontal="center" vertical="center" wrapText="1"/>
      <protection locked="0"/>
    </xf>
    <xf numFmtId="0" fontId="19" fillId="0" borderId="72" xfId="54150" applyFont="1" applyBorder="1" applyAlignment="1" applyProtection="1">
      <alignment horizontal="center" vertical="center" wrapText="1"/>
      <protection locked="0"/>
    </xf>
    <xf numFmtId="43" fontId="19" fillId="0" borderId="73" xfId="54151" applyFont="1" applyFill="1" applyBorder="1" applyAlignment="1" applyProtection="1">
      <alignment horizontal="right" vertical="center"/>
      <protection locked="0"/>
    </xf>
    <xf numFmtId="43" fontId="20" fillId="0" borderId="73" xfId="54151" applyFont="1" applyFill="1" applyBorder="1" applyAlignment="1" applyProtection="1">
      <alignment horizontal="right" vertical="center"/>
      <protection locked="0"/>
    </xf>
    <xf numFmtId="184" fontId="91" fillId="0" borderId="73" xfId="54151" applyNumberFormat="1" applyFont="1" applyFill="1" applyBorder="1" applyAlignment="1" applyProtection="1">
      <alignment horizontal="right" vertical="center"/>
      <protection locked="0"/>
    </xf>
    <xf numFmtId="0" fontId="19" fillId="0" borderId="75" xfId="54150" applyFont="1" applyBorder="1" applyAlignment="1" applyProtection="1">
      <alignment horizontal="center" vertical="center" wrapText="1"/>
      <protection locked="0"/>
    </xf>
    <xf numFmtId="43" fontId="19" fillId="0" borderId="76" xfId="54151" applyFont="1" applyFill="1" applyBorder="1" applyAlignment="1" applyProtection="1">
      <alignment horizontal="right" vertical="center"/>
      <protection locked="0"/>
    </xf>
    <xf numFmtId="184" fontId="91" fillId="0" borderId="76" xfId="54151" applyNumberFormat="1" applyFont="1" applyFill="1" applyBorder="1" applyAlignment="1" applyProtection="1">
      <alignment horizontal="right" vertical="center"/>
      <protection locked="0"/>
    </xf>
    <xf numFmtId="43" fontId="91" fillId="0" borderId="77" xfId="54151" applyFont="1" applyFill="1" applyBorder="1" applyAlignment="1" applyProtection="1">
      <alignment horizontal="right" vertical="center"/>
      <protection locked="0"/>
    </xf>
    <xf numFmtId="43" fontId="91" fillId="0" borderId="78" xfId="54151" applyFont="1" applyFill="1" applyBorder="1" applyAlignment="1" applyProtection="1">
      <alignment horizontal="right" vertical="center"/>
      <protection locked="0"/>
    </xf>
    <xf numFmtId="0" fontId="19" fillId="4" borderId="8" xfId="54150" applyFont="1" applyFill="1" applyBorder="1" applyAlignment="1" applyProtection="1">
      <alignment horizontal="center" vertical="center"/>
      <protection locked="0"/>
    </xf>
    <xf numFmtId="43" fontId="19" fillId="4" borderId="0" xfId="54151" applyFont="1" applyFill="1" applyBorder="1" applyAlignment="1" applyProtection="1">
      <alignment vertical="center"/>
      <protection locked="0"/>
    </xf>
    <xf numFmtId="43" fontId="19" fillId="4" borderId="0" xfId="54151" applyFont="1" applyFill="1" applyBorder="1" applyAlignment="1" applyProtection="1">
      <alignment horizontal="right" vertical="center"/>
      <protection locked="0"/>
    </xf>
    <xf numFmtId="0" fontId="19" fillId="4" borderId="0" xfId="54150" applyFont="1" applyFill="1" applyAlignment="1" applyProtection="1">
      <alignment vertical="center"/>
      <protection locked="0"/>
    </xf>
    <xf numFmtId="0" fontId="20" fillId="0" borderId="79" xfId="54150" applyFont="1" applyBorder="1" applyAlignment="1" applyProtection="1">
      <alignment horizontal="center" vertical="center"/>
      <protection locked="0"/>
    </xf>
    <xf numFmtId="0" fontId="20" fillId="0" borderId="3" xfId="54150" applyFont="1" applyBorder="1" applyAlignment="1" applyProtection="1">
      <alignment horizontal="center" vertical="center"/>
      <protection locked="0"/>
    </xf>
    <xf numFmtId="0" fontId="20" fillId="0" borderId="3" xfId="54150" applyFont="1" applyBorder="1" applyAlignment="1" applyProtection="1">
      <alignment horizontal="center" vertical="center" wrapText="1"/>
      <protection locked="0"/>
    </xf>
    <xf numFmtId="0" fontId="20" fillId="0" borderId="4" xfId="54150" applyFont="1" applyBorder="1" applyAlignment="1" applyProtection="1">
      <alignment horizontal="center" vertical="center" wrapText="1"/>
      <protection locked="0"/>
    </xf>
    <xf numFmtId="0" fontId="19" fillId="0" borderId="72" xfId="54150" applyFont="1" applyBorder="1" applyAlignment="1" applyProtection="1">
      <alignment horizontal="center" vertical="center"/>
      <protection locked="0"/>
    </xf>
    <xf numFmtId="43" fontId="19" fillId="0" borderId="80" xfId="54151" applyFont="1" applyFill="1" applyBorder="1" applyAlignment="1" applyProtection="1">
      <alignment horizontal="right" vertical="center"/>
      <protection locked="0"/>
    </xf>
    <xf numFmtId="184" fontId="92" fillId="0" borderId="80" xfId="54151" applyNumberFormat="1" applyFont="1" applyFill="1" applyBorder="1" applyAlignment="1" applyProtection="1">
      <alignment horizontal="right" vertical="center"/>
      <protection locked="0"/>
    </xf>
    <xf numFmtId="184" fontId="92" fillId="0" borderId="73" xfId="54151" applyNumberFormat="1" applyFont="1" applyFill="1" applyBorder="1" applyAlignment="1" applyProtection="1">
      <alignment horizontal="right" vertical="center"/>
      <protection locked="0"/>
    </xf>
    <xf numFmtId="43" fontId="78" fillId="4" borderId="78" xfId="54150" applyNumberFormat="1" applyFont="1" applyFill="1" applyBorder="1"/>
    <xf numFmtId="0" fontId="19" fillId="4" borderId="0" xfId="54150" applyFont="1" applyFill="1" applyAlignment="1" applyProtection="1">
      <alignment horizontal="center" vertical="center"/>
      <protection locked="0"/>
    </xf>
    <xf numFmtId="43" fontId="92" fillId="4" borderId="0" xfId="54151" applyFont="1" applyFill="1" applyBorder="1" applyAlignment="1" applyProtection="1">
      <alignment vertical="center"/>
      <protection locked="0"/>
    </xf>
    <xf numFmtId="43" fontId="78" fillId="4" borderId="0" xfId="54150" applyNumberFormat="1" applyFont="1" applyFill="1" applyAlignment="1">
      <alignment horizontal="center"/>
    </xf>
    <xf numFmtId="43" fontId="91" fillId="0" borderId="0" xfId="54151" applyFont="1" applyFill="1" applyBorder="1" applyAlignment="1" applyProtection="1">
      <alignment horizontal="right" vertical="center"/>
      <protection locked="0"/>
    </xf>
    <xf numFmtId="43" fontId="92" fillId="4" borderId="0" xfId="54151" applyFont="1" applyFill="1" applyBorder="1" applyAlignment="1" applyProtection="1">
      <alignment horizontal="right" vertical="center"/>
      <protection locked="0"/>
    </xf>
    <xf numFmtId="184" fontId="92" fillId="0" borderId="82" xfId="54151" applyNumberFormat="1" applyFont="1" applyFill="1" applyBorder="1" applyAlignment="1" applyProtection="1">
      <alignment horizontal="right" vertical="center"/>
      <protection locked="0"/>
    </xf>
    <xf numFmtId="43" fontId="4" fillId="4" borderId="0" xfId="54150" applyNumberFormat="1" applyFill="1"/>
    <xf numFmtId="184" fontId="92" fillId="4" borderId="0" xfId="54151" applyNumberFormat="1" applyFont="1" applyFill="1" applyBorder="1" applyAlignment="1" applyProtection="1">
      <alignment horizontal="right" vertical="center"/>
      <protection locked="0"/>
    </xf>
    <xf numFmtId="43" fontId="92" fillId="0" borderId="60" xfId="54151" applyFont="1" applyFill="1" applyBorder="1" applyAlignment="1" applyProtection="1">
      <alignment horizontal="right" vertical="center"/>
      <protection locked="0"/>
    </xf>
    <xf numFmtId="43" fontId="92" fillId="0" borderId="85" xfId="54151" applyFont="1" applyFill="1" applyBorder="1" applyAlignment="1" applyProtection="1">
      <alignment horizontal="right" vertical="center"/>
      <protection locked="0"/>
    </xf>
    <xf numFmtId="43" fontId="92" fillId="0" borderId="77" xfId="54151" applyFont="1" applyFill="1" applyBorder="1" applyAlignment="1" applyProtection="1">
      <alignment horizontal="right" vertical="center"/>
      <protection locked="0"/>
    </xf>
    <xf numFmtId="0" fontId="20" fillId="0" borderId="72" xfId="54150" applyFont="1" applyBorder="1" applyAlignment="1" applyProtection="1">
      <alignment horizontal="center" vertical="center" wrapText="1"/>
      <protection locked="0"/>
    </xf>
    <xf numFmtId="0" fontId="20" fillId="0" borderId="87" xfId="54150" applyFont="1" applyBorder="1" applyAlignment="1" applyProtection="1">
      <alignment horizontal="center" vertical="center" wrapText="1"/>
      <protection locked="0"/>
    </xf>
    <xf numFmtId="0" fontId="20" fillId="0" borderId="74" xfId="54150" applyFont="1" applyBorder="1" applyAlignment="1" applyProtection="1">
      <alignment horizontal="center" vertical="center" wrapText="1"/>
      <protection locked="0"/>
    </xf>
    <xf numFmtId="43" fontId="93" fillId="63" borderId="88" xfId="54151" applyFont="1" applyFill="1" applyBorder="1" applyAlignment="1" applyProtection="1">
      <alignment horizontal="right" vertical="center"/>
      <protection locked="0"/>
    </xf>
    <xf numFmtId="43" fontId="93" fillId="63" borderId="89" xfId="54151" applyFont="1" applyFill="1" applyBorder="1" applyAlignment="1" applyProtection="1">
      <alignment horizontal="right" vertical="center"/>
      <protection locked="0"/>
    </xf>
    <xf numFmtId="43" fontId="93" fillId="63" borderId="90" xfId="54151" applyFont="1" applyFill="1" applyBorder="1" applyAlignment="1" applyProtection="1">
      <alignment horizontal="right" vertical="center"/>
      <protection locked="0"/>
    </xf>
    <xf numFmtId="0" fontId="58" fillId="0" borderId="0" xfId="54150" applyFont="1"/>
    <xf numFmtId="43" fontId="19" fillId="0" borderId="0" xfId="54151" applyFont="1" applyFill="1" applyBorder="1" applyAlignment="1" applyProtection="1">
      <alignment vertical="center"/>
      <protection locked="0"/>
    </xf>
    <xf numFmtId="43" fontId="94" fillId="0" borderId="0" xfId="54151" applyFont="1" applyFill="1" applyBorder="1" applyAlignment="1" applyProtection="1">
      <alignment vertical="center"/>
      <protection locked="0"/>
    </xf>
    <xf numFmtId="43" fontId="94" fillId="0" borderId="0" xfId="54151" applyFont="1" applyFill="1" applyBorder="1" applyAlignment="1" applyProtection="1">
      <alignment horizontal="right" vertical="center"/>
      <protection locked="0"/>
    </xf>
    <xf numFmtId="43" fontId="20" fillId="0" borderId="0" xfId="54151" applyFont="1" applyFill="1" applyBorder="1" applyAlignment="1" applyProtection="1">
      <alignment horizontal="right" vertical="center"/>
      <protection locked="0"/>
    </xf>
    <xf numFmtId="0" fontId="96" fillId="0" borderId="0" xfId="54150" applyFont="1" applyAlignment="1" applyProtection="1">
      <alignment vertical="center"/>
      <protection locked="0"/>
    </xf>
    <xf numFmtId="0" fontId="96" fillId="0" borderId="0" xfId="54150" applyFont="1" applyAlignment="1" applyProtection="1">
      <alignment horizontal="center" vertical="center"/>
      <protection locked="0"/>
    </xf>
    <xf numFmtId="0" fontId="96" fillId="0" borderId="0" xfId="54150" applyFont="1" applyAlignment="1" applyProtection="1">
      <alignment horizontal="center" vertical="center" wrapText="1"/>
      <protection locked="0"/>
    </xf>
    <xf numFmtId="43" fontId="94" fillId="0" borderId="0" xfId="54151" applyFont="1" applyBorder="1" applyAlignment="1" applyProtection="1">
      <alignment vertical="center"/>
      <protection locked="0"/>
    </xf>
    <xf numFmtId="2" fontId="4" fillId="0" borderId="0" xfId="54150" applyNumberFormat="1" applyAlignment="1">
      <alignment horizontal="center"/>
    </xf>
    <xf numFmtId="0" fontId="78" fillId="0" borderId="0" xfId="54150" applyFont="1"/>
    <xf numFmtId="2" fontId="78" fillId="0" borderId="0" xfId="54150" applyNumberFormat="1" applyFont="1"/>
    <xf numFmtId="0" fontId="20" fillId="0" borderId="0" xfId="54150" applyFont="1" applyAlignment="1">
      <alignment horizontal="center"/>
    </xf>
    <xf numFmtId="0" fontId="78" fillId="0" borderId="0" xfId="54150" applyFont="1" applyAlignment="1">
      <alignment horizontal="center"/>
    </xf>
    <xf numFmtId="0" fontId="4" fillId="0" borderId="0" xfId="54150" applyAlignment="1">
      <alignment horizontal="center"/>
    </xf>
    <xf numFmtId="0" fontId="4" fillId="0" borderId="0" xfId="54150" applyAlignment="1">
      <alignment wrapText="1"/>
    </xf>
    <xf numFmtId="0" fontId="78" fillId="0" borderId="0" xfId="54150" applyFont="1" applyAlignment="1">
      <alignment wrapText="1"/>
    </xf>
    <xf numFmtId="2" fontId="4" fillId="0" borderId="0" xfId="54150" applyNumberFormat="1" applyAlignment="1">
      <alignment horizontal="center" vertical="center"/>
    </xf>
    <xf numFmtId="2" fontId="58" fillId="0" borderId="0" xfId="54150" applyNumberFormat="1" applyFont="1" applyAlignment="1">
      <alignment horizontal="center"/>
    </xf>
    <xf numFmtId="2" fontId="4" fillId="0" borderId="0" xfId="54150" applyNumberFormat="1"/>
    <xf numFmtId="0" fontId="97" fillId="0" borderId="0" xfId="54150" applyFont="1"/>
    <xf numFmtId="0" fontId="20" fillId="0" borderId="0" xfId="54150" applyFont="1" applyAlignment="1">
      <alignment horizontal="center" vertical="center"/>
    </xf>
    <xf numFmtId="0" fontId="20" fillId="0" borderId="0" xfId="54150" applyFont="1" applyAlignment="1">
      <alignment horizontal="center" vertical="center" wrapText="1"/>
    </xf>
    <xf numFmtId="2" fontId="4" fillId="0" borderId="0" xfId="54150" applyNumberFormat="1" applyAlignment="1">
      <alignment horizontal="right" vertical="center"/>
    </xf>
    <xf numFmtId="2" fontId="58" fillId="0" borderId="0" xfId="54150" applyNumberFormat="1" applyFont="1" applyAlignment="1">
      <alignment horizontal="center" vertical="center"/>
    </xf>
    <xf numFmtId="0" fontId="4" fillId="0" borderId="0" xfId="54150" applyAlignment="1">
      <alignment vertical="center" wrapText="1"/>
    </xf>
    <xf numFmtId="0" fontId="4" fillId="0" borderId="0" xfId="54150" applyAlignment="1">
      <alignment vertical="center"/>
    </xf>
    <xf numFmtId="0" fontId="4" fillId="0" borderId="0" xfId="54150" applyAlignment="1">
      <alignment horizontal="center" vertical="center"/>
    </xf>
    <xf numFmtId="2" fontId="78" fillId="0" borderId="0" xfId="54150" applyNumberFormat="1" applyFont="1" applyAlignment="1">
      <alignment horizontal="right" vertical="center"/>
    </xf>
    <xf numFmtId="0" fontId="98" fillId="0" borderId="0" xfId="54150" applyFont="1"/>
    <xf numFmtId="2" fontId="4" fillId="0" borderId="0" xfId="54150" applyNumberFormat="1" applyAlignment="1">
      <alignment vertical="center"/>
    </xf>
    <xf numFmtId="0" fontId="99" fillId="0" borderId="0" xfId="54150" applyFont="1"/>
    <xf numFmtId="0" fontId="99" fillId="0" borderId="0" xfId="54150" applyFont="1" applyAlignment="1">
      <alignment horizontal="left" wrapText="1"/>
    </xf>
    <xf numFmtId="0" fontId="4" fillId="0" borderId="0" xfId="54150" applyAlignment="1">
      <alignment horizontal="center" vertical="center" wrapText="1"/>
    </xf>
    <xf numFmtId="0" fontId="99" fillId="0" borderId="0" xfId="54150" applyFont="1" applyAlignment="1">
      <alignment wrapText="1"/>
    </xf>
    <xf numFmtId="0" fontId="4" fillId="0" borderId="0" xfId="54150" applyAlignment="1">
      <alignment horizontal="center" wrapText="1"/>
    </xf>
    <xf numFmtId="2" fontId="78" fillId="0" borderId="0" xfId="54150" applyNumberFormat="1" applyFont="1" applyAlignment="1">
      <alignment horizontal="right" wrapText="1"/>
    </xf>
    <xf numFmtId="0" fontId="78" fillId="0" borderId="0" xfId="54150" applyFont="1" applyAlignment="1">
      <alignment horizontal="left" wrapText="1"/>
    </xf>
    <xf numFmtId="0" fontId="78" fillId="64" borderId="0" xfId="54150" applyFont="1" applyFill="1"/>
    <xf numFmtId="2" fontId="78" fillId="64" borderId="0" xfId="54150" applyNumberFormat="1" applyFont="1" applyFill="1"/>
    <xf numFmtId="0" fontId="99" fillId="0" borderId="0" xfId="54150" applyFont="1" applyAlignment="1">
      <alignment horizontal="left"/>
    </xf>
    <xf numFmtId="0" fontId="100" fillId="0" borderId="0" xfId="54150" applyFont="1"/>
    <xf numFmtId="0" fontId="100" fillId="0" borderId="0" xfId="54150" applyFont="1" applyAlignment="1">
      <alignment horizontal="left" wrapText="1"/>
    </xf>
    <xf numFmtId="43" fontId="91" fillId="0" borderId="9" xfId="54151" applyFont="1" applyFill="1" applyBorder="1" applyAlignment="1" applyProtection="1">
      <alignment horizontal="right" vertical="center"/>
      <protection locked="0"/>
    </xf>
    <xf numFmtId="43" fontId="58" fillId="0" borderId="0" xfId="54150" applyNumberFormat="1" applyFont="1"/>
    <xf numFmtId="43" fontId="58" fillId="62" borderId="0" xfId="54150" applyNumberFormat="1" applyFont="1" applyFill="1"/>
    <xf numFmtId="0" fontId="58" fillId="61" borderId="0" xfId="54150" applyFont="1" applyFill="1"/>
    <xf numFmtId="0" fontId="94" fillId="4" borderId="0" xfId="54150" applyFont="1" applyFill="1" applyAlignment="1" applyProtection="1">
      <alignment horizontal="center" vertical="center"/>
      <protection locked="0"/>
    </xf>
    <xf numFmtId="43" fontId="94" fillId="4" borderId="0" xfId="54151" applyFont="1" applyFill="1" applyBorder="1" applyAlignment="1" applyProtection="1">
      <alignment vertical="center"/>
      <protection locked="0"/>
    </xf>
    <xf numFmtId="43" fontId="58" fillId="4" borderId="0" xfId="54150" applyNumberFormat="1" applyFont="1" applyFill="1"/>
    <xf numFmtId="43" fontId="94" fillId="4" borderId="0" xfId="54151" applyFont="1" applyFill="1" applyBorder="1" applyAlignment="1" applyProtection="1">
      <alignment horizontal="right" vertical="center"/>
      <protection locked="0"/>
    </xf>
    <xf numFmtId="184" fontId="94" fillId="4" borderId="0" xfId="54151" applyNumberFormat="1" applyFont="1" applyFill="1" applyBorder="1" applyAlignment="1" applyProtection="1">
      <alignment horizontal="right" vertical="center"/>
      <protection locked="0"/>
    </xf>
    <xf numFmtId="0" fontId="94" fillId="0" borderId="0" xfId="10" applyFont="1" applyAlignment="1">
      <alignment vertical="center"/>
    </xf>
    <xf numFmtId="165" fontId="94" fillId="0" borderId="0" xfId="14" applyFont="1" applyFill="1" applyAlignment="1">
      <alignment vertical="center"/>
    </xf>
    <xf numFmtId="0" fontId="20" fillId="0" borderId="0" xfId="54150" applyFont="1" applyAlignment="1" applyProtection="1">
      <alignment horizontal="center" vertical="center" wrapText="1"/>
      <protection locked="0"/>
    </xf>
    <xf numFmtId="43" fontId="96" fillId="0" borderId="0" xfId="54150" applyNumberFormat="1" applyFont="1" applyAlignment="1">
      <alignment vertical="center"/>
    </xf>
    <xf numFmtId="43" fontId="96" fillId="0" borderId="0" xfId="54151" applyFont="1" applyFill="1" applyBorder="1" applyAlignment="1" applyProtection="1">
      <alignment horizontal="right" vertical="center"/>
      <protection locked="0"/>
    </xf>
    <xf numFmtId="43" fontId="91" fillId="0" borderId="74" xfId="54151" applyFont="1" applyFill="1" applyBorder="1" applyAlignment="1" applyProtection="1">
      <alignment horizontal="right" vertical="center"/>
      <protection locked="0"/>
    </xf>
    <xf numFmtId="184" fontId="92" fillId="0" borderId="74" xfId="54151" applyNumberFormat="1" applyFont="1" applyFill="1" applyBorder="1" applyAlignment="1" applyProtection="1">
      <alignment horizontal="right" vertical="center"/>
      <protection locked="0"/>
    </xf>
    <xf numFmtId="184" fontId="92" fillId="0" borderId="81" xfId="54151" applyNumberFormat="1" applyFont="1" applyFill="1" applyBorder="1" applyAlignment="1" applyProtection="1">
      <alignment horizontal="right" vertical="center"/>
      <protection locked="0"/>
    </xf>
    <xf numFmtId="43" fontId="91" fillId="0" borderId="102" xfId="54151" applyFont="1" applyFill="1" applyBorder="1" applyAlignment="1" applyProtection="1">
      <alignment horizontal="right" vertical="center"/>
      <protection locked="0"/>
    </xf>
    <xf numFmtId="0" fontId="90" fillId="0" borderId="0" xfId="54150" applyFont="1" applyAlignment="1">
      <alignment wrapText="1"/>
    </xf>
    <xf numFmtId="165" fontId="92" fillId="0" borderId="1" xfId="14" applyFont="1" applyFill="1" applyBorder="1" applyAlignment="1">
      <alignment horizontal="right" vertical="center"/>
    </xf>
    <xf numFmtId="0" fontId="92" fillId="0" borderId="1" xfId="10" applyFont="1" applyBorder="1" applyAlignment="1">
      <alignment horizontal="center" vertical="center" wrapText="1"/>
    </xf>
    <xf numFmtId="0" fontId="92" fillId="0" borderId="1" xfId="185" applyFont="1" applyBorder="1" applyAlignment="1">
      <alignment horizontal="center" vertical="center"/>
    </xf>
    <xf numFmtId="0" fontId="92" fillId="0" borderId="1" xfId="10" applyFont="1" applyBorder="1" applyAlignment="1">
      <alignment horizontal="left" vertical="center" wrapText="1"/>
    </xf>
    <xf numFmtId="0" fontId="101" fillId="0" borderId="1" xfId="5" applyFont="1" applyBorder="1" applyAlignment="1">
      <alignment horizontal="center" vertical="center" wrapText="1"/>
    </xf>
    <xf numFmtId="182" fontId="92" fillId="0" borderId="1" xfId="14" applyNumberFormat="1" applyFont="1" applyFill="1" applyBorder="1" applyAlignment="1">
      <alignment horizontal="right" vertical="center"/>
    </xf>
    <xf numFmtId="0" fontId="92" fillId="0" borderId="0" xfId="10" applyFont="1" applyAlignment="1">
      <alignment vertical="center"/>
    </xf>
    <xf numFmtId="165" fontId="92" fillId="0" borderId="0" xfId="14" applyFont="1" applyFill="1" applyAlignment="1">
      <alignment vertical="center"/>
    </xf>
    <xf numFmtId="0" fontId="91" fillId="0" borderId="79" xfId="54150" applyFont="1" applyBorder="1" applyAlignment="1" applyProtection="1">
      <alignment horizontal="center" vertical="center"/>
      <protection locked="0"/>
    </xf>
    <xf numFmtId="0" fontId="91" fillId="0" borderId="3" xfId="54150" applyFont="1" applyBorder="1" applyAlignment="1" applyProtection="1">
      <alignment horizontal="center" vertical="center"/>
      <protection locked="0"/>
    </xf>
    <xf numFmtId="0" fontId="91" fillId="0" borderId="3" xfId="54150" applyFont="1" applyBorder="1" applyAlignment="1" applyProtection="1">
      <alignment horizontal="center" vertical="center" wrapText="1"/>
      <protection locked="0"/>
    </xf>
    <xf numFmtId="0" fontId="91" fillId="0" borderId="4" xfId="54150" applyFont="1" applyBorder="1" applyAlignment="1" applyProtection="1">
      <alignment horizontal="center" vertical="center" wrapText="1"/>
      <protection locked="0"/>
    </xf>
    <xf numFmtId="0" fontId="91" fillId="4" borderId="65" xfId="54150" applyFont="1" applyFill="1" applyBorder="1" applyAlignment="1" applyProtection="1">
      <alignment horizontal="center" vertical="center" wrapText="1"/>
      <protection locked="0"/>
    </xf>
    <xf numFmtId="0" fontId="91" fillId="4" borderId="77" xfId="54150" applyFont="1" applyFill="1" applyBorder="1" applyAlignment="1" applyProtection="1">
      <alignment horizontal="center" vertical="center" wrapText="1"/>
      <protection locked="0"/>
    </xf>
    <xf numFmtId="0" fontId="91" fillId="0" borderId="83" xfId="54150" applyFont="1" applyBorder="1" applyAlignment="1" applyProtection="1">
      <alignment horizontal="center" vertical="center"/>
      <protection locked="0"/>
    </xf>
    <xf numFmtId="0" fontId="91" fillId="0" borderId="0" xfId="54150" applyFont="1" applyAlignment="1" applyProtection="1">
      <alignment horizontal="center" vertical="center" wrapText="1"/>
      <protection locked="0"/>
    </xf>
    <xf numFmtId="0" fontId="92" fillId="0" borderId="72" xfId="54150" applyFont="1" applyBorder="1" applyAlignment="1" applyProtection="1">
      <alignment horizontal="center" vertical="center" wrapText="1"/>
      <protection locked="0"/>
    </xf>
    <xf numFmtId="43" fontId="92" fillId="0" borderId="60" xfId="54151" applyFont="1" applyBorder="1" applyAlignment="1" applyProtection="1">
      <alignment vertical="center"/>
      <protection locked="0"/>
    </xf>
    <xf numFmtId="43" fontId="91" fillId="0" borderId="84" xfId="54151" applyFont="1" applyFill="1" applyBorder="1" applyAlignment="1" applyProtection="1">
      <alignment horizontal="right" vertical="center"/>
      <protection locked="0"/>
    </xf>
    <xf numFmtId="43" fontId="91" fillId="0" borderId="0" xfId="54150" applyNumberFormat="1" applyFont="1" applyAlignment="1">
      <alignment vertical="center"/>
    </xf>
    <xf numFmtId="43" fontId="92" fillId="0" borderId="85" xfId="54151" applyFont="1" applyBorder="1" applyAlignment="1" applyProtection="1">
      <alignment vertical="center"/>
      <protection locked="0"/>
    </xf>
    <xf numFmtId="43" fontId="91" fillId="0" borderId="86" xfId="54151" applyFont="1" applyFill="1" applyBorder="1" applyAlignment="1" applyProtection="1">
      <alignment horizontal="right" vertical="center"/>
      <protection locked="0"/>
    </xf>
    <xf numFmtId="165" fontId="94" fillId="0" borderId="0" xfId="26" applyFont="1" applyFill="1" applyBorder="1" applyAlignment="1">
      <alignment horizontal="center" vertical="center"/>
    </xf>
    <xf numFmtId="165" fontId="94" fillId="0" borderId="0" xfId="26" applyFont="1" applyFill="1" applyBorder="1" applyAlignment="1">
      <alignment vertical="center"/>
    </xf>
    <xf numFmtId="0" fontId="94" fillId="4" borderId="0" xfId="10" applyFont="1" applyFill="1" applyAlignment="1">
      <alignment vertical="center"/>
    </xf>
    <xf numFmtId="0" fontId="19" fillId="0" borderId="16" xfId="185" applyBorder="1" applyAlignment="1">
      <alignment horizontal="center" vertical="center"/>
    </xf>
    <xf numFmtId="0" fontId="91" fillId="2" borderId="1" xfId="10" applyFont="1" applyFill="1" applyBorder="1" applyAlignment="1">
      <alignment horizontal="center" vertical="center"/>
    </xf>
    <xf numFmtId="0" fontId="91" fillId="2" borderId="1" xfId="10" applyFont="1" applyFill="1" applyBorder="1" applyAlignment="1">
      <alignment vertical="center"/>
    </xf>
    <xf numFmtId="165" fontId="91" fillId="2" borderId="1" xfId="26" applyFont="1" applyFill="1" applyBorder="1" applyAlignment="1">
      <alignment vertical="center"/>
    </xf>
    <xf numFmtId="0" fontId="91" fillId="0" borderId="1" xfId="10" applyFont="1" applyBorder="1" applyAlignment="1">
      <alignment horizontal="center" vertical="center"/>
    </xf>
    <xf numFmtId="0" fontId="91" fillId="0" borderId="1" xfId="10" applyFont="1" applyBorder="1" applyAlignment="1">
      <alignment vertical="center" wrapText="1"/>
    </xf>
    <xf numFmtId="165" fontId="92" fillId="0" borderId="1" xfId="14" applyFont="1" applyFill="1" applyBorder="1" applyAlignment="1">
      <alignment vertical="center"/>
    </xf>
    <xf numFmtId="0" fontId="92" fillId="0" borderId="1" xfId="10" applyFont="1" applyBorder="1" applyAlignment="1">
      <alignment horizontal="center" vertical="center"/>
    </xf>
    <xf numFmtId="43" fontId="92" fillId="0" borderId="0" xfId="10" applyNumberFormat="1" applyFont="1" applyAlignment="1">
      <alignment vertical="center"/>
    </xf>
    <xf numFmtId="0" fontId="91" fillId="0" borderId="1" xfId="10" applyFont="1" applyBorder="1" applyAlignment="1">
      <alignment horizontal="left" vertical="center" wrapText="1"/>
    </xf>
    <xf numFmtId="165" fontId="92" fillId="4" borderId="1" xfId="14" applyFont="1" applyFill="1" applyBorder="1" applyAlignment="1">
      <alignment vertical="center"/>
    </xf>
    <xf numFmtId="0" fontId="94" fillId="63" borderId="0" xfId="10" applyFont="1" applyFill="1" applyAlignment="1">
      <alignment vertical="center"/>
    </xf>
    <xf numFmtId="165" fontId="94" fillId="63" borderId="0" xfId="14" applyFont="1" applyFill="1" applyAlignment="1">
      <alignment vertical="center"/>
    </xf>
    <xf numFmtId="0" fontId="90" fillId="0" borderId="0" xfId="54152" applyFont="1"/>
    <xf numFmtId="0" fontId="3" fillId="0" borderId="0" xfId="54152"/>
    <xf numFmtId="0" fontId="3" fillId="4" borderId="6" xfId="54152" applyFill="1" applyBorder="1"/>
    <xf numFmtId="0" fontId="3" fillId="4" borderId="0" xfId="54152" applyFill="1"/>
    <xf numFmtId="0" fontId="3" fillId="4" borderId="10" xfId="54152" applyFill="1" applyBorder="1"/>
    <xf numFmtId="0" fontId="3" fillId="4" borderId="10" xfId="54152" applyFill="1" applyBorder="1" applyAlignment="1">
      <alignment horizontal="left"/>
    </xf>
    <xf numFmtId="0" fontId="3" fillId="4" borderId="0" xfId="54152" applyFill="1" applyAlignment="1">
      <alignment horizontal="left"/>
    </xf>
    <xf numFmtId="0" fontId="58" fillId="4" borderId="0" xfId="54152" applyFont="1" applyFill="1"/>
    <xf numFmtId="0" fontId="58" fillId="0" borderId="0" xfId="54152" applyFont="1"/>
    <xf numFmtId="43" fontId="19" fillId="0" borderId="82" xfId="54153" applyFont="1" applyFill="1" applyBorder="1" applyAlignment="1" applyProtection="1">
      <alignment horizontal="center" vertical="center"/>
      <protection locked="0"/>
    </xf>
    <xf numFmtId="43" fontId="19" fillId="0" borderId="97" xfId="54153" applyFont="1" applyFill="1" applyBorder="1" applyAlignment="1" applyProtection="1">
      <alignment horizontal="right" vertical="center"/>
      <protection locked="0"/>
    </xf>
    <xf numFmtId="43" fontId="19" fillId="0" borderId="92" xfId="54153" applyFont="1" applyFill="1" applyBorder="1" applyAlignment="1" applyProtection="1">
      <alignment horizontal="right" vertical="center"/>
      <protection locked="0"/>
    </xf>
    <xf numFmtId="43" fontId="19" fillId="0" borderId="80" xfId="54153" applyFont="1" applyFill="1" applyBorder="1" applyAlignment="1" applyProtection="1">
      <alignment horizontal="center" vertical="center"/>
      <protection locked="0"/>
    </xf>
    <xf numFmtId="43" fontId="19" fillId="0" borderId="98" xfId="54153" applyFont="1" applyFill="1" applyBorder="1" applyAlignment="1" applyProtection="1">
      <alignment horizontal="right" vertical="center"/>
      <protection locked="0"/>
    </xf>
    <xf numFmtId="43" fontId="19" fillId="0" borderId="93" xfId="54153" applyFont="1" applyFill="1" applyBorder="1" applyAlignment="1" applyProtection="1">
      <alignment horizontal="right" vertical="center"/>
      <protection locked="0"/>
    </xf>
    <xf numFmtId="43" fontId="20" fillId="63" borderId="105" xfId="54153" applyFont="1" applyFill="1" applyBorder="1" applyAlignment="1" applyProtection="1">
      <alignment horizontal="right" vertical="center"/>
      <protection locked="0"/>
    </xf>
    <xf numFmtId="43" fontId="94" fillId="0" borderId="0" xfId="54153" applyFont="1" applyFill="1" applyBorder="1" applyAlignment="1" applyProtection="1">
      <alignment vertical="center"/>
      <protection locked="0"/>
    </xf>
    <xf numFmtId="43" fontId="94" fillId="0" borderId="0" xfId="54153" applyFont="1" applyFill="1" applyBorder="1" applyAlignment="1" applyProtection="1">
      <alignment horizontal="right" vertical="center"/>
      <protection locked="0"/>
    </xf>
    <xf numFmtId="43" fontId="95" fillId="0" borderId="0" xfId="54153" applyFont="1" applyFill="1" applyBorder="1" applyAlignment="1" applyProtection="1">
      <alignment vertical="center"/>
      <protection locked="0"/>
    </xf>
    <xf numFmtId="43" fontId="95" fillId="63" borderId="0" xfId="54153" applyFont="1" applyFill="1" applyBorder="1" applyAlignment="1" applyProtection="1">
      <alignment horizontal="right" vertical="center"/>
      <protection locked="0"/>
    </xf>
    <xf numFmtId="0" fontId="95" fillId="0" borderId="0" xfId="54152" applyFont="1"/>
    <xf numFmtId="0" fontId="94" fillId="0" borderId="0" xfId="54152" applyFont="1" applyAlignment="1" applyProtection="1">
      <alignment vertical="center"/>
      <protection locked="0"/>
    </xf>
    <xf numFmtId="0" fontId="96" fillId="0" borderId="0" xfId="54152" applyFont="1" applyAlignment="1" applyProtection="1">
      <alignment vertical="center"/>
      <protection locked="0"/>
    </xf>
    <xf numFmtId="2" fontId="58" fillId="0" borderId="0" xfId="54152" applyNumberFormat="1" applyFont="1" applyAlignment="1">
      <alignment horizontal="center" vertical="center"/>
    </xf>
    <xf numFmtId="0" fontId="96" fillId="0" borderId="0" xfId="54152" applyFont="1" applyAlignment="1" applyProtection="1">
      <alignment horizontal="center" vertical="center"/>
      <protection locked="0"/>
    </xf>
    <xf numFmtId="0" fontId="96" fillId="0" borderId="0" xfId="54152" applyFont="1" applyAlignment="1" applyProtection="1">
      <alignment horizontal="center" vertical="center" wrapText="1"/>
      <protection locked="0"/>
    </xf>
    <xf numFmtId="0" fontId="95" fillId="63" borderId="0" xfId="54152" applyFont="1" applyFill="1"/>
    <xf numFmtId="2" fontId="58" fillId="0" borderId="0" xfId="54152" applyNumberFormat="1" applyFont="1" applyAlignment="1">
      <alignment horizontal="center"/>
    </xf>
    <xf numFmtId="43" fontId="94" fillId="0" borderId="0" xfId="54153" applyFont="1" applyFill="1" applyBorder="1" applyAlignment="1" applyProtection="1">
      <alignment horizontal="center" vertical="center"/>
      <protection locked="0"/>
    </xf>
    <xf numFmtId="43" fontId="96" fillId="63" borderId="0" xfId="54153" applyFont="1" applyFill="1" applyBorder="1" applyAlignment="1" applyProtection="1">
      <alignment horizontal="right" vertical="center"/>
      <protection locked="0"/>
    </xf>
    <xf numFmtId="0" fontId="94" fillId="0" borderId="0" xfId="54152" applyFont="1" applyAlignment="1" applyProtection="1">
      <alignment horizontal="center" vertical="center"/>
      <protection locked="0"/>
    </xf>
    <xf numFmtId="43" fontId="19" fillId="0" borderId="0" xfId="54153" applyFont="1" applyFill="1" applyBorder="1" applyAlignment="1" applyProtection="1">
      <alignment vertical="center"/>
      <protection locked="0"/>
    </xf>
    <xf numFmtId="2" fontId="3" fillId="0" borderId="0" xfId="54152" applyNumberFormat="1" applyAlignment="1">
      <alignment horizontal="center"/>
    </xf>
    <xf numFmtId="0" fontId="78" fillId="0" borderId="0" xfId="54152" applyFont="1"/>
    <xf numFmtId="2" fontId="78" fillId="0" borderId="0" xfId="54152" applyNumberFormat="1" applyFont="1"/>
    <xf numFmtId="0" fontId="20" fillId="0" borderId="0" xfId="54152" applyFont="1" applyAlignment="1">
      <alignment horizontal="center"/>
    </xf>
    <xf numFmtId="0" fontId="78" fillId="0" borderId="0" xfId="54152" applyFont="1" applyAlignment="1">
      <alignment horizontal="center"/>
    </xf>
    <xf numFmtId="0" fontId="3" fillId="0" borderId="0" xfId="54152" applyAlignment="1">
      <alignment horizontal="center"/>
    </xf>
    <xf numFmtId="0" fontId="3" fillId="0" borderId="0" xfId="54152" applyAlignment="1">
      <alignment wrapText="1"/>
    </xf>
    <xf numFmtId="0" fontId="78" fillId="0" borderId="0" xfId="54152" applyFont="1" applyAlignment="1">
      <alignment wrapText="1"/>
    </xf>
    <xf numFmtId="2" fontId="3" fillId="0" borderId="0" xfId="54152" applyNumberFormat="1" applyAlignment="1">
      <alignment horizontal="center" vertical="center"/>
    </xf>
    <xf numFmtId="2" fontId="3" fillId="0" borderId="0" xfId="54152" applyNumberFormat="1"/>
    <xf numFmtId="0" fontId="97" fillId="0" borderId="0" xfId="54152" applyFont="1"/>
    <xf numFmtId="0" fontId="20" fillId="0" borderId="0" xfId="54152" applyFont="1" applyAlignment="1">
      <alignment horizontal="center" vertical="center"/>
    </xf>
    <xf numFmtId="0" fontId="20" fillId="0" borderId="0" xfId="54152" applyFont="1" applyAlignment="1">
      <alignment horizontal="center" vertical="center" wrapText="1"/>
    </xf>
    <xf numFmtId="2" fontId="3" fillId="0" borderId="0" xfId="54152" applyNumberFormat="1" applyAlignment="1">
      <alignment horizontal="right" vertical="center"/>
    </xf>
    <xf numFmtId="0" fontId="3" fillId="0" borderId="0" xfId="54152" applyAlignment="1">
      <alignment vertical="center" wrapText="1"/>
    </xf>
    <xf numFmtId="0" fontId="3" fillId="0" borderId="0" xfId="54152" applyAlignment="1">
      <alignment vertical="center"/>
    </xf>
    <xf numFmtId="0" fontId="3" fillId="0" borderId="0" xfId="54152" applyAlignment="1">
      <alignment horizontal="center" vertical="center"/>
    </xf>
    <xf numFmtId="2" fontId="78" fillId="0" borderId="0" xfId="54152" applyNumberFormat="1" applyFont="1" applyAlignment="1">
      <alignment horizontal="right" vertical="center"/>
    </xf>
    <xf numFmtId="0" fontId="98" fillId="0" borderId="0" xfId="54152" applyFont="1"/>
    <xf numFmtId="2" fontId="3" fillId="0" borderId="0" xfId="54152" applyNumberFormat="1" applyAlignment="1">
      <alignment vertical="center"/>
    </xf>
    <xf numFmtId="0" fontId="99" fillId="0" borderId="0" xfId="54152" applyFont="1"/>
    <xf numFmtId="0" fontId="99" fillId="0" borderId="0" xfId="54152" applyFont="1" applyAlignment="1">
      <alignment horizontal="left" wrapText="1"/>
    </xf>
    <xf numFmtId="0" fontId="3" fillId="0" borderId="0" xfId="54152" applyAlignment="1">
      <alignment horizontal="center" vertical="center" wrapText="1"/>
    </xf>
    <xf numFmtId="0" fontId="99" fillId="0" borderId="0" xfId="54152" applyFont="1" applyAlignment="1">
      <alignment wrapText="1"/>
    </xf>
    <xf numFmtId="0" fontId="3" fillId="0" borderId="0" xfId="54152" applyAlignment="1">
      <alignment horizontal="center" wrapText="1"/>
    </xf>
    <xf numFmtId="2" fontId="78" fillId="0" borderId="0" xfId="54152" applyNumberFormat="1" applyFont="1" applyAlignment="1">
      <alignment horizontal="right" wrapText="1"/>
    </xf>
    <xf numFmtId="0" fontId="78" fillId="0" borderId="0" xfId="54152" applyFont="1" applyAlignment="1">
      <alignment horizontal="left" wrapText="1"/>
    </xf>
    <xf numFmtId="0" fontId="78" fillId="64" borderId="0" xfId="54152" applyFont="1" applyFill="1"/>
    <xf numFmtId="2" fontId="78" fillId="64" borderId="0" xfId="54152" applyNumberFormat="1" applyFont="1" applyFill="1"/>
    <xf numFmtId="0" fontId="99" fillId="0" borderId="0" xfId="54152" applyFont="1" applyAlignment="1">
      <alignment horizontal="left"/>
    </xf>
    <xf numFmtId="0" fontId="100" fillId="0" borderId="0" xfId="54152" applyFont="1"/>
    <xf numFmtId="0" fontId="100" fillId="0" borderId="0" xfId="54152" applyFont="1" applyAlignment="1">
      <alignment horizontal="left" wrapText="1"/>
    </xf>
    <xf numFmtId="43" fontId="19" fillId="0" borderId="0" xfId="54153" applyFont="1" applyFill="1" applyBorder="1" applyAlignment="1" applyProtection="1">
      <alignment horizontal="right" vertical="center"/>
      <protection locked="0"/>
    </xf>
    <xf numFmtId="0" fontId="20" fillId="0" borderId="75" xfId="54146" applyFont="1" applyBorder="1" applyAlignment="1" applyProtection="1">
      <alignment horizontal="center" vertical="center"/>
      <protection locked="0"/>
    </xf>
    <xf numFmtId="0" fontId="20" fillId="0" borderId="76" xfId="54146" applyFont="1" applyBorder="1" applyAlignment="1" applyProtection="1">
      <alignment horizontal="center" vertical="center"/>
      <protection locked="0"/>
    </xf>
    <xf numFmtId="0" fontId="20" fillId="0" borderId="76" xfId="54146" applyFont="1" applyBorder="1" applyAlignment="1" applyProtection="1">
      <alignment horizontal="center" vertical="center" wrapText="1"/>
      <protection locked="0"/>
    </xf>
    <xf numFmtId="0" fontId="20" fillId="0" borderId="94" xfId="54146" applyFont="1" applyBorder="1" applyAlignment="1" applyProtection="1">
      <alignment horizontal="center" vertical="center"/>
      <protection locked="0"/>
    </xf>
    <xf numFmtId="0" fontId="20" fillId="0" borderId="95" xfId="54146" applyFont="1" applyBorder="1" applyAlignment="1" applyProtection="1">
      <alignment horizontal="center" vertical="center" wrapText="1"/>
      <protection locked="0"/>
    </xf>
    <xf numFmtId="0" fontId="20" fillId="0" borderId="68" xfId="54146" applyFont="1" applyBorder="1" applyAlignment="1" applyProtection="1">
      <alignment horizontal="center" vertical="center" wrapText="1"/>
      <protection locked="0"/>
    </xf>
    <xf numFmtId="165" fontId="19" fillId="4" borderId="1" xfId="14" applyFont="1" applyFill="1" applyBorder="1" applyAlignment="1">
      <alignment vertical="center"/>
    </xf>
    <xf numFmtId="43" fontId="94" fillId="4" borderId="0" xfId="54153" applyFont="1" applyFill="1" applyBorder="1" applyAlignment="1" applyProtection="1">
      <alignment horizontal="right" vertical="center"/>
      <protection locked="0"/>
    </xf>
    <xf numFmtId="43" fontId="95" fillId="4" borderId="0" xfId="54153" applyFont="1" applyFill="1" applyBorder="1" applyAlignment="1" applyProtection="1">
      <alignment horizontal="right" vertical="center"/>
      <protection locked="0"/>
    </xf>
    <xf numFmtId="0" fontId="20" fillId="0" borderId="5" xfId="54146" applyFont="1" applyBorder="1" applyAlignment="1" applyProtection="1">
      <alignment horizontal="center" vertical="center"/>
      <protection locked="0"/>
    </xf>
    <xf numFmtId="0" fontId="20" fillId="0" borderId="6" xfId="54146" applyFont="1" applyBorder="1" applyAlignment="1" applyProtection="1">
      <alignment horizontal="center" vertical="center"/>
      <protection locked="0"/>
    </xf>
    <xf numFmtId="0" fontId="20" fillId="0" borderId="7" xfId="54146" applyFont="1" applyBorder="1" applyAlignment="1" applyProtection="1">
      <alignment horizontal="center" vertical="center" wrapText="1"/>
      <protection locked="0"/>
    </xf>
    <xf numFmtId="0" fontId="91" fillId="4" borderId="0" xfId="54150" applyFont="1" applyFill="1" applyAlignment="1">
      <alignment vertical="center" wrapText="1"/>
    </xf>
    <xf numFmtId="0" fontId="91" fillId="4" borderId="0" xfId="54150" applyFont="1" applyFill="1" applyAlignment="1">
      <alignment horizontal="center" vertical="center" wrapText="1"/>
    </xf>
    <xf numFmtId="0" fontId="20" fillId="4" borderId="0" xfId="54150" applyFont="1" applyFill="1" applyAlignment="1" applyProtection="1">
      <alignment horizontal="center" vertical="center" wrapText="1"/>
      <protection locked="0"/>
    </xf>
    <xf numFmtId="43" fontId="93" fillId="4" borderId="0" xfId="54151" applyFont="1" applyFill="1" applyBorder="1" applyAlignment="1" applyProtection="1">
      <alignment horizontal="right" vertical="center"/>
      <protection locked="0"/>
    </xf>
    <xf numFmtId="43" fontId="91" fillId="4" borderId="0" xfId="54151" applyFont="1" applyFill="1" applyBorder="1" applyAlignment="1" applyProtection="1">
      <alignment horizontal="right" vertical="center"/>
      <protection locked="0"/>
    </xf>
    <xf numFmtId="0" fontId="96" fillId="4" borderId="0" xfId="54150" applyFont="1" applyFill="1" applyAlignment="1" applyProtection="1">
      <alignment horizontal="center" vertical="center" wrapText="1"/>
      <protection locked="0"/>
    </xf>
    <xf numFmtId="43" fontId="96" fillId="4" borderId="0" xfId="54151" applyFont="1" applyFill="1" applyBorder="1" applyAlignment="1" applyProtection="1">
      <alignment horizontal="right" vertical="center"/>
      <protection locked="0"/>
    </xf>
    <xf numFmtId="0" fontId="91" fillId="4" borderId="0" xfId="54150" applyFont="1" applyFill="1" applyAlignment="1" applyProtection="1">
      <alignment horizontal="center" vertical="center" wrapText="1"/>
      <protection locked="0"/>
    </xf>
    <xf numFmtId="0" fontId="19" fillId="4" borderId="1" xfId="185" applyFill="1" applyBorder="1" applyAlignment="1">
      <alignment horizontal="center" vertical="center"/>
    </xf>
    <xf numFmtId="0" fontId="22" fillId="4" borderId="1" xfId="5" applyFont="1" applyFill="1" applyBorder="1" applyAlignment="1">
      <alignment horizontal="center" vertical="center" wrapText="1"/>
    </xf>
    <xf numFmtId="182" fontId="19" fillId="4" borderId="1" xfId="14" applyNumberFormat="1" applyFont="1" applyFill="1" applyBorder="1" applyAlignment="1">
      <alignment horizontal="right" vertical="center"/>
    </xf>
    <xf numFmtId="0" fontId="19" fillId="4" borderId="1" xfId="10" applyFill="1" applyBorder="1" applyAlignment="1">
      <alignment vertical="center" wrapText="1"/>
    </xf>
    <xf numFmtId="0" fontId="20" fillId="4" borderId="16" xfId="10" applyFont="1" applyFill="1" applyBorder="1" applyAlignment="1">
      <alignment vertical="center" wrapText="1"/>
    </xf>
    <xf numFmtId="0" fontId="20" fillId="4" borderId="20" xfId="10" applyFont="1" applyFill="1" applyBorder="1" applyAlignment="1">
      <alignment horizontal="right" vertical="center" wrapText="1"/>
    </xf>
    <xf numFmtId="165" fontId="19" fillId="4" borderId="0" xfId="14" applyFont="1" applyFill="1" applyAlignment="1">
      <alignment vertical="center"/>
    </xf>
    <xf numFmtId="0" fontId="77" fillId="60" borderId="100" xfId="54146" applyFill="1" applyBorder="1"/>
    <xf numFmtId="0" fontId="20" fillId="60" borderId="106" xfId="54146" applyFont="1" applyFill="1" applyBorder="1" applyAlignment="1">
      <alignment horizontal="center" vertical="center"/>
    </xf>
    <xf numFmtId="10" fontId="85" fillId="60" borderId="84" xfId="54146" applyNumberFormat="1" applyFont="1" applyFill="1" applyBorder="1" applyAlignment="1">
      <alignment vertical="top" wrapText="1"/>
    </xf>
    <xf numFmtId="4" fontId="85" fillId="60" borderId="107" xfId="54146" applyNumberFormat="1" applyFont="1" applyFill="1" applyBorder="1" applyAlignment="1">
      <alignment vertical="top" wrapText="1"/>
    </xf>
    <xf numFmtId="10" fontId="85" fillId="60" borderId="108" xfId="54146" applyNumberFormat="1" applyFont="1" applyFill="1" applyBorder="1" applyAlignment="1">
      <alignment vertical="top" wrapText="1"/>
    </xf>
    <xf numFmtId="10" fontId="87" fillId="60" borderId="109" xfId="54146" applyNumberFormat="1" applyFont="1" applyFill="1" applyBorder="1" applyAlignment="1">
      <alignment vertical="top" wrapText="1"/>
    </xf>
    <xf numFmtId="183" fontId="87" fillId="60" borderId="110" xfId="54146" applyNumberFormat="1" applyFont="1" applyFill="1" applyBorder="1" applyAlignment="1">
      <alignment vertical="top" wrapText="1"/>
    </xf>
    <xf numFmtId="0" fontId="77" fillId="60" borderId="11" xfId="54146" applyFill="1" applyBorder="1" applyAlignment="1">
      <alignment vertical="center"/>
    </xf>
    <xf numFmtId="0" fontId="77" fillId="60" borderId="12" xfId="54146" applyFill="1" applyBorder="1" applyAlignment="1">
      <alignment vertical="center"/>
    </xf>
    <xf numFmtId="0" fontId="77" fillId="60" borderId="12" xfId="54146" applyFill="1" applyBorder="1" applyAlignment="1">
      <alignment vertical="center" wrapText="1"/>
    </xf>
    <xf numFmtId="0" fontId="77" fillId="60" borderId="68" xfId="54146" applyFill="1" applyBorder="1" applyAlignment="1">
      <alignment vertical="center"/>
    </xf>
    <xf numFmtId="43" fontId="19" fillId="0" borderId="111" xfId="54153" applyFont="1" applyFill="1" applyBorder="1" applyAlignment="1" applyProtection="1">
      <alignment horizontal="center" vertical="center"/>
      <protection locked="0"/>
    </xf>
    <xf numFmtId="0" fontId="2" fillId="0" borderId="0" xfId="54154"/>
    <xf numFmtId="0" fontId="19" fillId="4" borderId="6" xfId="54154" applyFont="1" applyFill="1" applyBorder="1" applyAlignment="1" applyProtection="1">
      <alignment vertical="center"/>
      <protection locked="0"/>
    </xf>
    <xf numFmtId="0" fontId="2" fillId="4" borderId="6" xfId="54154" applyFill="1" applyBorder="1"/>
    <xf numFmtId="0" fontId="2" fillId="4" borderId="7" xfId="54154" applyFill="1" applyBorder="1"/>
    <xf numFmtId="0" fontId="20" fillId="0" borderId="112" xfId="54154" applyFont="1" applyBorder="1" applyAlignment="1" applyProtection="1">
      <alignment horizontal="center" vertical="center"/>
      <protection locked="0"/>
    </xf>
    <xf numFmtId="0" fontId="20" fillId="0" borderId="13" xfId="54154" applyFont="1" applyBorder="1" applyAlignment="1" applyProtection="1">
      <alignment horizontal="center" vertical="center"/>
      <protection locked="0"/>
    </xf>
    <xf numFmtId="0" fontId="20" fillId="0" borderId="13" xfId="54154" applyFont="1" applyFill="1" applyBorder="1" applyAlignment="1" applyProtection="1">
      <alignment horizontal="center" vertical="center"/>
      <protection locked="0"/>
    </xf>
    <xf numFmtId="0" fontId="20" fillId="0" borderId="13" xfId="54154" applyFont="1" applyFill="1" applyBorder="1" applyAlignment="1" applyProtection="1">
      <alignment horizontal="center" vertical="center" wrapText="1"/>
      <protection locked="0"/>
    </xf>
    <xf numFmtId="0" fontId="20" fillId="0" borderId="13" xfId="54154" applyFont="1" applyBorder="1" applyAlignment="1" applyProtection="1">
      <alignment horizontal="center" vertical="center" wrapText="1"/>
      <protection locked="0"/>
    </xf>
    <xf numFmtId="0" fontId="20" fillId="0" borderId="106" xfId="54154" applyFont="1" applyBorder="1" applyAlignment="1" applyProtection="1">
      <alignment horizontal="center" vertical="center" wrapText="1"/>
      <protection locked="0"/>
    </xf>
    <xf numFmtId="0" fontId="19" fillId="0" borderId="14" xfId="54154" applyFont="1" applyFill="1" applyBorder="1" applyAlignment="1" applyProtection="1">
      <alignment horizontal="center" vertical="center"/>
      <protection locked="0"/>
    </xf>
    <xf numFmtId="43" fontId="19" fillId="0" borderId="15" xfId="54155" applyFont="1" applyFill="1" applyBorder="1" applyAlignment="1" applyProtection="1">
      <alignment horizontal="right" vertical="center"/>
      <protection locked="0"/>
    </xf>
    <xf numFmtId="184" fontId="92" fillId="0" borderId="15" xfId="54155" applyNumberFormat="1" applyFont="1" applyFill="1" applyBorder="1" applyAlignment="1" applyProtection="1">
      <alignment horizontal="right" vertical="center"/>
      <protection locked="0"/>
    </xf>
    <xf numFmtId="43" fontId="92" fillId="0" borderId="15" xfId="54155" applyNumberFormat="1" applyFont="1" applyFill="1" applyBorder="1" applyAlignment="1" applyProtection="1">
      <alignment horizontal="right" vertical="center"/>
      <protection locked="0"/>
    </xf>
    <xf numFmtId="43" fontId="97" fillId="0" borderId="10" xfId="54154" applyNumberFormat="1" applyFont="1" applyBorder="1"/>
    <xf numFmtId="43" fontId="19" fillId="0" borderId="113" xfId="54155" applyFont="1" applyBorder="1" applyAlignment="1" applyProtection="1">
      <alignment vertical="center"/>
      <protection locked="0"/>
    </xf>
    <xf numFmtId="43" fontId="97" fillId="0" borderId="0" xfId="54154" applyNumberFormat="1" applyFont="1"/>
    <xf numFmtId="0" fontId="19" fillId="4" borderId="0" xfId="54154" applyFont="1" applyFill="1" applyBorder="1" applyAlignment="1" applyProtection="1">
      <alignment horizontal="center" vertical="center"/>
      <protection locked="0"/>
    </xf>
    <xf numFmtId="43" fontId="19" fillId="4" borderId="0" xfId="54155" applyFont="1" applyFill="1" applyBorder="1" applyAlignment="1" applyProtection="1">
      <alignment vertical="center"/>
      <protection locked="0"/>
    </xf>
    <xf numFmtId="43" fontId="19" fillId="4" borderId="0" xfId="54155" applyFont="1" applyFill="1" applyBorder="1" applyAlignment="1" applyProtection="1">
      <alignment horizontal="right" vertical="center"/>
      <protection locked="0"/>
    </xf>
    <xf numFmtId="0" fontId="2" fillId="4" borderId="0" xfId="54154" applyFill="1"/>
    <xf numFmtId="0" fontId="19" fillId="4" borderId="0" xfId="54154" applyFont="1" applyFill="1" applyAlignment="1" applyProtection="1">
      <alignment vertical="center"/>
      <protection locked="0"/>
    </xf>
    <xf numFmtId="43" fontId="92" fillId="0" borderId="1" xfId="54155" applyNumberFormat="1" applyFont="1" applyFill="1" applyBorder="1" applyAlignment="1" applyProtection="1">
      <alignment horizontal="right" vertical="center"/>
      <protection locked="0"/>
    </xf>
    <xf numFmtId="0" fontId="19" fillId="0" borderId="114" xfId="54154" applyFont="1" applyFill="1" applyBorder="1" applyAlignment="1" applyProtection="1">
      <alignment horizontal="center" vertical="center"/>
      <protection locked="0"/>
    </xf>
    <xf numFmtId="43" fontId="92" fillId="0" borderId="1" xfId="54155" applyFont="1" applyFill="1" applyBorder="1" applyAlignment="1" applyProtection="1">
      <alignment horizontal="right" vertical="center"/>
      <protection locked="0"/>
    </xf>
    <xf numFmtId="184" fontId="92" fillId="0" borderId="1" xfId="54155" applyNumberFormat="1" applyFont="1" applyFill="1" applyBorder="1" applyAlignment="1" applyProtection="1">
      <alignment horizontal="right" vertical="center"/>
      <protection locked="0"/>
    </xf>
    <xf numFmtId="2" fontId="2" fillId="0" borderId="1" xfId="54154" applyNumberFormat="1" applyBorder="1"/>
    <xf numFmtId="43" fontId="92" fillId="0" borderId="115" xfId="54155" applyFont="1" applyBorder="1" applyAlignment="1" applyProtection="1">
      <alignment vertical="center"/>
      <protection locked="0"/>
    </xf>
    <xf numFmtId="2" fontId="2" fillId="0" borderId="0" xfId="54154" applyNumberFormat="1"/>
    <xf numFmtId="0" fontId="19" fillId="0" borderId="116" xfId="54154" applyFont="1" applyFill="1" applyBorder="1" applyAlignment="1" applyProtection="1">
      <alignment horizontal="center" vertical="center"/>
      <protection locked="0"/>
    </xf>
    <xf numFmtId="43" fontId="92" fillId="0" borderId="1" xfId="54155" applyFont="1" applyBorder="1" applyAlignment="1" applyProtection="1">
      <alignment vertical="center"/>
      <protection locked="0"/>
    </xf>
    <xf numFmtId="43" fontId="92" fillId="0" borderId="0" xfId="54155" applyFont="1" applyBorder="1" applyAlignment="1" applyProtection="1">
      <alignment vertical="center"/>
      <protection locked="0"/>
    </xf>
    <xf numFmtId="43" fontId="92" fillId="4" borderId="0" xfId="54155" applyFont="1" applyFill="1" applyBorder="1" applyAlignment="1" applyProtection="1">
      <alignment vertical="center"/>
      <protection locked="0"/>
    </xf>
    <xf numFmtId="43" fontId="92" fillId="0" borderId="78" xfId="54155" applyNumberFormat="1" applyFont="1" applyFill="1" applyBorder="1" applyAlignment="1" applyProtection="1">
      <alignment horizontal="right" vertical="center"/>
      <protection locked="0"/>
    </xf>
    <xf numFmtId="43" fontId="92" fillId="0" borderId="79" xfId="54155" applyNumberFormat="1" applyFont="1" applyFill="1" applyBorder="1" applyAlignment="1" applyProtection="1">
      <alignment horizontal="right" vertical="center"/>
      <protection locked="0"/>
    </xf>
    <xf numFmtId="43" fontId="92" fillId="0" borderId="3" xfId="54155" applyNumberFormat="1" applyFont="1" applyFill="1" applyBorder="1" applyAlignment="1" applyProtection="1">
      <alignment horizontal="right" vertical="center"/>
      <protection locked="0"/>
    </xf>
    <xf numFmtId="43" fontId="92" fillId="0" borderId="4" xfId="54155" applyNumberFormat="1" applyFont="1" applyBorder="1" applyAlignment="1" applyProtection="1">
      <alignment vertical="center"/>
      <protection locked="0"/>
    </xf>
    <xf numFmtId="2" fontId="97" fillId="0" borderId="0" xfId="54154" applyNumberFormat="1" applyFont="1"/>
    <xf numFmtId="43" fontId="2" fillId="4" borderId="0" xfId="54154" applyNumberFormat="1" applyFill="1" applyBorder="1"/>
    <xf numFmtId="43" fontId="92" fillId="4" borderId="0" xfId="54155" applyFont="1" applyFill="1" applyBorder="1" applyAlignment="1" applyProtection="1">
      <alignment horizontal="right" vertical="center"/>
      <protection locked="0"/>
    </xf>
    <xf numFmtId="184" fontId="92" fillId="4" borderId="0" xfId="54155" applyNumberFormat="1" applyFont="1" applyFill="1" applyBorder="1" applyAlignment="1" applyProtection="1">
      <alignment horizontal="right" vertical="center"/>
      <protection locked="0"/>
    </xf>
    <xf numFmtId="43" fontId="92" fillId="4" borderId="0" xfId="54155" applyNumberFormat="1" applyFont="1" applyFill="1" applyBorder="1" applyAlignment="1" applyProtection="1">
      <alignment horizontal="right" vertical="center"/>
      <protection locked="0"/>
    </xf>
    <xf numFmtId="43" fontId="92" fillId="4" borderId="0" xfId="54155" applyNumberFormat="1" applyFont="1" applyFill="1" applyBorder="1" applyAlignment="1" applyProtection="1">
      <alignment vertical="center"/>
      <protection locked="0"/>
    </xf>
    <xf numFmtId="0" fontId="20" fillId="0" borderId="71" xfId="54154" applyFont="1" applyBorder="1" applyAlignment="1" applyProtection="1">
      <alignment horizontal="center" vertical="center" wrapText="1"/>
      <protection locked="0"/>
    </xf>
    <xf numFmtId="43" fontId="92" fillId="0" borderId="77" xfId="54155" applyNumberFormat="1" applyFont="1" applyFill="1" applyBorder="1" applyAlignment="1" applyProtection="1">
      <alignment horizontal="right" vertical="center"/>
      <protection locked="0"/>
    </xf>
    <xf numFmtId="43" fontId="92" fillId="0" borderId="86" xfId="54155" applyNumberFormat="1" applyFont="1" applyBorder="1" applyAlignment="1" applyProtection="1">
      <alignment vertical="center"/>
      <protection locked="0"/>
    </xf>
    <xf numFmtId="43" fontId="2" fillId="4" borderId="0" xfId="54154" applyNumberFormat="1" applyFill="1" applyBorder="1" applyAlignment="1">
      <alignment horizontal="center"/>
    </xf>
    <xf numFmtId="43" fontId="92" fillId="0" borderId="0" xfId="54155" applyNumberFormat="1" applyFont="1" applyFill="1" applyBorder="1" applyAlignment="1" applyProtection="1">
      <alignment horizontal="right" vertical="center"/>
      <protection locked="0"/>
    </xf>
    <xf numFmtId="43" fontId="92" fillId="0" borderId="0" xfId="54155" applyNumberFormat="1" applyFont="1" applyBorder="1" applyAlignment="1" applyProtection="1">
      <alignment vertical="center"/>
      <protection locked="0"/>
    </xf>
    <xf numFmtId="0" fontId="20" fillId="0" borderId="69" xfId="54154" applyFont="1" applyBorder="1" applyAlignment="1" applyProtection="1">
      <alignment horizontal="center" vertical="center"/>
      <protection locked="0"/>
    </xf>
    <xf numFmtId="0" fontId="20" fillId="0" borderId="70" xfId="54154" applyFont="1" applyBorder="1" applyAlignment="1" applyProtection="1">
      <alignment horizontal="center" vertical="center"/>
      <protection locked="0"/>
    </xf>
    <xf numFmtId="0" fontId="20" fillId="0" borderId="70" xfId="54154" applyFont="1" applyFill="1" applyBorder="1" applyAlignment="1" applyProtection="1">
      <alignment horizontal="center" vertical="center"/>
      <protection locked="0"/>
    </xf>
    <xf numFmtId="0" fontId="20" fillId="0" borderId="70" xfId="54154" applyFont="1" applyFill="1" applyBorder="1" applyAlignment="1" applyProtection="1">
      <alignment horizontal="center" vertical="center" wrapText="1"/>
      <protection locked="0"/>
    </xf>
    <xf numFmtId="0" fontId="20" fillId="0" borderId="0" xfId="54154" applyFont="1" applyBorder="1" applyAlignment="1" applyProtection="1">
      <alignment horizontal="center" vertical="center" wrapText="1"/>
      <protection locked="0"/>
    </xf>
    <xf numFmtId="0" fontId="19" fillId="4" borderId="18" xfId="54154" applyFont="1" applyFill="1" applyBorder="1" applyAlignment="1" applyProtection="1">
      <alignment horizontal="center" vertical="center" wrapText="1"/>
      <protection locked="0"/>
    </xf>
    <xf numFmtId="43" fontId="92" fillId="0" borderId="18" xfId="54155" applyFont="1" applyBorder="1" applyAlignment="1" applyProtection="1">
      <alignment vertical="center"/>
      <protection locked="0"/>
    </xf>
    <xf numFmtId="43" fontId="92" fillId="0" borderId="18" xfId="54155" applyFont="1" applyFill="1" applyBorder="1" applyAlignment="1" applyProtection="1">
      <alignment horizontal="right" vertical="center"/>
      <protection locked="0"/>
    </xf>
    <xf numFmtId="43" fontId="92" fillId="0" borderId="18" xfId="54155" applyNumberFormat="1" applyFont="1" applyFill="1" applyBorder="1" applyAlignment="1" applyProtection="1">
      <alignment horizontal="right" vertical="center"/>
      <protection locked="0"/>
    </xf>
    <xf numFmtId="0" fontId="19" fillId="4" borderId="1" xfId="54154" applyFont="1" applyFill="1" applyBorder="1" applyAlignment="1" applyProtection="1">
      <alignment horizontal="center" vertical="center" wrapText="1"/>
      <protection locked="0"/>
    </xf>
    <xf numFmtId="0" fontId="19" fillId="0" borderId="0" xfId="54154" applyFont="1" applyFill="1" applyBorder="1" applyAlignment="1" applyProtection="1">
      <alignment horizontal="center" vertical="center"/>
      <protection locked="0"/>
    </xf>
    <xf numFmtId="43" fontId="92" fillId="0" borderId="0" xfId="54155" applyFont="1" applyFill="1" applyBorder="1" applyAlignment="1" applyProtection="1">
      <alignment horizontal="right" vertical="center"/>
      <protection locked="0"/>
    </xf>
    <xf numFmtId="43" fontId="2" fillId="4" borderId="0" xfId="54154" applyNumberFormat="1" applyFill="1"/>
    <xf numFmtId="0" fontId="91" fillId="4" borderId="0" xfId="54154" applyFont="1" applyFill="1" applyBorder="1" applyAlignment="1">
      <alignment vertical="center" wrapText="1"/>
    </xf>
    <xf numFmtId="0" fontId="2" fillId="4" borderId="0" xfId="54154" applyFill="1" applyBorder="1"/>
    <xf numFmtId="0" fontId="20" fillId="0" borderId="72" xfId="54154" applyFont="1" applyFill="1" applyBorder="1" applyAlignment="1" applyProtection="1">
      <alignment horizontal="center" vertical="center" wrapText="1"/>
      <protection locked="0"/>
    </xf>
    <xf numFmtId="0" fontId="20" fillId="0" borderId="87" xfId="54154" applyFont="1" applyBorder="1" applyAlignment="1" applyProtection="1">
      <alignment horizontal="center" vertical="center" wrapText="1"/>
      <protection locked="0"/>
    </xf>
    <xf numFmtId="0" fontId="20" fillId="0" borderId="73" xfId="54154" applyFont="1" applyBorder="1" applyAlignment="1" applyProtection="1">
      <alignment horizontal="center" vertical="center" wrapText="1"/>
      <protection locked="0"/>
    </xf>
    <xf numFmtId="0" fontId="20" fillId="0" borderId="74" xfId="54154" applyFont="1" applyBorder="1" applyAlignment="1" applyProtection="1">
      <alignment horizontal="center" vertical="center" wrapText="1"/>
      <protection locked="0"/>
    </xf>
    <xf numFmtId="43" fontId="93" fillId="63" borderId="88" xfId="54155" applyFont="1" applyFill="1" applyBorder="1" applyAlignment="1" applyProtection="1">
      <alignment horizontal="right" vertical="center"/>
      <protection locked="0"/>
    </xf>
    <xf numFmtId="43" fontId="93" fillId="63" borderId="89" xfId="54155" applyFont="1" applyFill="1" applyBorder="1" applyAlignment="1" applyProtection="1">
      <alignment horizontal="right" vertical="center"/>
      <protection locked="0"/>
    </xf>
    <xf numFmtId="43" fontId="93" fillId="63" borderId="90" xfId="54155" applyFont="1" applyFill="1" applyBorder="1" applyAlignment="1" applyProtection="1">
      <alignment horizontal="right" vertical="center"/>
      <protection locked="0"/>
    </xf>
    <xf numFmtId="43" fontId="93" fillId="4" borderId="0" xfId="54155" applyFont="1" applyFill="1" applyBorder="1" applyAlignment="1" applyProtection="1">
      <alignment horizontal="right" vertical="center"/>
      <protection locked="0"/>
    </xf>
    <xf numFmtId="0" fontId="2" fillId="4" borderId="0" xfId="54154" applyFill="1" applyBorder="1" applyAlignment="1">
      <alignment vertical="center" wrapText="1"/>
    </xf>
    <xf numFmtId="0" fontId="2" fillId="4" borderId="0" xfId="54154" applyFont="1" applyFill="1" applyBorder="1" applyAlignment="1">
      <alignment vertical="center"/>
    </xf>
    <xf numFmtId="2" fontId="2" fillId="4" borderId="0" xfId="54154" applyNumberFormat="1" applyFont="1" applyFill="1" applyBorder="1" applyAlignment="1">
      <alignment horizontal="center" vertical="center"/>
    </xf>
    <xf numFmtId="185" fontId="2" fillId="4" borderId="0" xfId="54154" applyNumberFormat="1" applyFill="1" applyBorder="1" applyAlignment="1">
      <alignment horizontal="center" vertical="center"/>
    </xf>
    <xf numFmtId="0" fontId="94" fillId="4" borderId="0" xfId="54154" applyFont="1" applyFill="1" applyAlignment="1" applyProtection="1">
      <alignment vertical="center"/>
      <protection locked="0"/>
    </xf>
    <xf numFmtId="0" fontId="58" fillId="4" borderId="0" xfId="54154" applyFont="1" applyFill="1"/>
    <xf numFmtId="0" fontId="58" fillId="0" borderId="0" xfId="54154" applyFont="1"/>
    <xf numFmtId="0" fontId="20" fillId="0" borderId="106" xfId="54154" applyFont="1" applyFill="1" applyBorder="1" applyAlignment="1" applyProtection="1">
      <alignment horizontal="center" vertical="center" wrapText="1"/>
      <protection locked="0"/>
    </xf>
    <xf numFmtId="43" fontId="19" fillId="0" borderId="1" xfId="54155" applyFont="1" applyFill="1" applyBorder="1" applyAlignment="1" applyProtection="1">
      <alignment horizontal="right" vertical="center"/>
      <protection locked="0"/>
    </xf>
    <xf numFmtId="43" fontId="19" fillId="0" borderId="2" xfId="54155" applyFont="1" applyFill="1" applyBorder="1" applyAlignment="1" applyProtection="1">
      <alignment horizontal="right" vertical="center"/>
      <protection locked="0"/>
    </xf>
    <xf numFmtId="43" fontId="20" fillId="63" borderId="78" xfId="54155" applyFont="1" applyFill="1" applyBorder="1" applyAlignment="1" applyProtection="1">
      <alignment horizontal="right" vertical="center"/>
      <protection locked="0"/>
    </xf>
    <xf numFmtId="43" fontId="91" fillId="65" borderId="4" xfId="54154" applyNumberFormat="1" applyFont="1" applyFill="1" applyBorder="1" applyAlignment="1">
      <alignment vertical="center" wrapText="1"/>
    </xf>
    <xf numFmtId="0" fontId="19" fillId="0" borderId="58" xfId="54154" applyFont="1" applyFill="1" applyBorder="1" applyAlignment="1" applyProtection="1">
      <alignment horizontal="center" vertical="center"/>
      <protection locked="0"/>
    </xf>
    <xf numFmtId="43" fontId="19" fillId="0" borderId="18" xfId="54155" applyFont="1" applyFill="1" applyBorder="1" applyAlignment="1" applyProtection="1">
      <alignment horizontal="right" vertical="center"/>
      <protection locked="0"/>
    </xf>
    <xf numFmtId="2" fontId="2" fillId="0" borderId="18" xfId="54154" applyNumberFormat="1" applyBorder="1" applyAlignment="1">
      <alignment horizontal="center" vertical="center"/>
    </xf>
    <xf numFmtId="43" fontId="20" fillId="0" borderId="119" xfId="54155" applyFont="1" applyFill="1" applyBorder="1" applyAlignment="1" applyProtection="1">
      <alignment vertical="center"/>
      <protection locked="0"/>
    </xf>
    <xf numFmtId="2" fontId="2" fillId="0" borderId="1" xfId="54154" applyNumberFormat="1" applyBorder="1" applyAlignment="1">
      <alignment horizontal="center" vertical="center"/>
    </xf>
    <xf numFmtId="43" fontId="20" fillId="0" borderId="115" xfId="54155" applyFont="1" applyFill="1" applyBorder="1" applyAlignment="1" applyProtection="1">
      <alignment vertical="center"/>
      <protection locked="0"/>
    </xf>
    <xf numFmtId="0" fontId="19" fillId="0" borderId="114" xfId="54154" applyFont="1" applyFill="1" applyBorder="1" applyAlignment="1" applyProtection="1">
      <alignment horizontal="center" vertical="center" wrapText="1"/>
      <protection locked="0"/>
    </xf>
    <xf numFmtId="2" fontId="2" fillId="0" borderId="2" xfId="54154" applyNumberFormat="1" applyBorder="1" applyAlignment="1">
      <alignment horizontal="center" vertical="center"/>
    </xf>
    <xf numFmtId="0" fontId="19" fillId="0" borderId="116" xfId="54154" applyFont="1" applyFill="1" applyBorder="1" applyAlignment="1" applyProtection="1">
      <alignment horizontal="center" vertical="center" wrapText="1"/>
      <protection locked="0"/>
    </xf>
    <xf numFmtId="43" fontId="20" fillId="0" borderId="117" xfId="54155" applyFont="1" applyFill="1" applyBorder="1" applyAlignment="1" applyProtection="1">
      <alignment vertical="center"/>
      <protection locked="0"/>
    </xf>
    <xf numFmtId="43" fontId="94" fillId="0" borderId="0" xfId="54155" applyFont="1" applyFill="1" applyBorder="1" applyAlignment="1" applyProtection="1">
      <alignment horizontal="right" vertical="center"/>
      <protection locked="0"/>
    </xf>
    <xf numFmtId="0" fontId="58" fillId="4" borderId="0" xfId="54154" applyFont="1" applyFill="1" applyBorder="1"/>
    <xf numFmtId="0" fontId="58" fillId="0" borderId="0" xfId="54154" applyFont="1" applyBorder="1"/>
    <xf numFmtId="0" fontId="58" fillId="0" borderId="0" xfId="54154" applyFont="1" applyFill="1" applyBorder="1"/>
    <xf numFmtId="0" fontId="95" fillId="0" borderId="0" xfId="54154" applyFont="1" applyBorder="1" applyAlignment="1">
      <alignment horizontal="center"/>
    </xf>
    <xf numFmtId="43" fontId="95" fillId="0" borderId="0" xfId="54155" applyFont="1" applyFill="1" applyBorder="1" applyAlignment="1" applyProtection="1">
      <alignment horizontal="right" vertical="center"/>
      <protection locked="0"/>
    </xf>
    <xf numFmtId="0" fontId="96" fillId="0" borderId="0" xfId="54154" applyFont="1" applyFill="1" applyBorder="1" applyAlignment="1" applyProtection="1">
      <alignment horizontal="center" vertical="center"/>
      <protection locked="0"/>
    </xf>
    <xf numFmtId="0" fontId="96" fillId="0" borderId="0" xfId="54154" applyFont="1" applyFill="1" applyBorder="1" applyAlignment="1" applyProtection="1">
      <alignment horizontal="center" vertical="center" wrapText="1"/>
      <protection locked="0"/>
    </xf>
    <xf numFmtId="0" fontId="94" fillId="0" borderId="0" xfId="54154" applyFont="1" applyFill="1" applyBorder="1" applyAlignment="1" applyProtection="1">
      <alignment horizontal="center" vertical="center"/>
      <protection locked="0"/>
    </xf>
    <xf numFmtId="0" fontId="95" fillId="0" borderId="0" xfId="54154" applyFont="1" applyBorder="1"/>
    <xf numFmtId="2" fontId="58" fillId="0" borderId="0" xfId="54154" applyNumberFormat="1" applyFont="1" applyFill="1" applyBorder="1" applyAlignment="1">
      <alignment horizontal="center" vertical="center"/>
    </xf>
    <xf numFmtId="0" fontId="58" fillId="0" borderId="0" xfId="54154" applyFont="1" applyFill="1" applyBorder="1" applyAlignment="1">
      <alignment horizontal="center"/>
    </xf>
    <xf numFmtId="9" fontId="58" fillId="0" borderId="0" xfId="54154" applyNumberFormat="1" applyFont="1" applyFill="1" applyBorder="1" applyAlignment="1">
      <alignment horizontal="center"/>
    </xf>
    <xf numFmtId="185" fontId="58" fillId="0" borderId="0" xfId="54154" applyNumberFormat="1" applyFont="1" applyFill="1" applyBorder="1" applyAlignment="1">
      <alignment horizontal="center"/>
    </xf>
    <xf numFmtId="0" fontId="95" fillId="0" borderId="0" xfId="54154" applyFont="1" applyFill="1" applyBorder="1" applyAlignment="1">
      <alignment horizontal="left" wrapText="1"/>
    </xf>
    <xf numFmtId="0" fontId="96" fillId="0" borderId="0" xfId="54154" applyFont="1" applyFill="1" applyBorder="1" applyAlignment="1" applyProtection="1">
      <alignment vertical="center"/>
      <protection locked="0"/>
    </xf>
    <xf numFmtId="0" fontId="96" fillId="0" borderId="0" xfId="54154" applyFont="1" applyBorder="1" applyAlignment="1" applyProtection="1">
      <alignment horizontal="center" vertical="center"/>
      <protection locked="0"/>
    </xf>
    <xf numFmtId="43" fontId="94" fillId="0" borderId="0" xfId="54155" applyFont="1" applyFill="1" applyBorder="1" applyAlignment="1" applyProtection="1">
      <alignment vertical="center"/>
      <protection locked="0"/>
    </xf>
    <xf numFmtId="43" fontId="94" fillId="0" borderId="0" xfId="54155" applyFont="1" applyFill="1" applyBorder="1" applyAlignment="1" applyProtection="1">
      <alignment vertical="center" wrapText="1"/>
      <protection locked="0"/>
    </xf>
    <xf numFmtId="43" fontId="95" fillId="0" borderId="0" xfId="54155" applyFont="1" applyFill="1" applyBorder="1" applyAlignment="1" applyProtection="1">
      <alignment vertical="center"/>
      <protection locked="0"/>
    </xf>
    <xf numFmtId="43" fontId="95" fillId="63" borderId="0" xfId="54155" applyFont="1" applyFill="1" applyBorder="1" applyAlignment="1" applyProtection="1">
      <alignment horizontal="right" vertical="center"/>
      <protection locked="0"/>
    </xf>
    <xf numFmtId="0" fontId="95" fillId="0" borderId="0" xfId="54154" applyFont="1" applyFill="1" applyBorder="1"/>
    <xf numFmtId="0" fontId="94" fillId="0" borderId="0" xfId="54154" applyFont="1" applyFill="1" applyBorder="1" applyAlignment="1" applyProtection="1">
      <alignment vertical="center"/>
      <protection locked="0"/>
    </xf>
    <xf numFmtId="2" fontId="58" fillId="0" borderId="0" xfId="54154" applyNumberFormat="1" applyFont="1" applyFill="1" applyBorder="1" applyAlignment="1">
      <alignment vertical="center" wrapText="1"/>
    </xf>
    <xf numFmtId="2" fontId="58" fillId="0" borderId="0" xfId="54154" applyNumberFormat="1" applyFont="1" applyFill="1" applyBorder="1" applyAlignment="1">
      <alignment vertical="center"/>
    </xf>
    <xf numFmtId="2" fontId="95" fillId="63" borderId="0" xfId="54154" applyNumberFormat="1" applyFont="1" applyFill="1" applyBorder="1" applyAlignment="1">
      <alignment horizontal="right"/>
    </xf>
    <xf numFmtId="0" fontId="95" fillId="63" borderId="0" xfId="54154" applyFont="1" applyFill="1" applyBorder="1"/>
    <xf numFmtId="2" fontId="58" fillId="0" borderId="0" xfId="54154" applyNumberFormat="1" applyFont="1" applyFill="1" applyBorder="1" applyAlignment="1">
      <alignment horizontal="center"/>
    </xf>
    <xf numFmtId="0" fontId="96" fillId="0" borderId="0" xfId="54154" applyFont="1" applyBorder="1" applyAlignment="1" applyProtection="1">
      <alignment horizontal="center" vertical="center" wrapText="1"/>
      <protection locked="0"/>
    </xf>
    <xf numFmtId="43" fontId="94" fillId="0" borderId="0" xfId="54155" applyFont="1" applyFill="1" applyBorder="1" applyAlignment="1" applyProtection="1">
      <alignment horizontal="center" vertical="center"/>
      <protection locked="0"/>
    </xf>
    <xf numFmtId="43" fontId="96" fillId="63" borderId="0" xfId="54155" applyFont="1" applyFill="1" applyBorder="1" applyAlignment="1" applyProtection="1">
      <alignment horizontal="right" vertical="center"/>
      <protection locked="0"/>
    </xf>
    <xf numFmtId="43" fontId="94" fillId="0" borderId="0" xfId="54155" applyFont="1" applyBorder="1" applyAlignment="1" applyProtection="1">
      <alignment vertical="center"/>
      <protection locked="0"/>
    </xf>
    <xf numFmtId="43" fontId="19" fillId="0" borderId="0" xfId="54155" applyFont="1" applyFill="1" applyBorder="1" applyAlignment="1" applyProtection="1">
      <alignment vertical="center"/>
      <protection locked="0"/>
    </xf>
    <xf numFmtId="0" fontId="2" fillId="0" borderId="0" xfId="54154" applyBorder="1"/>
    <xf numFmtId="43" fontId="19" fillId="0" borderId="0" xfId="54155" applyFont="1" applyBorder="1" applyAlignment="1" applyProtection="1">
      <alignment vertical="center"/>
      <protection locked="0"/>
    </xf>
    <xf numFmtId="2" fontId="2" fillId="0" borderId="0" xfId="54154" applyNumberFormat="1" applyFont="1" applyFill="1" applyBorder="1" applyAlignment="1">
      <alignment horizontal="center"/>
    </xf>
    <xf numFmtId="0" fontId="78" fillId="0" borderId="0" xfId="54154" applyFont="1" applyFill="1" applyBorder="1" applyAlignment="1"/>
    <xf numFmtId="0" fontId="2" fillId="0" borderId="0" xfId="54154" applyFill="1" applyBorder="1"/>
    <xf numFmtId="2" fontId="78" fillId="0" borderId="0" xfId="54154" applyNumberFormat="1" applyFont="1" applyFill="1" applyBorder="1"/>
    <xf numFmtId="0" fontId="78" fillId="0" borderId="0" xfId="54154" applyFont="1" applyFill="1" applyBorder="1"/>
    <xf numFmtId="0" fontId="20" fillId="0" borderId="0" xfId="54154" applyFont="1" applyFill="1" applyBorder="1" applyAlignment="1">
      <alignment horizontal="center"/>
    </xf>
    <xf numFmtId="2" fontId="2" fillId="0" borderId="0" xfId="54154" applyNumberFormat="1" applyFill="1" applyBorder="1" applyAlignment="1">
      <alignment horizontal="center"/>
    </xf>
    <xf numFmtId="0" fontId="78" fillId="0" borderId="0" xfId="54154" applyFont="1" applyFill="1" applyBorder="1" applyAlignment="1">
      <alignment horizontal="center"/>
    </xf>
    <xf numFmtId="0" fontId="2" fillId="0" borderId="0" xfId="54154" applyFont="1" applyFill="1" applyBorder="1" applyAlignment="1">
      <alignment horizontal="center"/>
    </xf>
    <xf numFmtId="0" fontId="2" fillId="0" borderId="0" xfId="54154" applyFill="1" applyBorder="1" applyAlignment="1">
      <alignment wrapText="1"/>
    </xf>
    <xf numFmtId="0" fontId="78" fillId="0" borderId="0" xfId="54154" applyFont="1" applyFill="1" applyBorder="1" applyAlignment="1">
      <alignment wrapText="1"/>
    </xf>
    <xf numFmtId="2" fontId="2" fillId="0" borderId="0" xfId="54154" applyNumberFormat="1" applyFont="1" applyFill="1" applyBorder="1" applyAlignment="1">
      <alignment horizontal="center" vertical="center"/>
    </xf>
    <xf numFmtId="0" fontId="2" fillId="0" borderId="0" xfId="54154" applyFont="1" applyFill="1" applyBorder="1" applyAlignment="1"/>
    <xf numFmtId="2" fontId="2" fillId="0" borderId="0" xfId="54154" applyNumberFormat="1" applyFont="1" applyFill="1" applyBorder="1" applyAlignment="1"/>
    <xf numFmtId="0" fontId="97" fillId="0" borderId="0" xfId="54154" applyFont="1" applyFill="1" applyBorder="1" applyAlignment="1"/>
    <xf numFmtId="0" fontId="20" fillId="0" borderId="0" xfId="54154" applyFont="1" applyFill="1" applyBorder="1" applyAlignment="1">
      <alignment horizontal="center" vertical="center"/>
    </xf>
    <xf numFmtId="0" fontId="20" fillId="0" borderId="0" xfId="54154" applyFont="1" applyFill="1" applyBorder="1" applyAlignment="1">
      <alignment horizontal="center" vertical="center" wrapText="1"/>
    </xf>
    <xf numFmtId="2" fontId="2" fillId="0" borderId="0" xfId="54154" applyNumberFormat="1" applyFill="1" applyBorder="1" applyAlignment="1">
      <alignment horizontal="center" vertical="center"/>
    </xf>
    <xf numFmtId="2" fontId="2" fillId="0" borderId="0" xfId="54154" applyNumberFormat="1" applyFill="1" applyBorder="1" applyAlignment="1">
      <alignment horizontal="right" vertical="center"/>
    </xf>
    <xf numFmtId="0" fontId="2" fillId="0" borderId="0" xfId="54154" applyFill="1" applyBorder="1" applyAlignment="1">
      <alignment horizontal="center"/>
    </xf>
    <xf numFmtId="0" fontId="2" fillId="0" borderId="0" xfId="54154" applyFont="1" applyFill="1" applyBorder="1" applyAlignment="1">
      <alignment vertical="center" wrapText="1"/>
    </xf>
    <xf numFmtId="0" fontId="2" fillId="0" borderId="0" xfId="54154" applyFont="1" applyFill="1" applyBorder="1" applyAlignment="1">
      <alignment vertical="center"/>
    </xf>
    <xf numFmtId="0" fontId="2" fillId="0" borderId="0" xfId="54154" applyFont="1" applyFill="1" applyBorder="1" applyAlignment="1">
      <alignment horizontal="center" vertical="center"/>
    </xf>
    <xf numFmtId="2" fontId="78" fillId="0" borderId="0" xfId="54154" applyNumberFormat="1" applyFont="1" applyFill="1" applyBorder="1" applyAlignment="1">
      <alignment horizontal="right" vertical="center"/>
    </xf>
    <xf numFmtId="0" fontId="98" fillId="0" borderId="0" xfId="54154" applyFont="1" applyFill="1" applyBorder="1" applyAlignment="1"/>
    <xf numFmtId="2" fontId="2" fillId="0" borderId="0" xfId="54154" applyNumberFormat="1" applyFill="1" applyBorder="1" applyAlignment="1">
      <alignment vertical="center"/>
    </xf>
    <xf numFmtId="0" fontId="99" fillId="0" borderId="0" xfId="54154" applyFont="1" applyFill="1" applyBorder="1"/>
    <xf numFmtId="2" fontId="2" fillId="0" borderId="0" xfId="54154" applyNumberFormat="1" applyFill="1" applyBorder="1" applyAlignment="1"/>
    <xf numFmtId="0" fontId="99" fillId="0" borderId="0" xfId="54154" applyFont="1" applyFill="1" applyBorder="1" applyAlignment="1"/>
    <xf numFmtId="0" fontId="99" fillId="0" borderId="0" xfId="54154" applyFont="1" applyFill="1" applyBorder="1" applyAlignment="1">
      <alignment horizontal="left" wrapText="1"/>
    </xf>
    <xf numFmtId="0" fontId="2" fillId="0" borderId="0" xfId="54154" applyFill="1" applyBorder="1" applyAlignment="1">
      <alignment horizontal="center" vertical="center" wrapText="1"/>
    </xf>
    <xf numFmtId="0" fontId="99" fillId="0" borderId="0" xfId="54154" applyFont="1" applyFill="1" applyBorder="1" applyAlignment="1">
      <alignment wrapText="1"/>
    </xf>
    <xf numFmtId="0" fontId="2" fillId="0" borderId="0" xfId="54154" applyFill="1" applyBorder="1" applyAlignment="1"/>
    <xf numFmtId="0" fontId="2" fillId="0" borderId="0" xfId="54154" applyFont="1" applyFill="1" applyBorder="1" applyAlignment="1">
      <alignment horizontal="center" wrapText="1"/>
    </xf>
    <xf numFmtId="2" fontId="78" fillId="0" borderId="0" xfId="54154" applyNumberFormat="1" applyFont="1" applyFill="1" applyBorder="1" applyAlignment="1">
      <alignment horizontal="right" wrapText="1"/>
    </xf>
    <xf numFmtId="0" fontId="78" fillId="0" borderId="0" xfId="54154" applyFont="1" applyFill="1" applyBorder="1" applyAlignment="1">
      <alignment horizontal="left" wrapText="1"/>
    </xf>
    <xf numFmtId="0" fontId="2" fillId="0" borderId="0" xfId="54154" applyBorder="1" applyAlignment="1">
      <alignment horizontal="center" vertical="center" wrapText="1"/>
    </xf>
    <xf numFmtId="2" fontId="2" fillId="0" borderId="0" xfId="54154" applyNumberFormat="1" applyBorder="1" applyAlignment="1">
      <alignment horizontal="center"/>
    </xf>
    <xf numFmtId="0" fontId="99" fillId="0" borderId="0" xfId="54154" applyFont="1" applyBorder="1" applyAlignment="1">
      <alignment wrapText="1"/>
    </xf>
    <xf numFmtId="0" fontId="99" fillId="0" borderId="0" xfId="54154" applyFont="1" applyBorder="1"/>
    <xf numFmtId="0" fontId="99" fillId="0" borderId="0" xfId="54154" applyFont="1" applyBorder="1" applyAlignment="1">
      <alignment horizontal="left" wrapText="1"/>
    </xf>
    <xf numFmtId="0" fontId="2" fillId="0" borderId="0" xfId="54154" applyBorder="1" applyAlignment="1">
      <alignment horizontal="center"/>
    </xf>
    <xf numFmtId="0" fontId="78" fillId="64" borderId="0" xfId="54154" applyFont="1" applyFill="1" applyBorder="1"/>
    <xf numFmtId="2" fontId="78" fillId="64" borderId="0" xfId="54154" applyNumberFormat="1" applyFont="1" applyFill="1" applyBorder="1"/>
    <xf numFmtId="0" fontId="2" fillId="0" borderId="0" xfId="54154" applyBorder="1" applyAlignment="1">
      <alignment vertical="center" wrapText="1"/>
    </xf>
    <xf numFmtId="0" fontId="99" fillId="0" borderId="0" xfId="54154" applyFont="1" applyBorder="1" applyAlignment="1"/>
    <xf numFmtId="0" fontId="99" fillId="0" borderId="0" xfId="54154" applyFont="1" applyFill="1" applyBorder="1" applyAlignment="1">
      <alignment horizontal="left"/>
    </xf>
    <xf numFmtId="0" fontId="100" fillId="0" borderId="0" xfId="54154" applyFont="1" applyBorder="1" applyAlignment="1"/>
    <xf numFmtId="0" fontId="100" fillId="0" borderId="0" xfId="54154" applyFont="1" applyBorder="1" applyAlignment="1">
      <alignment horizontal="left" wrapText="1"/>
    </xf>
    <xf numFmtId="0" fontId="2" fillId="0" borderId="0" xfId="54154" applyFont="1" applyBorder="1" applyAlignment="1">
      <alignment horizontal="center" wrapText="1"/>
    </xf>
    <xf numFmtId="0" fontId="2" fillId="0" borderId="0" xfId="54154" applyFill="1"/>
    <xf numFmtId="0" fontId="4" fillId="4" borderId="0" xfId="54150" applyFill="1" applyAlignment="1">
      <alignment horizontal="left"/>
    </xf>
    <xf numFmtId="43" fontId="19" fillId="0" borderId="0" xfId="54153" applyFont="1" applyFill="1" applyBorder="1" applyAlignment="1" applyProtection="1">
      <alignment horizontal="center" vertical="center"/>
      <protection locked="0"/>
    </xf>
    <xf numFmtId="43" fontId="19" fillId="0" borderId="91" xfId="54153" applyFont="1" applyFill="1" applyBorder="1" applyAlignment="1" applyProtection="1">
      <alignment horizontal="center" vertical="center"/>
      <protection locked="0"/>
    </xf>
    <xf numFmtId="43" fontId="19" fillId="0" borderId="99" xfId="54153" applyFont="1" applyFill="1" applyBorder="1" applyAlignment="1" applyProtection="1">
      <alignment horizontal="center" vertical="center"/>
      <protection locked="0"/>
    </xf>
    <xf numFmtId="0" fontId="20" fillId="0" borderId="6" xfId="54146" applyFont="1" applyBorder="1" applyAlignment="1" applyProtection="1">
      <alignment horizontal="center" vertical="center" wrapText="1"/>
      <protection locked="0"/>
    </xf>
    <xf numFmtId="0" fontId="19" fillId="0" borderId="18" xfId="0" applyFont="1" applyFill="1" applyBorder="1" applyAlignment="1">
      <alignment horizontal="left" vertical="center" wrapText="1"/>
    </xf>
    <xf numFmtId="0" fontId="22" fillId="0" borderId="1" xfId="5" applyFont="1" applyFill="1" applyBorder="1" applyAlignment="1">
      <alignment horizontal="center" vertical="center" wrapText="1"/>
    </xf>
    <xf numFmtId="2" fontId="22" fillId="0" borderId="1" xfId="5" applyNumberFormat="1" applyFont="1" applyFill="1" applyBorder="1" applyAlignment="1">
      <alignment horizontal="center" vertical="center" wrapText="1"/>
    </xf>
    <xf numFmtId="2" fontId="19" fillId="0" borderId="1" xfId="10" applyNumberFormat="1" applyFill="1" applyBorder="1" applyAlignment="1">
      <alignment horizontal="center" vertical="center" wrapText="1"/>
    </xf>
    <xf numFmtId="2" fontId="19" fillId="0" borderId="1" xfId="10" applyNumberFormat="1" applyFill="1" applyBorder="1" applyAlignment="1">
      <alignment horizontal="center" vertical="center"/>
    </xf>
    <xf numFmtId="43" fontId="22" fillId="0" borderId="1" xfId="5" applyNumberFormat="1" applyFont="1" applyFill="1" applyBorder="1" applyAlignment="1">
      <alignment horizontal="center" vertical="center" wrapText="1"/>
    </xf>
    <xf numFmtId="0" fontId="19" fillId="0" borderId="1" xfId="10" applyFill="1" applyBorder="1" applyAlignment="1">
      <alignment horizontal="center" vertical="center"/>
    </xf>
    <xf numFmtId="0" fontId="20" fillId="0" borderId="1" xfId="10" applyFont="1" applyFill="1" applyBorder="1" applyAlignment="1">
      <alignment horizontal="left" vertical="center" wrapText="1"/>
    </xf>
    <xf numFmtId="0" fontId="19" fillId="0" borderId="1" xfId="10"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1" xfId="12843" applyFill="1" applyBorder="1" applyAlignment="1">
      <alignment horizontal="left" vertical="center" wrapText="1"/>
    </xf>
    <xf numFmtId="4" fontId="77" fillId="0" borderId="0" xfId="54146" applyNumberFormat="1"/>
    <xf numFmtId="43" fontId="20" fillId="63" borderId="101" xfId="54153" applyFont="1" applyFill="1" applyBorder="1" applyAlignment="1" applyProtection="1">
      <alignment horizontal="right" vertical="center"/>
      <protection locked="0"/>
    </xf>
    <xf numFmtId="0" fontId="3" fillId="4" borderId="0" xfId="54152" applyFill="1" applyBorder="1"/>
    <xf numFmtId="0" fontId="3" fillId="4" borderId="0" xfId="54152" applyFill="1" applyBorder="1" applyAlignment="1">
      <alignment horizontal="left"/>
    </xf>
    <xf numFmtId="0" fontId="94" fillId="4" borderId="0" xfId="54146" applyFont="1" applyFill="1" applyBorder="1" applyAlignment="1" applyProtection="1">
      <alignment vertical="center"/>
      <protection locked="0"/>
    </xf>
    <xf numFmtId="0" fontId="20" fillId="4" borderId="0" xfId="54146" applyFont="1" applyFill="1" applyBorder="1" applyAlignment="1" applyProtection="1">
      <alignment horizontal="center" vertical="center" wrapText="1"/>
      <protection locked="0"/>
    </xf>
    <xf numFmtId="43" fontId="19" fillId="0" borderId="52" xfId="54153" applyFont="1" applyFill="1" applyBorder="1" applyAlignment="1" applyProtection="1">
      <alignment horizontal="center" vertical="center"/>
      <protection locked="0"/>
    </xf>
    <xf numFmtId="43" fontId="19" fillId="0" borderId="52" xfId="54153" applyFont="1" applyFill="1" applyBorder="1" applyAlignment="1" applyProtection="1">
      <alignment horizontal="right" vertical="center"/>
      <protection locked="0"/>
    </xf>
    <xf numFmtId="0" fontId="3" fillId="4" borderId="5" xfId="54152" applyFill="1" applyBorder="1"/>
    <xf numFmtId="0" fontId="3" fillId="4" borderId="7" xfId="54152" applyFill="1" applyBorder="1"/>
    <xf numFmtId="0" fontId="3" fillId="4" borderId="8" xfId="54152" applyFill="1" applyBorder="1"/>
    <xf numFmtId="0" fontId="3" fillId="4" borderId="100" xfId="54152" applyFill="1" applyBorder="1"/>
    <xf numFmtId="0" fontId="3" fillId="4" borderId="9" xfId="54152" applyFill="1" applyBorder="1"/>
    <xf numFmtId="0" fontId="3" fillId="4" borderId="101" xfId="54152" applyFill="1" applyBorder="1"/>
    <xf numFmtId="0" fontId="3" fillId="4" borderId="9" xfId="54152" applyFill="1" applyBorder="1" applyAlignment="1">
      <alignment horizontal="left"/>
    </xf>
    <xf numFmtId="0" fontId="3" fillId="4" borderId="100" xfId="54152" applyFill="1" applyBorder="1" applyAlignment="1">
      <alignment horizontal="left"/>
    </xf>
    <xf numFmtId="0" fontId="77" fillId="4" borderId="100" xfId="54146" applyFill="1" applyBorder="1"/>
    <xf numFmtId="0" fontId="19" fillId="0" borderId="123" xfId="54146" applyFont="1" applyBorder="1" applyAlignment="1" applyProtection="1">
      <alignment horizontal="center" vertical="center"/>
      <protection locked="0"/>
    </xf>
    <xf numFmtId="43" fontId="19" fillId="0" borderId="124" xfId="54153" applyFont="1" applyFill="1" applyBorder="1" applyAlignment="1" applyProtection="1">
      <alignment horizontal="center" vertical="center"/>
      <protection locked="0"/>
    </xf>
    <xf numFmtId="43" fontId="20" fillId="63" borderId="125" xfId="54153" applyFont="1" applyFill="1" applyBorder="1" applyAlignment="1" applyProtection="1">
      <alignment horizontal="right" vertical="center"/>
      <protection locked="0"/>
    </xf>
    <xf numFmtId="43" fontId="94" fillId="4" borderId="8" xfId="54153" applyFont="1" applyFill="1" applyBorder="1" applyAlignment="1" applyProtection="1">
      <alignment vertical="center"/>
      <protection locked="0"/>
    </xf>
    <xf numFmtId="0" fontId="58" fillId="4" borderId="100" xfId="54152" applyFont="1" applyFill="1" applyBorder="1"/>
    <xf numFmtId="0" fontId="20" fillId="4" borderId="100" xfId="54146" applyFont="1" applyFill="1" applyBorder="1" applyAlignment="1" applyProtection="1">
      <alignment horizontal="center" vertical="center" wrapText="1"/>
      <protection locked="0"/>
    </xf>
    <xf numFmtId="43" fontId="20" fillId="4" borderId="10" xfId="54153" applyFont="1" applyFill="1" applyBorder="1" applyAlignment="1" applyProtection="1">
      <alignment horizontal="right" vertical="center"/>
      <protection locked="0"/>
    </xf>
    <xf numFmtId="43" fontId="20" fillId="4" borderId="101" xfId="54153" applyFont="1" applyFill="1" applyBorder="1" applyAlignment="1" applyProtection="1">
      <alignment horizontal="right" vertical="center"/>
      <protection locked="0"/>
    </xf>
    <xf numFmtId="0" fontId="77" fillId="60" borderId="0" xfId="54146" applyFill="1" applyBorder="1"/>
    <xf numFmtId="0" fontId="77" fillId="60" borderId="0" xfId="54146" applyFill="1" applyBorder="1" applyAlignment="1">
      <alignment wrapText="1"/>
    </xf>
    <xf numFmtId="0" fontId="20" fillId="60" borderId="8" xfId="54146" applyFont="1" applyFill="1" applyBorder="1" applyAlignment="1">
      <alignment wrapText="1"/>
    </xf>
    <xf numFmtId="0" fontId="20" fillId="60" borderId="0" xfId="54146" applyFont="1" applyFill="1" applyBorder="1" applyAlignment="1">
      <alignment wrapText="1"/>
    </xf>
    <xf numFmtId="0" fontId="20" fillId="60" borderId="100" xfId="54146" applyFont="1" applyFill="1" applyBorder="1" applyAlignment="1">
      <alignment wrapText="1"/>
    </xf>
    <xf numFmtId="0" fontId="77" fillId="0" borderId="0" xfId="54146" applyBorder="1" applyAlignment="1">
      <alignment vertical="center"/>
    </xf>
    <xf numFmtId="0" fontId="20" fillId="60" borderId="0" xfId="54146" applyFont="1" applyFill="1" applyBorder="1" applyAlignment="1">
      <alignment horizontal="center" wrapText="1"/>
    </xf>
    <xf numFmtId="0" fontId="20" fillId="60" borderId="100" xfId="54146" applyFont="1" applyFill="1" applyBorder="1" applyAlignment="1">
      <alignment horizontal="center" wrapText="1"/>
    </xf>
    <xf numFmtId="0" fontId="20" fillId="60" borderId="8" xfId="54146" applyFont="1" applyFill="1" applyBorder="1"/>
    <xf numFmtId="0" fontId="38" fillId="4" borderId="0" xfId="54146" applyFont="1" applyFill="1" applyBorder="1" applyAlignment="1">
      <alignment vertical="center"/>
    </xf>
    <xf numFmtId="0" fontId="38" fillId="4" borderId="0" xfId="54146" applyFont="1" applyFill="1" applyBorder="1" applyAlignment="1">
      <alignment horizontal="center" vertical="center"/>
    </xf>
    <xf numFmtId="0" fontId="38" fillId="0" borderId="0" xfId="54146" applyFont="1" applyBorder="1" applyAlignment="1">
      <alignment horizontal="center" vertical="center"/>
    </xf>
    <xf numFmtId="0" fontId="38" fillId="0" borderId="100" xfId="54146" applyFont="1" applyBorder="1" applyAlignment="1">
      <alignment horizontal="center" vertical="center"/>
    </xf>
    <xf numFmtId="0" fontId="19" fillId="60" borderId="8" xfId="54146" applyFont="1" applyFill="1" applyBorder="1"/>
    <xf numFmtId="0" fontId="38" fillId="0" borderId="0" xfId="54146" applyFont="1" applyBorder="1" applyAlignment="1">
      <alignment vertical="center"/>
    </xf>
    <xf numFmtId="0" fontId="38" fillId="4" borderId="0" xfId="54146" applyFont="1" applyFill="1" applyBorder="1" applyAlignment="1">
      <alignment horizontal="center" vertical="center" wrapText="1"/>
    </xf>
    <xf numFmtId="0" fontId="88" fillId="60" borderId="8" xfId="54146" applyFont="1" applyFill="1" applyBorder="1"/>
    <xf numFmtId="0" fontId="77" fillId="0" borderId="0" xfId="54146" applyBorder="1" applyAlignment="1">
      <alignment horizontal="center" vertical="center"/>
    </xf>
    <xf numFmtId="0" fontId="88" fillId="60" borderId="0" xfId="54146" applyFont="1" applyFill="1" applyBorder="1" applyAlignment="1">
      <alignment wrapText="1"/>
    </xf>
    <xf numFmtId="0" fontId="20" fillId="60" borderId="0" xfId="54146" applyFont="1" applyFill="1" applyBorder="1" applyAlignment="1">
      <alignment horizontal="right"/>
    </xf>
    <xf numFmtId="0" fontId="20" fillId="60" borderId="100" xfId="54146" applyFont="1" applyFill="1" applyBorder="1" applyAlignment="1">
      <alignment horizontal="right"/>
    </xf>
    <xf numFmtId="0" fontId="88" fillId="60" borderId="9" xfId="54146" applyFont="1" applyFill="1" applyBorder="1"/>
    <xf numFmtId="0" fontId="77" fillId="4" borderId="10" xfId="54146" applyFill="1" applyBorder="1" applyAlignment="1">
      <alignment horizontal="center" vertical="center"/>
    </xf>
    <xf numFmtId="0" fontId="88" fillId="60" borderId="10" xfId="54146" applyFont="1" applyFill="1" applyBorder="1" applyAlignment="1">
      <alignment wrapText="1"/>
    </xf>
    <xf numFmtId="0" fontId="20" fillId="60" borderId="10" xfId="54146" applyFont="1" applyFill="1" applyBorder="1" applyAlignment="1">
      <alignment horizontal="right"/>
    </xf>
    <xf numFmtId="0" fontId="20" fillId="60" borderId="101" xfId="54146" applyFont="1" applyFill="1" applyBorder="1" applyAlignment="1">
      <alignment horizontal="right"/>
    </xf>
    <xf numFmtId="0" fontId="89" fillId="60" borderId="9" xfId="54146" applyFont="1" applyFill="1" applyBorder="1"/>
    <xf numFmtId="0" fontId="38" fillId="4" borderId="10" xfId="54146" applyFont="1" applyFill="1" applyBorder="1" applyAlignment="1">
      <alignment vertical="center"/>
    </xf>
    <xf numFmtId="0" fontId="89" fillId="60" borderId="10" xfId="54146" applyFont="1" applyFill="1" applyBorder="1" applyAlignment="1">
      <alignment wrapText="1"/>
    </xf>
    <xf numFmtId="0" fontId="77" fillId="60" borderId="10" xfId="54146" applyFill="1" applyBorder="1"/>
    <xf numFmtId="0" fontId="77" fillId="60" borderId="101" xfId="54146" applyFill="1" applyBorder="1"/>
    <xf numFmtId="0" fontId="20" fillId="4" borderId="1" xfId="10" applyFont="1" applyFill="1" applyBorder="1" applyAlignment="1">
      <alignment horizontal="center" vertical="center"/>
    </xf>
    <xf numFmtId="0" fontId="20" fillId="4" borderId="1" xfId="10" applyFont="1" applyFill="1" applyBorder="1" applyAlignment="1">
      <alignment vertical="center"/>
    </xf>
    <xf numFmtId="0" fontId="19" fillId="4" borderId="1" xfId="10" applyFill="1" applyBorder="1" applyAlignment="1">
      <alignment horizontal="center" vertical="center"/>
    </xf>
    <xf numFmtId="182" fontId="19" fillId="0" borderId="0" xfId="10" applyNumberFormat="1" applyAlignment="1">
      <alignment vertical="center"/>
    </xf>
    <xf numFmtId="49" fontId="20" fillId="0" borderId="0" xfId="10" applyNumberFormat="1" applyFont="1" applyFill="1" applyBorder="1" applyAlignment="1">
      <alignment vertical="center"/>
    </xf>
    <xf numFmtId="49" fontId="20" fillId="0" borderId="0" xfId="10" applyNumberFormat="1" applyFont="1" applyFill="1" applyBorder="1" applyAlignment="1">
      <alignment horizontal="right" vertical="center"/>
    </xf>
    <xf numFmtId="0" fontId="19" fillId="0" borderId="0" xfId="10" applyFill="1" applyBorder="1" applyAlignment="1">
      <alignment vertical="center"/>
    </xf>
    <xf numFmtId="0" fontId="19" fillId="0" borderId="0" xfId="10" applyFill="1" applyAlignment="1">
      <alignment vertical="center"/>
    </xf>
    <xf numFmtId="49" fontId="20" fillId="2" borderId="48" xfId="10" applyNumberFormat="1" applyFont="1" applyFill="1" applyBorder="1" applyAlignment="1">
      <alignment vertical="center"/>
    </xf>
    <xf numFmtId="49" fontId="20" fillId="2" borderId="43" xfId="10" applyNumberFormat="1" applyFont="1" applyFill="1" applyBorder="1" applyAlignment="1">
      <alignment horizontal="right" vertical="center"/>
    </xf>
    <xf numFmtId="0" fontId="19" fillId="2" borderId="2" xfId="10" applyFill="1" applyBorder="1" applyAlignment="1">
      <alignment vertical="center"/>
    </xf>
    <xf numFmtId="0" fontId="38" fillId="0" borderId="8" xfId="10" applyFont="1" applyBorder="1" applyAlignment="1">
      <alignment vertical="center"/>
    </xf>
    <xf numFmtId="0" fontId="38" fillId="0" borderId="0" xfId="10" applyFont="1" applyBorder="1" applyAlignment="1">
      <alignment vertical="center"/>
    </xf>
    <xf numFmtId="180" fontId="38" fillId="0" borderId="0" xfId="10" applyNumberFormat="1" applyFont="1" applyBorder="1" applyAlignment="1">
      <alignment horizontal="center" vertical="center"/>
    </xf>
    <xf numFmtId="180" fontId="38" fillId="0" borderId="100" xfId="10" applyNumberFormat="1" applyFont="1" applyBorder="1" applyAlignment="1">
      <alignment vertical="center"/>
    </xf>
    <xf numFmtId="0" fontId="19" fillId="0" borderId="8" xfId="10" applyBorder="1"/>
    <xf numFmtId="0" fontId="19" fillId="0" borderId="0" xfId="10" applyBorder="1"/>
    <xf numFmtId="180" fontId="19" fillId="0" borderId="0" xfId="10" applyNumberFormat="1" applyBorder="1"/>
    <xf numFmtId="180" fontId="19" fillId="0" borderId="100" xfId="10" applyNumberFormat="1" applyBorder="1"/>
    <xf numFmtId="0" fontId="19" fillId="0" borderId="8" xfId="10" applyBorder="1" applyAlignment="1">
      <alignment vertical="center"/>
    </xf>
    <xf numFmtId="0" fontId="19" fillId="0" borderId="0" xfId="10" applyBorder="1" applyAlignment="1">
      <alignment horizontal="center" vertical="center"/>
    </xf>
    <xf numFmtId="0" fontId="19" fillId="0" borderId="0" xfId="10" applyBorder="1" applyAlignment="1">
      <alignment vertical="center"/>
    </xf>
    <xf numFmtId="180" fontId="19" fillId="0" borderId="0" xfId="10" applyNumberFormat="1" applyBorder="1" applyAlignment="1">
      <alignment horizontal="center" vertical="center"/>
    </xf>
    <xf numFmtId="180" fontId="19" fillId="0" borderId="100" xfId="10" applyNumberFormat="1" applyBorder="1" applyAlignment="1">
      <alignment vertical="center"/>
    </xf>
    <xf numFmtId="0" fontId="19" fillId="0" borderId="9" xfId="10" applyBorder="1"/>
    <xf numFmtId="0" fontId="19" fillId="0" borderId="10" xfId="10" applyBorder="1"/>
    <xf numFmtId="180" fontId="19" fillId="0" borderId="10" xfId="10" applyNumberFormat="1" applyBorder="1"/>
    <xf numFmtId="180" fontId="19" fillId="0" borderId="101" xfId="10" applyNumberFormat="1" applyBorder="1"/>
    <xf numFmtId="0" fontId="20" fillId="2" borderId="114" xfId="10" applyFont="1" applyFill="1" applyBorder="1" applyAlignment="1">
      <alignment horizontal="center" vertical="center"/>
    </xf>
    <xf numFmtId="165" fontId="20" fillId="2" borderId="115" xfId="14" applyFont="1" applyFill="1" applyBorder="1" applyAlignment="1">
      <alignment vertical="center"/>
    </xf>
    <xf numFmtId="0" fontId="19" fillId="0" borderId="114" xfId="10" applyBorder="1" applyAlignment="1">
      <alignment horizontal="center" vertical="center"/>
    </xf>
    <xf numFmtId="182" fontId="19" fillId="0" borderId="115" xfId="14" applyNumberFormat="1" applyFont="1" applyFill="1" applyBorder="1" applyAlignment="1">
      <alignment horizontal="right" vertical="center"/>
    </xf>
    <xf numFmtId="0" fontId="20" fillId="0" borderId="41" xfId="10" applyFont="1" applyBorder="1" applyAlignment="1">
      <alignment vertical="center" wrapText="1"/>
    </xf>
    <xf numFmtId="182" fontId="20" fillId="0" borderId="115" xfId="54149" applyNumberFormat="1" applyFont="1" applyFill="1" applyBorder="1" applyAlignment="1">
      <alignment horizontal="center" vertical="center" wrapText="1"/>
    </xf>
    <xf numFmtId="0" fontId="19" fillId="0" borderId="8" xfId="10" applyBorder="1" applyAlignment="1">
      <alignment horizontal="center" vertical="center"/>
    </xf>
    <xf numFmtId="0" fontId="19" fillId="0" borderId="0" xfId="10" applyBorder="1" applyAlignment="1">
      <alignment horizontal="left" vertical="center"/>
    </xf>
    <xf numFmtId="165" fontId="19" fillId="0" borderId="100" xfId="14" applyFont="1" applyFill="1" applyBorder="1" applyAlignment="1">
      <alignment vertical="center"/>
    </xf>
    <xf numFmtId="0" fontId="19" fillId="0" borderId="114" xfId="10" applyBorder="1" applyAlignment="1">
      <alignment horizontal="center" vertical="center" wrapText="1"/>
    </xf>
    <xf numFmtId="0" fontId="20" fillId="0" borderId="114" xfId="10" applyFont="1" applyBorder="1" applyAlignment="1">
      <alignment horizontal="center" vertical="center"/>
    </xf>
    <xf numFmtId="165" fontId="19" fillId="0" borderId="115" xfId="14" applyFont="1" applyFill="1" applyBorder="1" applyAlignment="1">
      <alignment vertical="center"/>
    </xf>
    <xf numFmtId="165" fontId="20" fillId="0" borderId="115" xfId="14" applyFont="1" applyFill="1" applyBorder="1" applyAlignment="1">
      <alignment vertical="center" wrapText="1"/>
    </xf>
    <xf numFmtId="0" fontId="92" fillId="0" borderId="114" xfId="10" applyFont="1" applyBorder="1" applyAlignment="1">
      <alignment horizontal="center" vertical="center" wrapText="1"/>
    </xf>
    <xf numFmtId="182" fontId="92" fillId="0" borderId="115" xfId="14" applyNumberFormat="1" applyFont="1" applyFill="1" applyBorder="1" applyAlignment="1">
      <alignment horizontal="right" vertical="center"/>
    </xf>
    <xf numFmtId="0" fontId="94" fillId="0" borderId="8" xfId="10" applyFont="1" applyBorder="1" applyAlignment="1">
      <alignment horizontal="center" vertical="center"/>
    </xf>
    <xf numFmtId="0" fontId="94" fillId="0" borderId="0" xfId="10" applyFont="1" applyBorder="1" applyAlignment="1">
      <alignment horizontal="center" vertical="center"/>
    </xf>
    <xf numFmtId="0" fontId="94" fillId="0" borderId="0" xfId="10" applyFont="1" applyBorder="1" applyAlignment="1">
      <alignment horizontal="left" vertical="center"/>
    </xf>
    <xf numFmtId="0" fontId="94" fillId="0" borderId="0" xfId="10" applyFont="1" applyBorder="1" applyAlignment="1">
      <alignment vertical="center"/>
    </xf>
    <xf numFmtId="165" fontId="94" fillId="0" borderId="100" xfId="14" applyFont="1" applyFill="1" applyBorder="1" applyAlignment="1">
      <alignment vertical="center"/>
    </xf>
    <xf numFmtId="0" fontId="91" fillId="2" borderId="114" xfId="10" applyFont="1" applyFill="1" applyBorder="1" applyAlignment="1">
      <alignment horizontal="center" vertical="center"/>
    </xf>
    <xf numFmtId="165" fontId="91" fillId="2" borderId="115" xfId="14" applyFont="1" applyFill="1" applyBorder="1" applyAlignment="1">
      <alignment vertical="center"/>
    </xf>
    <xf numFmtId="0" fontId="91" fillId="0" borderId="114" xfId="10" applyFont="1" applyBorder="1" applyAlignment="1">
      <alignment horizontal="center" vertical="center"/>
    </xf>
    <xf numFmtId="165" fontId="92" fillId="0" borderId="115" xfId="14" applyFont="1" applyFill="1" applyBorder="1" applyAlignment="1">
      <alignment vertical="center"/>
    </xf>
    <xf numFmtId="0" fontId="92" fillId="4" borderId="114" xfId="10" applyFont="1" applyFill="1" applyBorder="1" applyAlignment="1">
      <alignment horizontal="center" vertical="center" wrapText="1"/>
    </xf>
    <xf numFmtId="165" fontId="92" fillId="4" borderId="115" xfId="14" applyFont="1" applyFill="1" applyBorder="1" applyAlignment="1">
      <alignment vertical="center"/>
    </xf>
    <xf numFmtId="165" fontId="20" fillId="0" borderId="115" xfId="14" applyFont="1" applyFill="1" applyBorder="1" applyAlignment="1">
      <alignment horizontal="center" vertical="center" wrapText="1"/>
    </xf>
    <xf numFmtId="0" fontId="20" fillId="0" borderId="114" xfId="10" applyFont="1" applyBorder="1" applyAlignment="1">
      <alignment horizontal="center" vertical="center" wrapText="1"/>
    </xf>
    <xf numFmtId="0" fontId="20" fillId="4" borderId="114" xfId="10" applyFont="1" applyFill="1" applyBorder="1" applyAlignment="1">
      <alignment horizontal="center" vertical="center" wrapText="1"/>
    </xf>
    <xf numFmtId="165" fontId="19" fillId="4" borderId="115" xfId="14" applyFont="1" applyFill="1" applyBorder="1" applyAlignment="1">
      <alignment vertical="center"/>
    </xf>
    <xf numFmtId="0" fontId="19" fillId="4" borderId="114" xfId="10" applyFill="1" applyBorder="1" applyAlignment="1">
      <alignment horizontal="center" vertical="center" wrapText="1"/>
    </xf>
    <xf numFmtId="182" fontId="19" fillId="4" borderId="115" xfId="14" applyNumberFormat="1" applyFont="1" applyFill="1" applyBorder="1" applyAlignment="1">
      <alignment horizontal="right" vertical="center"/>
    </xf>
    <xf numFmtId="0" fontId="20" fillId="4" borderId="41" xfId="10" applyFont="1" applyFill="1" applyBorder="1" applyAlignment="1">
      <alignment vertical="center" wrapText="1"/>
    </xf>
    <xf numFmtId="165" fontId="20" fillId="4" borderId="115" xfId="14" applyFont="1" applyFill="1" applyBorder="1" applyAlignment="1">
      <alignment vertical="center" wrapText="1"/>
    </xf>
    <xf numFmtId="0" fontId="20" fillId="4" borderId="8" xfId="10" applyFont="1" applyFill="1" applyBorder="1" applyAlignment="1">
      <alignment vertical="center" wrapText="1"/>
    </xf>
    <xf numFmtId="0" fontId="20" fillId="4" borderId="0" xfId="10" applyFont="1" applyFill="1" applyBorder="1" applyAlignment="1">
      <alignment vertical="center" wrapText="1"/>
    </xf>
    <xf numFmtId="0" fontId="20" fillId="4" borderId="0" xfId="10" applyFont="1" applyFill="1" applyBorder="1" applyAlignment="1">
      <alignment horizontal="right" vertical="center" wrapText="1"/>
    </xf>
    <xf numFmtId="165" fontId="20" fillId="4" borderId="100" xfId="14" applyFont="1" applyFill="1" applyBorder="1" applyAlignment="1">
      <alignment vertical="center" wrapText="1"/>
    </xf>
    <xf numFmtId="49" fontId="20" fillId="2" borderId="41" xfId="10" applyNumberFormat="1" applyFont="1" applyFill="1" applyBorder="1" applyAlignment="1">
      <alignment vertical="center"/>
    </xf>
    <xf numFmtId="182" fontId="102" fillId="2" borderId="115" xfId="10" applyNumberFormat="1" applyFont="1" applyFill="1" applyBorder="1" applyAlignment="1">
      <alignment vertical="center"/>
    </xf>
    <xf numFmtId="49" fontId="20" fillId="0" borderId="8" xfId="10" applyNumberFormat="1" applyFont="1" applyFill="1" applyBorder="1" applyAlignment="1">
      <alignment vertical="center"/>
    </xf>
    <xf numFmtId="182" fontId="102" fillId="0" borderId="100" xfId="10" applyNumberFormat="1" applyFont="1" applyFill="1" applyBorder="1" applyAlignment="1">
      <alignment vertical="center"/>
    </xf>
    <xf numFmtId="49" fontId="20" fillId="2" borderId="66" xfId="10" applyNumberFormat="1" applyFont="1" applyFill="1" applyBorder="1" applyAlignment="1">
      <alignment vertical="center"/>
    </xf>
    <xf numFmtId="0" fontId="19" fillId="0" borderId="1" xfId="27" applyFont="1" applyBorder="1" applyAlignment="1">
      <alignment horizontal="center" vertical="center" wrapText="1"/>
    </xf>
    <xf numFmtId="0" fontId="19" fillId="0" borderId="1" xfId="244" applyBorder="1" applyAlignment="1">
      <alignment horizontal="center" vertical="center"/>
    </xf>
    <xf numFmtId="0" fontId="19" fillId="0" borderId="1" xfId="244" applyBorder="1" applyAlignment="1">
      <alignment vertical="center" wrapText="1"/>
    </xf>
    <xf numFmtId="0" fontId="19" fillId="0" borderId="1" xfId="206" applyBorder="1" applyAlignment="1">
      <alignment horizontal="center" vertical="center"/>
    </xf>
    <xf numFmtId="49" fontId="19" fillId="0" borderId="1" xfId="0" applyNumberFormat="1" applyFont="1" applyBorder="1" applyAlignment="1">
      <alignment horizontal="center" vertical="center" wrapText="1"/>
    </xf>
    <xf numFmtId="49" fontId="19" fillId="0" borderId="1" xfId="27" applyNumberFormat="1" applyFont="1" applyBorder="1" applyAlignment="1">
      <alignment horizontal="center" vertical="center" wrapText="1"/>
    </xf>
    <xf numFmtId="0" fontId="19" fillId="0" borderId="16" xfId="10" applyBorder="1" applyAlignment="1">
      <alignment vertical="center" wrapText="1"/>
    </xf>
    <xf numFmtId="0" fontId="19" fillId="0" borderId="0" xfId="0" applyFont="1" applyAlignment="1">
      <alignment vertical="center"/>
    </xf>
    <xf numFmtId="0" fontId="19" fillId="0" borderId="1" xfId="0" applyFont="1" applyBorder="1" applyAlignment="1">
      <alignment horizontal="center" vertical="center" wrapText="1"/>
    </xf>
    <xf numFmtId="0" fontId="19" fillId="0" borderId="1" xfId="10" applyFill="1" applyBorder="1" applyAlignment="1">
      <alignment vertical="center" wrapText="1"/>
    </xf>
    <xf numFmtId="0" fontId="19" fillId="0" borderId="1" xfId="10" applyFill="1" applyBorder="1" applyAlignment="1">
      <alignment vertical="center"/>
    </xf>
    <xf numFmtId="182" fontId="19" fillId="4" borderId="0" xfId="10" applyNumberFormat="1" applyFill="1" applyAlignment="1">
      <alignment vertical="center"/>
    </xf>
    <xf numFmtId="182" fontId="94" fillId="0" borderId="0" xfId="10" applyNumberFormat="1" applyFont="1" applyAlignment="1">
      <alignment vertical="center"/>
    </xf>
    <xf numFmtId="0" fontId="20" fillId="0" borderId="1" xfId="10" applyFont="1" applyFill="1" applyBorder="1" applyAlignment="1">
      <alignment vertical="center" wrapText="1"/>
    </xf>
    <xf numFmtId="49" fontId="20" fillId="2" borderId="11" xfId="10" applyNumberFormat="1" applyFont="1" applyFill="1" applyBorder="1" applyAlignment="1">
      <alignment vertical="center"/>
    </xf>
    <xf numFmtId="49" fontId="20" fillId="2" borderId="12" xfId="10" applyNumberFormat="1" applyFont="1" applyFill="1" applyBorder="1" applyAlignment="1">
      <alignment vertical="center"/>
    </xf>
    <xf numFmtId="49" fontId="20" fillId="2" borderId="83" xfId="10" applyNumberFormat="1" applyFont="1" applyFill="1" applyBorder="1" applyAlignment="1">
      <alignment horizontal="right" vertical="center"/>
    </xf>
    <xf numFmtId="0" fontId="19" fillId="2" borderId="3" xfId="10" applyFill="1" applyBorder="1" applyAlignment="1">
      <alignment vertical="center"/>
    </xf>
    <xf numFmtId="182" fontId="102" fillId="2" borderId="4" xfId="10" applyNumberFormat="1" applyFont="1" applyFill="1" applyBorder="1" applyAlignment="1">
      <alignment vertical="center"/>
    </xf>
    <xf numFmtId="165" fontId="19" fillId="0" borderId="20" xfId="14" applyFont="1" applyFill="1" applyBorder="1" applyAlignment="1">
      <alignment horizontal="left" vertical="center" wrapText="1"/>
    </xf>
    <xf numFmtId="165" fontId="20" fillId="3" borderId="4" xfId="26" applyFont="1" applyFill="1" applyBorder="1" applyAlignment="1">
      <alignment horizontal="center" vertical="center" wrapText="1"/>
    </xf>
    <xf numFmtId="165" fontId="19" fillId="0" borderId="100" xfId="26" applyFont="1" applyFill="1" applyBorder="1" applyAlignment="1">
      <alignment horizontal="center" vertical="center"/>
    </xf>
    <xf numFmtId="165" fontId="19" fillId="2" borderId="115" xfId="26" applyFont="1" applyFill="1" applyBorder="1" applyAlignment="1">
      <alignment vertical="center"/>
    </xf>
    <xf numFmtId="165" fontId="19" fillId="0" borderId="115" xfId="14" applyFont="1" applyFill="1" applyBorder="1" applyAlignment="1">
      <alignment horizontal="left" vertical="center"/>
    </xf>
    <xf numFmtId="165" fontId="19" fillId="0" borderId="115" xfId="14" applyFont="1" applyFill="1" applyBorder="1" applyAlignment="1">
      <alignment horizontal="left" vertical="center" wrapText="1"/>
    </xf>
    <xf numFmtId="0" fontId="20" fillId="0" borderId="42" xfId="10" applyFont="1" applyBorder="1" applyAlignment="1">
      <alignment horizontal="right" vertical="center" wrapText="1"/>
    </xf>
    <xf numFmtId="165" fontId="19" fillId="0" borderId="115" xfId="14" applyFont="1" applyFill="1" applyBorder="1" applyAlignment="1">
      <alignment horizontal="right" vertical="center"/>
    </xf>
    <xf numFmtId="165" fontId="20" fillId="2" borderId="115" xfId="26" applyFont="1" applyFill="1" applyBorder="1" applyAlignment="1">
      <alignment vertical="center"/>
    </xf>
    <xf numFmtId="165" fontId="20" fillId="3" borderId="115" xfId="26" applyFont="1" applyFill="1" applyBorder="1" applyAlignment="1">
      <alignment vertical="center"/>
    </xf>
    <xf numFmtId="2" fontId="22" fillId="0" borderId="115" xfId="5" applyNumberFormat="1" applyFont="1" applyFill="1" applyBorder="1" applyAlignment="1">
      <alignment horizontal="left" vertical="center" wrapText="1"/>
    </xf>
    <xf numFmtId="165" fontId="19" fillId="4" borderId="115" xfId="14" applyFont="1" applyFill="1" applyBorder="1" applyAlignment="1">
      <alignment horizontal="left" vertical="center" wrapText="1"/>
    </xf>
    <xf numFmtId="0" fontId="20" fillId="0" borderId="8" xfId="10" applyFont="1" applyBorder="1" applyAlignment="1">
      <alignment vertical="center" wrapText="1"/>
    </xf>
    <xf numFmtId="0" fontId="20" fillId="0" borderId="0" xfId="10" applyFont="1" applyBorder="1" applyAlignment="1">
      <alignment vertical="center" wrapText="1"/>
    </xf>
    <xf numFmtId="0" fontId="20" fillId="0" borderId="100" xfId="10" applyFont="1" applyBorder="1" applyAlignment="1">
      <alignment horizontal="right" vertical="center" wrapText="1"/>
    </xf>
    <xf numFmtId="49" fontId="20" fillId="2" borderId="42" xfId="10" applyNumberFormat="1" applyFont="1" applyFill="1" applyBorder="1" applyAlignment="1">
      <alignment vertical="center"/>
    </xf>
    <xf numFmtId="2" fontId="22" fillId="0" borderId="115" xfId="5" applyNumberFormat="1" applyFont="1" applyBorder="1" applyAlignment="1">
      <alignment horizontal="left" vertical="center" wrapText="1"/>
    </xf>
    <xf numFmtId="0" fontId="20" fillId="4" borderId="114" xfId="10" applyFont="1" applyFill="1" applyBorder="1" applyAlignment="1">
      <alignment horizontal="center" vertical="center"/>
    </xf>
    <xf numFmtId="165" fontId="19" fillId="4" borderId="115" xfId="14" applyFont="1" applyFill="1" applyBorder="1" applyAlignment="1">
      <alignment horizontal="left" vertical="center"/>
    </xf>
    <xf numFmtId="0" fontId="38" fillId="0" borderId="100" xfId="10" applyFont="1" applyBorder="1" applyAlignment="1">
      <alignment horizontal="center" vertical="center"/>
    </xf>
    <xf numFmtId="0" fontId="19" fillId="0" borderId="100" xfId="10" applyBorder="1"/>
    <xf numFmtId="0" fontId="19" fillId="0" borderId="100" xfId="10" applyBorder="1" applyAlignment="1">
      <alignment horizontal="center" vertical="center"/>
    </xf>
    <xf numFmtId="0" fontId="19" fillId="0" borderId="101" xfId="10" applyBorder="1"/>
    <xf numFmtId="43" fontId="1" fillId="4" borderId="0" xfId="54150" applyNumberFormat="1" applyFont="1" applyFill="1"/>
    <xf numFmtId="0" fontId="1" fillId="4" borderId="0" xfId="54150" applyFont="1" applyFill="1"/>
    <xf numFmtId="0" fontId="78" fillId="4" borderId="11" xfId="54150" applyFont="1" applyFill="1" applyBorder="1" applyAlignment="1">
      <alignment horizontal="left"/>
    </xf>
    <xf numFmtId="0" fontId="78" fillId="4" borderId="12" xfId="54150" applyFont="1" applyFill="1" applyBorder="1" applyAlignment="1">
      <alignment horizontal="left"/>
    </xf>
    <xf numFmtId="0" fontId="78" fillId="4" borderId="68" xfId="54150" applyFont="1" applyFill="1" applyBorder="1" applyAlignment="1">
      <alignment horizontal="left"/>
    </xf>
    <xf numFmtId="0" fontId="1" fillId="4" borderId="10" xfId="54152" applyFont="1" applyFill="1" applyBorder="1" applyAlignment="1">
      <alignment horizontal="left"/>
    </xf>
    <xf numFmtId="43" fontId="20" fillId="63" borderId="68" xfId="54153" applyFont="1" applyFill="1" applyBorder="1" applyAlignment="1" applyProtection="1">
      <alignment horizontal="right" vertical="center"/>
      <protection locked="0"/>
    </xf>
    <xf numFmtId="0" fontId="1" fillId="4" borderId="9" xfId="54152" applyFont="1" applyFill="1" applyBorder="1" applyAlignment="1">
      <alignment horizontal="left"/>
    </xf>
    <xf numFmtId="0" fontId="1" fillId="4" borderId="0" xfId="54152" applyFont="1" applyFill="1" applyBorder="1" applyAlignment="1">
      <alignment horizontal="left"/>
    </xf>
    <xf numFmtId="0" fontId="1" fillId="4" borderId="100" xfId="54152" applyFont="1" applyFill="1" applyBorder="1" applyAlignment="1">
      <alignment horizontal="left"/>
    </xf>
    <xf numFmtId="0" fontId="19" fillId="4" borderId="100" xfId="54146" applyFont="1" applyFill="1" applyBorder="1"/>
    <xf numFmtId="0" fontId="78" fillId="4" borderId="0" xfId="54150" applyFont="1" applyFill="1" applyBorder="1" applyAlignment="1">
      <alignment horizontal="left"/>
    </xf>
    <xf numFmtId="43" fontId="20" fillId="63" borderId="104" xfId="54153" applyFont="1" applyFill="1" applyBorder="1" applyAlignment="1" applyProtection="1">
      <alignment horizontal="right" vertical="center"/>
      <protection locked="0"/>
    </xf>
    <xf numFmtId="0" fontId="94" fillId="0" borderId="8" xfId="54152" applyFont="1" applyBorder="1" applyAlignment="1" applyProtection="1">
      <alignment vertical="center"/>
      <protection locked="0"/>
    </xf>
    <xf numFmtId="0" fontId="58" fillId="0" borderId="0" xfId="54152" applyFont="1" applyBorder="1"/>
    <xf numFmtId="0" fontId="58" fillId="0" borderId="100" xfId="54152" applyFont="1" applyBorder="1"/>
    <xf numFmtId="0" fontId="96" fillId="0" borderId="8" xfId="54152" applyFont="1" applyBorder="1" applyAlignment="1" applyProtection="1">
      <alignment vertical="center"/>
      <protection locked="0"/>
    </xf>
    <xf numFmtId="0" fontId="96" fillId="0" borderId="0" xfId="54152" applyFont="1" applyBorder="1" applyAlignment="1" applyProtection="1">
      <alignment vertical="center"/>
      <protection locked="0"/>
    </xf>
    <xf numFmtId="0" fontId="96" fillId="0" borderId="9" xfId="54152" applyFont="1" applyBorder="1" applyAlignment="1" applyProtection="1">
      <alignment horizontal="center" vertical="center"/>
      <protection locked="0"/>
    </xf>
    <xf numFmtId="0" fontId="96" fillId="0" borderId="10" xfId="54152" applyFont="1" applyBorder="1" applyAlignment="1" applyProtection="1">
      <alignment horizontal="center" vertical="center"/>
      <protection locked="0"/>
    </xf>
    <xf numFmtId="0" fontId="96" fillId="0" borderId="10" xfId="54152" applyFont="1" applyBorder="1" applyAlignment="1" applyProtection="1">
      <alignment horizontal="center" vertical="center" wrapText="1"/>
      <protection locked="0"/>
    </xf>
    <xf numFmtId="0" fontId="58" fillId="0" borderId="10" xfId="54152" applyFont="1" applyBorder="1"/>
    <xf numFmtId="0" fontId="58" fillId="0" borderId="101" xfId="54152" applyFont="1" applyBorder="1"/>
    <xf numFmtId="0" fontId="84" fillId="0" borderId="54" xfId="10" applyFont="1" applyBorder="1" applyAlignment="1">
      <alignment horizontal="center" vertical="center"/>
    </xf>
    <xf numFmtId="0" fontId="38" fillId="0" borderId="0" xfId="10" applyFont="1" applyBorder="1" applyAlignment="1">
      <alignment horizontal="center" vertical="center"/>
    </xf>
    <xf numFmtId="0" fontId="84" fillId="0" borderId="105" xfId="10" applyFont="1" applyBorder="1" applyAlignment="1">
      <alignment horizontal="center" vertical="center"/>
    </xf>
    <xf numFmtId="0" fontId="84" fillId="0" borderId="104" xfId="10" applyFont="1" applyBorder="1" applyAlignment="1">
      <alignment horizontal="center" vertical="center"/>
    </xf>
    <xf numFmtId="49" fontId="20" fillId="0" borderId="66" xfId="10" applyNumberFormat="1" applyFont="1" applyFill="1" applyBorder="1" applyAlignment="1">
      <alignment horizontal="center" vertical="center"/>
    </xf>
    <xf numFmtId="49" fontId="20" fillId="0" borderId="48" xfId="10" applyNumberFormat="1" applyFont="1" applyFill="1" applyBorder="1" applyAlignment="1">
      <alignment horizontal="center" vertical="center"/>
    </xf>
    <xf numFmtId="49" fontId="20" fillId="0" borderId="126" xfId="10" applyNumberFormat="1" applyFont="1" applyFill="1" applyBorder="1" applyAlignment="1">
      <alignment horizontal="center" vertical="center"/>
    </xf>
    <xf numFmtId="0" fontId="83" fillId="0" borderId="5" xfId="10" applyFont="1" applyBorder="1" applyAlignment="1">
      <alignment horizontal="center" vertical="center" wrapText="1"/>
    </xf>
    <xf numFmtId="0" fontId="83" fillId="0" borderId="6" xfId="10" applyFont="1" applyBorder="1" applyAlignment="1">
      <alignment horizontal="center" vertical="center" wrapText="1"/>
    </xf>
    <xf numFmtId="0" fontId="83" fillId="0" borderId="7" xfId="10" applyFont="1" applyBorder="1" applyAlignment="1">
      <alignment horizontal="center" vertical="center" wrapText="1"/>
    </xf>
    <xf numFmtId="0" fontId="19" fillId="0" borderId="0" xfId="10" applyBorder="1" applyAlignment="1">
      <alignment horizontal="center" vertical="center"/>
    </xf>
    <xf numFmtId="0" fontId="79" fillId="0" borderId="5" xfId="10" applyFont="1" applyBorder="1" applyAlignment="1">
      <alignment horizontal="center" vertical="distributed"/>
    </xf>
    <xf numFmtId="0" fontId="79" fillId="0" borderId="6" xfId="10" applyFont="1" applyBorder="1" applyAlignment="1">
      <alignment horizontal="center" vertical="distributed"/>
    </xf>
    <xf numFmtId="0" fontId="79" fillId="0" borderId="7" xfId="10" applyFont="1" applyBorder="1" applyAlignment="1">
      <alignment horizontal="center" vertical="distributed"/>
    </xf>
    <xf numFmtId="0" fontId="80" fillId="0" borderId="41" xfId="10" applyFont="1" applyBorder="1" applyAlignment="1">
      <alignment horizontal="left" vertical="distributed"/>
    </xf>
    <xf numFmtId="0" fontId="80" fillId="0" borderId="16" xfId="10" applyFont="1" applyBorder="1" applyAlignment="1">
      <alignment horizontal="left" vertical="distributed"/>
    </xf>
    <xf numFmtId="0" fontId="80" fillId="0" borderId="20" xfId="10" applyFont="1" applyBorder="1" applyAlignment="1">
      <alignment horizontal="left" vertical="distributed"/>
    </xf>
    <xf numFmtId="0" fontId="80" fillId="0" borderId="19" xfId="10" applyFont="1" applyBorder="1" applyAlignment="1">
      <alignment horizontal="left" vertical="distributed"/>
    </xf>
    <xf numFmtId="0" fontId="80" fillId="0" borderId="42" xfId="10" applyFont="1" applyBorder="1" applyAlignment="1">
      <alignment horizontal="left" vertical="distributed"/>
    </xf>
    <xf numFmtId="0" fontId="80" fillId="0" borderId="19" xfId="10" applyFont="1" applyBorder="1" applyAlignment="1">
      <alignment horizontal="center" vertical="distributed"/>
    </xf>
    <xf numFmtId="0" fontId="80" fillId="0" borderId="42" xfId="10" applyFont="1" applyBorder="1" applyAlignment="1">
      <alignment horizontal="center" vertical="distributed"/>
    </xf>
    <xf numFmtId="0" fontId="80" fillId="0" borderId="37" xfId="10" applyFont="1" applyBorder="1" applyAlignment="1">
      <alignment horizontal="center" vertical="distributed"/>
    </xf>
    <xf numFmtId="0" fontId="80" fillId="0" borderId="44" xfId="10" applyFont="1" applyBorder="1" applyAlignment="1">
      <alignment horizontal="center" vertical="distributed"/>
    </xf>
    <xf numFmtId="0" fontId="80" fillId="0" borderId="43" xfId="10" applyFont="1" applyBorder="1" applyAlignment="1">
      <alignment horizontal="center" vertical="distributed"/>
    </xf>
    <xf numFmtId="0" fontId="80" fillId="0" borderId="45" xfId="10" applyFont="1" applyBorder="1" applyAlignment="1">
      <alignment horizontal="center" vertical="distributed"/>
    </xf>
    <xf numFmtId="0" fontId="80" fillId="0" borderId="14" xfId="10" applyFont="1" applyBorder="1" applyAlignment="1">
      <alignment horizontal="left" vertical="distributed"/>
    </xf>
    <xf numFmtId="0" fontId="80" fillId="0" borderId="15" xfId="10" applyFont="1" applyBorder="1" applyAlignment="1">
      <alignment horizontal="left" vertical="distributed"/>
    </xf>
    <xf numFmtId="0" fontId="83" fillId="0" borderId="8" xfId="10" applyFont="1" applyBorder="1" applyAlignment="1">
      <alignment horizontal="center" vertical="center" wrapText="1"/>
    </xf>
    <xf numFmtId="0" fontId="83" fillId="0" borderId="0" xfId="10" applyFont="1" applyBorder="1" applyAlignment="1">
      <alignment horizontal="center" vertical="center" wrapText="1"/>
    </xf>
    <xf numFmtId="0" fontId="83" fillId="0" borderId="100" xfId="10" applyFont="1" applyBorder="1" applyAlignment="1">
      <alignment horizontal="center" vertical="center" wrapText="1"/>
    </xf>
    <xf numFmtId="0" fontId="80" fillId="0" borderId="55" xfId="10" applyFont="1" applyBorder="1" applyAlignment="1">
      <alignment horizontal="left" vertical="distributed"/>
    </xf>
    <xf numFmtId="0" fontId="80" fillId="0" borderId="46" xfId="10" applyFont="1" applyBorder="1" applyAlignment="1">
      <alignment horizontal="left" vertical="distributed"/>
    </xf>
    <xf numFmtId="0" fontId="80" fillId="0" borderId="47" xfId="10" applyFont="1" applyBorder="1" applyAlignment="1">
      <alignment horizontal="left" vertical="distributed"/>
    </xf>
    <xf numFmtId="0" fontId="91" fillId="0" borderId="5" xfId="54150" applyFont="1" applyBorder="1" applyAlignment="1" applyProtection="1">
      <alignment horizontal="center" vertical="center"/>
      <protection locked="0"/>
    </xf>
    <xf numFmtId="0" fontId="91" fillId="0" borderId="6" xfId="54150" applyFont="1" applyBorder="1" applyAlignment="1" applyProtection="1">
      <alignment horizontal="center" vertical="center"/>
      <protection locked="0"/>
    </xf>
    <xf numFmtId="0" fontId="91" fillId="0" borderId="7" xfId="54150" applyFont="1" applyBorder="1" applyAlignment="1" applyProtection="1">
      <alignment horizontal="center" vertical="center"/>
      <protection locked="0"/>
    </xf>
    <xf numFmtId="0" fontId="91" fillId="0" borderId="11" xfId="54150" applyFont="1" applyBorder="1" applyAlignment="1" applyProtection="1">
      <alignment horizontal="center" vertical="center"/>
      <protection locked="0"/>
    </xf>
    <xf numFmtId="0" fontId="91" fillId="0" borderId="68" xfId="54150" applyFont="1" applyBorder="1" applyAlignment="1" applyProtection="1">
      <alignment horizontal="center" vertical="center"/>
      <protection locked="0"/>
    </xf>
    <xf numFmtId="43" fontId="78" fillId="4" borderId="11" xfId="54150" applyNumberFormat="1" applyFont="1" applyFill="1" applyBorder="1" applyAlignment="1">
      <alignment horizontal="center"/>
    </xf>
    <xf numFmtId="43" fontId="78" fillId="4" borderId="12" xfId="54150" applyNumberFormat="1" applyFont="1" applyFill="1" applyBorder="1" applyAlignment="1">
      <alignment horizontal="center"/>
    </xf>
    <xf numFmtId="43" fontId="78" fillId="4" borderId="68" xfId="54150" applyNumberFormat="1" applyFont="1" applyFill="1" applyBorder="1" applyAlignment="1">
      <alignment horizontal="center"/>
    </xf>
    <xf numFmtId="0" fontId="91" fillId="0" borderId="11" xfId="54150" applyFont="1" applyBorder="1" applyAlignment="1">
      <alignment horizontal="center" vertical="center" wrapText="1"/>
    </xf>
    <xf numFmtId="0" fontId="91" fillId="0" borderId="12" xfId="54150" applyFont="1" applyBorder="1" applyAlignment="1">
      <alignment horizontal="center" vertical="center" wrapText="1"/>
    </xf>
    <xf numFmtId="0" fontId="91" fillId="0" borderId="68" xfId="54150" applyFont="1" applyBorder="1" applyAlignment="1">
      <alignment horizontal="center" vertical="center" wrapText="1"/>
    </xf>
    <xf numFmtId="0" fontId="20" fillId="0" borderId="5" xfId="54150" applyFont="1" applyBorder="1" applyAlignment="1" applyProtection="1">
      <alignment horizontal="center" vertical="center"/>
      <protection locked="0"/>
    </xf>
    <xf numFmtId="0" fontId="20" fillId="0" borderId="6" xfId="54150" applyFont="1" applyBorder="1" applyAlignment="1" applyProtection="1">
      <alignment horizontal="center" vertical="center"/>
      <protection locked="0"/>
    </xf>
    <xf numFmtId="0" fontId="20" fillId="0" borderId="7" xfId="54150" applyFont="1" applyBorder="1" applyAlignment="1" applyProtection="1">
      <alignment horizontal="center" vertical="center"/>
      <protection locked="0"/>
    </xf>
    <xf numFmtId="0" fontId="90" fillId="0" borderId="11" xfId="54150" applyFont="1" applyBorder="1" applyAlignment="1">
      <alignment horizontal="center" wrapText="1"/>
    </xf>
    <xf numFmtId="0" fontId="90" fillId="0" borderId="12" xfId="54150" applyFont="1" applyBorder="1" applyAlignment="1">
      <alignment horizontal="center" wrapText="1"/>
    </xf>
    <xf numFmtId="0" fontId="90" fillId="0" borderId="68" xfId="54150" applyFont="1" applyBorder="1" applyAlignment="1">
      <alignment horizontal="center" wrapText="1"/>
    </xf>
    <xf numFmtId="0" fontId="4" fillId="4" borderId="8" xfId="54150" applyFill="1" applyBorder="1" applyAlignment="1">
      <alignment horizontal="left"/>
    </xf>
    <xf numFmtId="0" fontId="4" fillId="4" borderId="0" xfId="54150" applyFill="1" applyAlignment="1">
      <alignment horizontal="left"/>
    </xf>
    <xf numFmtId="0" fontId="20" fillId="0" borderId="11" xfId="54150" applyFont="1" applyBorder="1" applyAlignment="1" applyProtection="1">
      <alignment horizontal="center" vertical="center"/>
      <protection locked="0"/>
    </xf>
    <xf numFmtId="0" fontId="20" fillId="0" borderId="12" xfId="54150" applyFont="1" applyBorder="1" applyAlignment="1" applyProtection="1">
      <alignment horizontal="center" vertical="center"/>
      <protection locked="0"/>
    </xf>
    <xf numFmtId="0" fontId="20" fillId="0" borderId="68" xfId="54150" applyFont="1" applyBorder="1" applyAlignment="1" applyProtection="1">
      <alignment horizontal="center" vertical="center"/>
      <protection locked="0"/>
    </xf>
    <xf numFmtId="0" fontId="91" fillId="0" borderId="11" xfId="54146" applyFont="1" applyBorder="1" applyAlignment="1">
      <alignment horizontal="center" vertical="center" wrapText="1"/>
    </xf>
    <xf numFmtId="0" fontId="91" fillId="0" borderId="12" xfId="54146" applyFont="1" applyBorder="1" applyAlignment="1">
      <alignment horizontal="center" vertical="center" wrapText="1"/>
    </xf>
    <xf numFmtId="43" fontId="19" fillId="4" borderId="0" xfId="54153" applyFont="1" applyFill="1" applyBorder="1" applyAlignment="1" applyProtection="1">
      <alignment horizontal="center" vertical="center"/>
      <protection locked="0"/>
    </xf>
    <xf numFmtId="43" fontId="19" fillId="4" borderId="100" xfId="54153" applyFont="1" applyFill="1" applyBorder="1" applyAlignment="1" applyProtection="1">
      <alignment horizontal="center" vertical="center"/>
      <protection locked="0"/>
    </xf>
    <xf numFmtId="0" fontId="19" fillId="0" borderId="8" xfId="54146" applyFont="1" applyFill="1" applyBorder="1" applyAlignment="1" applyProtection="1">
      <alignment horizontal="center" vertical="center" wrapText="1"/>
      <protection locked="0"/>
    </xf>
    <xf numFmtId="43" fontId="19" fillId="0" borderId="0" xfId="54153" applyFont="1" applyFill="1" applyBorder="1" applyAlignment="1" applyProtection="1">
      <alignment horizontal="center" vertical="center"/>
      <protection locked="0"/>
    </xf>
    <xf numFmtId="43" fontId="19" fillId="0" borderId="100" xfId="54153" applyFont="1" applyFill="1" applyBorder="1" applyAlignment="1" applyProtection="1">
      <alignment horizontal="center" vertical="center"/>
      <protection locked="0"/>
    </xf>
    <xf numFmtId="0" fontId="19" fillId="0" borderId="8" xfId="54146" applyFont="1" applyFill="1" applyBorder="1" applyAlignment="1" applyProtection="1">
      <alignment horizontal="center" vertical="center"/>
      <protection locked="0"/>
    </xf>
    <xf numFmtId="0" fontId="91" fillId="0" borderId="105" xfId="54146" applyFont="1" applyBorder="1" applyAlignment="1">
      <alignment horizontal="center" vertical="center" wrapText="1"/>
    </xf>
    <xf numFmtId="0" fontId="91" fillId="0" borderId="54" xfId="54146" applyFont="1" applyBorder="1" applyAlignment="1">
      <alignment horizontal="center" vertical="center" wrapText="1"/>
    </xf>
    <xf numFmtId="0" fontId="91" fillId="0" borderId="104" xfId="54146" applyFont="1" applyBorder="1" applyAlignment="1">
      <alignment horizontal="center" vertical="center" wrapText="1"/>
    </xf>
    <xf numFmtId="0" fontId="91" fillId="0" borderId="5" xfId="54146" applyFont="1" applyBorder="1" applyAlignment="1" applyProtection="1">
      <alignment horizontal="center" vertical="center"/>
      <protection locked="0"/>
    </xf>
    <xf numFmtId="0" fontId="91" fillId="0" borderId="6" xfId="54146" applyFont="1" applyBorder="1" applyAlignment="1" applyProtection="1">
      <alignment horizontal="center" vertical="center"/>
      <protection locked="0"/>
    </xf>
    <xf numFmtId="0" fontId="91" fillId="0" borderId="7" xfId="54146" applyFont="1" applyBorder="1" applyAlignment="1" applyProtection="1">
      <alignment horizontal="center" vertical="center"/>
      <protection locked="0"/>
    </xf>
    <xf numFmtId="0" fontId="20" fillId="0" borderId="6" xfId="54146" applyFont="1" applyBorder="1" applyAlignment="1" applyProtection="1">
      <alignment horizontal="center" vertical="center" wrapText="1"/>
      <protection locked="0"/>
    </xf>
    <xf numFmtId="43" fontId="19" fillId="0" borderId="96" xfId="54153" applyFont="1" applyFill="1" applyBorder="1" applyAlignment="1" applyProtection="1">
      <alignment horizontal="center" vertical="center"/>
      <protection locked="0"/>
    </xf>
    <xf numFmtId="43" fontId="19" fillId="0" borderId="99" xfId="54153" applyFont="1" applyFill="1" applyBorder="1" applyAlignment="1" applyProtection="1">
      <alignment horizontal="center" vertical="center"/>
      <protection locked="0"/>
    </xf>
    <xf numFmtId="43" fontId="19" fillId="0" borderId="122" xfId="54153" applyFont="1" applyFill="1" applyBorder="1" applyAlignment="1" applyProtection="1">
      <alignment horizontal="center" vertical="center"/>
      <protection locked="0"/>
    </xf>
    <xf numFmtId="43" fontId="19" fillId="0" borderId="124" xfId="54153" applyFont="1" applyFill="1" applyBorder="1" applyAlignment="1" applyProtection="1">
      <alignment horizontal="center" vertical="center"/>
      <protection locked="0"/>
    </xf>
    <xf numFmtId="43" fontId="19" fillId="0" borderId="130" xfId="54153" applyFont="1" applyFill="1" applyBorder="1" applyAlignment="1" applyProtection="1">
      <alignment horizontal="center" vertical="center"/>
      <protection locked="0"/>
    </xf>
    <xf numFmtId="0" fontId="19" fillId="0" borderId="128" xfId="54146" applyFont="1" applyBorder="1" applyAlignment="1" applyProtection="1">
      <alignment horizontal="center" vertical="center"/>
      <protection locked="0"/>
    </xf>
    <xf numFmtId="0" fontId="19" fillId="0" borderId="121" xfId="54146" applyFont="1" applyBorder="1" applyAlignment="1" applyProtection="1">
      <alignment horizontal="center" vertical="center"/>
      <protection locked="0"/>
    </xf>
    <xf numFmtId="0" fontId="19" fillId="0" borderId="123" xfId="54146" applyFont="1" applyBorder="1" applyAlignment="1" applyProtection="1">
      <alignment horizontal="center" vertical="center"/>
      <protection locked="0"/>
    </xf>
    <xf numFmtId="43" fontId="19" fillId="0" borderId="91" xfId="54153" applyFont="1" applyFill="1" applyBorder="1" applyAlignment="1" applyProtection="1">
      <alignment horizontal="center" vertical="center"/>
      <protection locked="0"/>
    </xf>
    <xf numFmtId="43" fontId="19" fillId="0" borderId="127" xfId="54153" applyFont="1" applyFill="1" applyBorder="1" applyAlignment="1" applyProtection="1">
      <alignment horizontal="center" vertical="center"/>
      <protection locked="0"/>
    </xf>
    <xf numFmtId="43" fontId="19" fillId="0" borderId="111" xfId="54153" applyFont="1" applyFill="1" applyBorder="1" applyAlignment="1" applyProtection="1">
      <alignment horizontal="center" vertical="center"/>
      <protection locked="0"/>
    </xf>
    <xf numFmtId="43" fontId="19" fillId="0" borderId="127" xfId="54153" applyFont="1" applyFill="1" applyBorder="1" applyAlignment="1" applyProtection="1">
      <alignment horizontal="center" vertical="center" wrapText="1"/>
      <protection locked="0"/>
    </xf>
    <xf numFmtId="43" fontId="19" fillId="0" borderId="91" xfId="54153" applyFont="1" applyFill="1" applyBorder="1" applyAlignment="1" applyProtection="1">
      <alignment horizontal="center" vertical="center" wrapText="1"/>
      <protection locked="0"/>
    </xf>
    <xf numFmtId="43" fontId="19" fillId="0" borderId="129" xfId="54153" applyFont="1" applyFill="1" applyBorder="1" applyAlignment="1" applyProtection="1">
      <alignment horizontal="center" vertical="center"/>
      <protection locked="0"/>
    </xf>
    <xf numFmtId="43" fontId="19" fillId="0" borderId="131" xfId="54153" applyFont="1" applyFill="1" applyBorder="1" applyAlignment="1" applyProtection="1">
      <alignment horizontal="center" vertical="center"/>
      <protection locked="0"/>
    </xf>
    <xf numFmtId="0" fontId="19" fillId="0" borderId="128" xfId="54146" applyFont="1" applyBorder="1" applyAlignment="1" applyProtection="1">
      <alignment horizontal="center" vertical="center" wrapText="1"/>
      <protection locked="0"/>
    </xf>
    <xf numFmtId="0" fontId="19" fillId="0" borderId="121" xfId="54146" applyFont="1" applyBorder="1" applyAlignment="1" applyProtection="1">
      <alignment horizontal="center" vertical="center" wrapText="1"/>
      <protection locked="0"/>
    </xf>
    <xf numFmtId="0" fontId="19" fillId="0" borderId="123" xfId="54146" applyFont="1" applyBorder="1" applyAlignment="1" applyProtection="1">
      <alignment horizontal="center" vertical="center" wrapText="1"/>
      <protection locked="0"/>
    </xf>
    <xf numFmtId="0" fontId="20" fillId="0" borderId="94" xfId="54146" applyFont="1" applyBorder="1" applyAlignment="1" applyProtection="1">
      <alignment horizontal="center" vertical="center" wrapText="1"/>
      <protection locked="0"/>
    </xf>
    <xf numFmtId="0" fontId="20" fillId="0" borderId="12" xfId="54146" applyFont="1" applyBorder="1" applyAlignment="1" applyProtection="1">
      <alignment horizontal="center" vertical="center" wrapText="1"/>
      <protection locked="0"/>
    </xf>
    <xf numFmtId="0" fontId="90" fillId="0" borderId="11" xfId="54152" applyFont="1" applyBorder="1" applyAlignment="1">
      <alignment horizontal="center"/>
    </xf>
    <xf numFmtId="0" fontId="90" fillId="0" borderId="12" xfId="54152" applyFont="1" applyBorder="1" applyAlignment="1">
      <alignment horizontal="center"/>
    </xf>
    <xf numFmtId="0" fontId="90" fillId="0" borderId="68" xfId="54152" applyFont="1" applyBorder="1" applyAlignment="1">
      <alignment horizontal="center"/>
    </xf>
    <xf numFmtId="43" fontId="19" fillId="4" borderId="120" xfId="54153" applyFont="1" applyFill="1" applyBorder="1" applyAlignment="1" applyProtection="1">
      <alignment horizontal="center" vertical="center"/>
      <protection locked="0"/>
    </xf>
    <xf numFmtId="43" fontId="19" fillId="4" borderId="52" xfId="54153" applyFont="1" applyFill="1" applyBorder="1" applyAlignment="1" applyProtection="1">
      <alignment horizontal="center" vertical="center"/>
      <protection locked="0"/>
    </xf>
    <xf numFmtId="0" fontId="91" fillId="0" borderId="9" xfId="54146" applyFont="1" applyBorder="1" applyAlignment="1">
      <alignment horizontal="center" vertical="center" wrapText="1"/>
    </xf>
    <xf numFmtId="0" fontId="91" fillId="0" borderId="10" xfId="54146" applyFont="1" applyBorder="1" applyAlignment="1">
      <alignment horizontal="center" vertical="center" wrapText="1"/>
    </xf>
    <xf numFmtId="0" fontId="19" fillId="0" borderId="49" xfId="54146" applyFont="1" applyFill="1" applyBorder="1" applyAlignment="1" applyProtection="1">
      <alignment horizontal="center" vertical="center"/>
      <protection locked="0"/>
    </xf>
    <xf numFmtId="43" fontId="19" fillId="0" borderId="52" xfId="54153" applyFont="1" applyFill="1" applyBorder="1" applyAlignment="1" applyProtection="1">
      <alignment horizontal="center" vertical="center"/>
      <protection locked="0"/>
    </xf>
    <xf numFmtId="43" fontId="19" fillId="0" borderId="120" xfId="54153" applyFont="1" applyFill="1" applyBorder="1" applyAlignment="1" applyProtection="1">
      <alignment horizontal="center" vertical="center"/>
      <protection locked="0"/>
    </xf>
    <xf numFmtId="0" fontId="77" fillId="60" borderId="62" xfId="54146" applyFill="1" applyBorder="1" applyAlignment="1">
      <alignment horizontal="center" vertical="center" wrapText="1"/>
    </xf>
    <xf numFmtId="0" fontId="77" fillId="60" borderId="65" xfId="54146" applyFill="1" applyBorder="1" applyAlignment="1">
      <alignment horizontal="center" vertical="center" wrapText="1"/>
    </xf>
    <xf numFmtId="0" fontId="77" fillId="60" borderId="39" xfId="54146" applyFill="1" applyBorder="1" applyAlignment="1">
      <alignment horizontal="left" vertical="center" wrapText="1"/>
    </xf>
    <xf numFmtId="0" fontId="77" fillId="60" borderId="64" xfId="54146" applyFill="1" applyBorder="1" applyAlignment="1">
      <alignment horizontal="left" vertical="center" wrapText="1"/>
    </xf>
    <xf numFmtId="0" fontId="20" fillId="60" borderId="66" xfId="54146" applyFont="1" applyFill="1" applyBorder="1" applyAlignment="1">
      <alignment horizontal="center" vertical="center" wrapText="1"/>
    </xf>
    <xf numFmtId="0" fontId="20" fillId="60" borderId="43" xfId="54146" applyFont="1" applyFill="1" applyBorder="1" applyAlignment="1">
      <alignment horizontal="center" vertical="center" wrapText="1"/>
    </xf>
    <xf numFmtId="0" fontId="20" fillId="60" borderId="9" xfId="54146" applyFont="1" applyFill="1" applyBorder="1" applyAlignment="1">
      <alignment horizontal="center" vertical="center" wrapText="1"/>
    </xf>
    <xf numFmtId="0" fontId="20" fillId="60" borderId="45" xfId="54146" applyFont="1" applyFill="1" applyBorder="1" applyAlignment="1">
      <alignment horizontal="center" vertical="center" wrapText="1"/>
    </xf>
    <xf numFmtId="0" fontId="38" fillId="4" borderId="0" xfId="54146" applyFont="1" applyFill="1" applyBorder="1" applyAlignment="1">
      <alignment horizontal="center" vertical="center"/>
    </xf>
    <xf numFmtId="0" fontId="20" fillId="60" borderId="0" xfId="54146" applyFont="1" applyFill="1" applyBorder="1" applyAlignment="1">
      <alignment horizontal="center" wrapText="1"/>
    </xf>
    <xf numFmtId="0" fontId="77" fillId="60" borderId="63" xfId="54146" applyFill="1" applyBorder="1" applyAlignment="1">
      <alignment horizontal="left" vertical="center" wrapText="1"/>
    </xf>
    <xf numFmtId="0" fontId="77" fillId="60" borderId="59" xfId="54146" applyFill="1" applyBorder="1" applyAlignment="1">
      <alignment horizontal="center" vertical="center" wrapText="1"/>
    </xf>
    <xf numFmtId="0" fontId="77" fillId="60" borderId="61" xfId="54146" applyFill="1" applyBorder="1" applyAlignment="1">
      <alignment horizontal="center" vertical="center" wrapText="1"/>
    </xf>
    <xf numFmtId="0" fontId="77" fillId="60" borderId="60" xfId="54146" applyFill="1" applyBorder="1" applyAlignment="1">
      <alignment horizontal="left" vertical="center" wrapText="1"/>
    </xf>
    <xf numFmtId="0" fontId="77" fillId="60" borderId="38" xfId="54146" applyFill="1" applyBorder="1" applyAlignment="1">
      <alignment horizontal="left" vertical="center" wrapText="1"/>
    </xf>
    <xf numFmtId="0" fontId="20" fillId="60" borderId="55" xfId="54146" applyFont="1" applyFill="1" applyBorder="1" applyAlignment="1">
      <alignment horizontal="left" vertical="center" wrapText="1"/>
    </xf>
    <xf numFmtId="0" fontId="20" fillId="60" borderId="56" xfId="54146" applyFont="1" applyFill="1" applyBorder="1" applyAlignment="1">
      <alignment horizontal="left" vertical="center" wrapText="1"/>
    </xf>
    <xf numFmtId="0" fontId="20" fillId="60" borderId="57" xfId="54146" applyFont="1" applyFill="1" applyBorder="1" applyAlignment="1">
      <alignment horizontal="left" vertical="center" wrapText="1"/>
    </xf>
    <xf numFmtId="0" fontId="20" fillId="60" borderId="46" xfId="54146" applyFont="1" applyFill="1" applyBorder="1" applyAlignment="1">
      <alignment horizontal="left" vertical="center" wrapText="1"/>
    </xf>
    <xf numFmtId="0" fontId="20" fillId="0" borderId="44" xfId="54146" applyFont="1" applyBorder="1" applyAlignment="1">
      <alignment horizontal="left" vertical="center" wrapText="1"/>
    </xf>
    <xf numFmtId="0" fontId="20" fillId="0" borderId="10" xfId="54146" applyFont="1" applyBorder="1" applyAlignment="1">
      <alignment horizontal="left" vertical="center" wrapText="1"/>
    </xf>
    <xf numFmtId="0" fontId="20" fillId="0" borderId="101" xfId="54146" applyFont="1" applyBorder="1" applyAlignment="1">
      <alignment horizontal="left" vertical="center" wrapText="1"/>
    </xf>
    <xf numFmtId="0" fontId="84" fillId="60" borderId="11" xfId="54146" applyFont="1" applyFill="1" applyBorder="1" applyAlignment="1">
      <alignment horizontal="center"/>
    </xf>
    <xf numFmtId="0" fontId="84" fillId="60" borderId="12" xfId="54146" applyFont="1" applyFill="1" applyBorder="1" applyAlignment="1">
      <alignment horizontal="center"/>
    </xf>
    <xf numFmtId="0" fontId="84" fillId="60" borderId="68" xfId="54146" applyFont="1" applyFill="1" applyBorder="1" applyAlignment="1">
      <alignment horizontal="center"/>
    </xf>
    <xf numFmtId="0" fontId="20" fillId="60" borderId="11" xfId="54146" applyFont="1" applyFill="1" applyBorder="1" applyAlignment="1">
      <alignment horizontal="center" vertical="center"/>
    </xf>
    <xf numFmtId="0" fontId="20" fillId="60" borderId="12" xfId="54146" applyFont="1" applyFill="1" applyBorder="1" applyAlignment="1">
      <alignment horizontal="center" vertical="center"/>
    </xf>
    <xf numFmtId="0" fontId="20" fillId="60" borderId="68" xfId="54146" applyFont="1" applyFill="1" applyBorder="1" applyAlignment="1">
      <alignment horizontal="center" vertical="center"/>
    </xf>
    <xf numFmtId="0" fontId="20" fillId="60" borderId="49" xfId="54146" applyFont="1" applyFill="1" applyBorder="1" applyAlignment="1">
      <alignment horizontal="left" vertical="center"/>
    </xf>
    <xf numFmtId="0" fontId="20" fillId="60" borderId="50" xfId="54146" applyFont="1" applyFill="1" applyBorder="1" applyAlignment="1">
      <alignment horizontal="left" vertical="center"/>
    </xf>
    <xf numFmtId="180" fontId="20" fillId="60" borderId="52" xfId="54146" applyNumberFormat="1" applyFont="1" applyFill="1" applyBorder="1" applyAlignment="1">
      <alignment horizontal="center" vertical="center"/>
    </xf>
    <xf numFmtId="180" fontId="20" fillId="60" borderId="50" xfId="54146" applyNumberFormat="1" applyFont="1" applyFill="1" applyBorder="1" applyAlignment="1">
      <alignment horizontal="center" vertical="center"/>
    </xf>
    <xf numFmtId="14" fontId="20" fillId="60" borderId="53" xfId="54146" applyNumberFormat="1" applyFont="1" applyFill="1" applyBorder="1" applyAlignment="1">
      <alignment horizontal="left" vertical="center"/>
    </xf>
    <xf numFmtId="14" fontId="20" fillId="60" borderId="54" xfId="54146" applyNumberFormat="1" applyFont="1" applyFill="1" applyBorder="1" applyAlignment="1">
      <alignment horizontal="left" vertical="center"/>
    </xf>
    <xf numFmtId="14" fontId="20" fillId="60" borderId="104" xfId="54146" applyNumberFormat="1" applyFont="1" applyFill="1" applyBorder="1" applyAlignment="1">
      <alignment horizontal="left" vertical="center"/>
    </xf>
    <xf numFmtId="2" fontId="19" fillId="0" borderId="43" xfId="54154" applyNumberFormat="1" applyFont="1" applyFill="1" applyBorder="1" applyAlignment="1" applyProtection="1">
      <alignment horizontal="center" vertical="center" wrapText="1"/>
      <protection locked="0"/>
    </xf>
    <xf numFmtId="2" fontId="19" fillId="0" borderId="103" xfId="54154" applyNumberFormat="1" applyFont="1" applyFill="1" applyBorder="1" applyAlignment="1" applyProtection="1">
      <alignment horizontal="center" vertical="center" wrapText="1"/>
      <protection locked="0"/>
    </xf>
    <xf numFmtId="43" fontId="20" fillId="0" borderId="118" xfId="54155" applyFont="1" applyFill="1" applyBorder="1" applyAlignment="1" applyProtection="1">
      <alignment horizontal="center" vertical="center"/>
      <protection locked="0"/>
    </xf>
    <xf numFmtId="43" fontId="20" fillId="0" borderId="119" xfId="54155" applyFont="1" applyFill="1" applyBorder="1" applyAlignment="1" applyProtection="1">
      <alignment horizontal="center" vertical="center"/>
      <protection locked="0"/>
    </xf>
    <xf numFmtId="43" fontId="20" fillId="0" borderId="117" xfId="54155" applyFont="1" applyFill="1" applyBorder="1" applyAlignment="1" applyProtection="1">
      <alignment horizontal="center" vertical="center"/>
      <protection locked="0"/>
    </xf>
    <xf numFmtId="0" fontId="91" fillId="0" borderId="11" xfId="54154" applyFont="1" applyFill="1" applyBorder="1" applyAlignment="1">
      <alignment horizontal="center" vertical="center" wrapText="1"/>
    </xf>
    <xf numFmtId="0" fontId="91" fillId="0" borderId="12" xfId="54154" applyFont="1" applyFill="1" applyBorder="1" applyAlignment="1">
      <alignment horizontal="center" vertical="center" wrapText="1"/>
    </xf>
    <xf numFmtId="0" fontId="91" fillId="0" borderId="68" xfId="54154" applyFont="1" applyFill="1" applyBorder="1" applyAlignment="1">
      <alignment horizontal="center" vertical="center" wrapText="1"/>
    </xf>
    <xf numFmtId="0" fontId="19" fillId="0" borderId="8" xfId="54154" applyFont="1" applyFill="1" applyBorder="1" applyAlignment="1" applyProtection="1">
      <alignment horizontal="center" vertical="center" wrapText="1"/>
      <protection locked="0"/>
    </xf>
    <xf numFmtId="0" fontId="19" fillId="0" borderId="49" xfId="54154" applyFont="1" applyFill="1" applyBorder="1" applyAlignment="1" applyProtection="1">
      <alignment horizontal="center" vertical="center" wrapText="1"/>
      <protection locked="0"/>
    </xf>
    <xf numFmtId="2" fontId="19" fillId="0" borderId="18" xfId="54154" applyNumberFormat="1" applyFont="1" applyFill="1" applyBorder="1" applyAlignment="1" applyProtection="1">
      <alignment horizontal="center" vertical="center" wrapText="1"/>
      <protection locked="0"/>
    </xf>
    <xf numFmtId="2" fontId="19" fillId="0" borderId="1" xfId="54154" applyNumberFormat="1" applyFont="1" applyFill="1" applyBorder="1" applyAlignment="1" applyProtection="1">
      <alignment horizontal="center" vertical="center" wrapText="1"/>
      <protection locked="0"/>
    </xf>
    <xf numFmtId="2" fontId="19" fillId="0" borderId="50" xfId="54154" applyNumberFormat="1" applyFont="1" applyFill="1" applyBorder="1" applyAlignment="1" applyProtection="1">
      <alignment horizontal="center" vertical="center" wrapText="1"/>
      <protection locked="0"/>
    </xf>
    <xf numFmtId="0" fontId="19" fillId="0" borderId="66" xfId="54154" applyFont="1" applyFill="1" applyBorder="1" applyAlignment="1" applyProtection="1">
      <alignment horizontal="center" vertical="center" wrapText="1"/>
      <protection locked="0"/>
    </xf>
    <xf numFmtId="2" fontId="19" fillId="0" borderId="2" xfId="54154" applyNumberFormat="1" applyFont="1" applyFill="1" applyBorder="1" applyAlignment="1" applyProtection="1">
      <alignment horizontal="center" vertical="center" wrapText="1"/>
      <protection locked="0"/>
    </xf>
    <xf numFmtId="0" fontId="20" fillId="0" borderId="79" xfId="54154" applyFont="1" applyBorder="1" applyAlignment="1" applyProtection="1">
      <alignment horizontal="center" vertical="center"/>
      <protection locked="0"/>
    </xf>
    <xf numFmtId="0" fontId="20" fillId="0" borderId="3" xfId="54154" applyFont="1" applyBorder="1" applyAlignment="1" applyProtection="1">
      <alignment horizontal="center" vertical="center"/>
      <protection locked="0"/>
    </xf>
    <xf numFmtId="0" fontId="20" fillId="0" borderId="4" xfId="54154" applyFont="1" applyBorder="1" applyAlignment="1" applyProtection="1">
      <alignment horizontal="center" vertical="center"/>
      <protection locked="0"/>
    </xf>
    <xf numFmtId="43" fontId="2" fillId="4" borderId="9" xfId="54154" applyNumberFormat="1" applyFill="1" applyBorder="1" applyAlignment="1">
      <alignment horizontal="center"/>
    </xf>
    <xf numFmtId="43" fontId="2" fillId="4" borderId="10" xfId="54154" applyNumberFormat="1" applyFill="1" applyBorder="1" applyAlignment="1">
      <alignment horizontal="center"/>
    </xf>
    <xf numFmtId="43" fontId="2" fillId="4" borderId="101" xfId="54154" applyNumberFormat="1" applyFill="1" applyBorder="1" applyAlignment="1">
      <alignment horizontal="center"/>
    </xf>
    <xf numFmtId="0" fontId="91" fillId="0" borderId="5" xfId="54154" applyFont="1" applyFill="1" applyBorder="1" applyAlignment="1" applyProtection="1">
      <alignment horizontal="center" vertical="center"/>
      <protection locked="0"/>
    </xf>
    <xf numFmtId="0" fontId="91" fillId="0" borderId="6" xfId="54154" applyFont="1" applyFill="1" applyBorder="1" applyAlignment="1" applyProtection="1">
      <alignment horizontal="center" vertical="center"/>
      <protection locked="0"/>
    </xf>
    <xf numFmtId="0" fontId="91" fillId="0" borderId="7" xfId="54154" applyFont="1" applyFill="1" applyBorder="1" applyAlignment="1" applyProtection="1">
      <alignment horizontal="center" vertical="center"/>
      <protection locked="0"/>
    </xf>
    <xf numFmtId="0" fontId="20" fillId="0" borderId="13" xfId="54154" applyFont="1" applyFill="1" applyBorder="1" applyAlignment="1" applyProtection="1">
      <alignment horizontal="center" vertical="center" wrapText="1"/>
      <protection locked="0"/>
    </xf>
    <xf numFmtId="43" fontId="2" fillId="4" borderId="11" xfId="54154" applyNumberFormat="1" applyFill="1" applyBorder="1" applyAlignment="1">
      <alignment horizontal="center"/>
    </xf>
    <xf numFmtId="43" fontId="2" fillId="4" borderId="12" xfId="54154" applyNumberFormat="1" applyFill="1" applyBorder="1" applyAlignment="1">
      <alignment horizontal="center"/>
    </xf>
    <xf numFmtId="43" fontId="2" fillId="4" borderId="68" xfId="54154" applyNumberFormat="1" applyFill="1" applyBorder="1" applyAlignment="1">
      <alignment horizontal="center"/>
    </xf>
    <xf numFmtId="0" fontId="20" fillId="0" borderId="5" xfId="54154" applyFont="1" applyFill="1" applyBorder="1" applyAlignment="1" applyProtection="1">
      <alignment horizontal="center" vertical="center"/>
      <protection locked="0"/>
    </xf>
    <xf numFmtId="0" fontId="20" fillId="0" borderId="6" xfId="54154" applyFont="1" applyFill="1" applyBorder="1" applyAlignment="1" applyProtection="1">
      <alignment horizontal="center" vertical="center"/>
      <protection locked="0"/>
    </xf>
    <xf numFmtId="0" fontId="20" fillId="0" borderId="7" xfId="54154" applyFont="1" applyFill="1" applyBorder="1" applyAlignment="1" applyProtection="1">
      <alignment horizontal="center" vertical="center"/>
      <protection locked="0"/>
    </xf>
    <xf numFmtId="0" fontId="90" fillId="0" borderId="11" xfId="54154" applyFont="1" applyBorder="1" applyAlignment="1">
      <alignment horizontal="center"/>
    </xf>
    <xf numFmtId="0" fontId="90" fillId="0" borderId="12" xfId="54154" applyFont="1" applyBorder="1" applyAlignment="1">
      <alignment horizontal="center"/>
    </xf>
    <xf numFmtId="0" fontId="90" fillId="0" borderId="68" xfId="54154" applyFont="1" applyBorder="1" applyAlignment="1">
      <alignment horizontal="center"/>
    </xf>
    <xf numFmtId="0" fontId="2" fillId="4" borderId="5" xfId="54154" applyFill="1" applyBorder="1" applyAlignment="1">
      <alignment horizontal="left"/>
    </xf>
    <xf numFmtId="0" fontId="2" fillId="4" borderId="6" xfId="54154" applyFill="1" applyBorder="1" applyAlignment="1">
      <alignment horizontal="left"/>
    </xf>
    <xf numFmtId="0" fontId="2" fillId="4" borderId="7" xfId="54154" applyFill="1" applyBorder="1" applyAlignment="1">
      <alignment horizontal="left"/>
    </xf>
    <xf numFmtId="0" fontId="2" fillId="4" borderId="8" xfId="54154" applyFill="1" applyBorder="1" applyAlignment="1">
      <alignment horizontal="left"/>
    </xf>
    <xf numFmtId="0" fontId="2" fillId="4" borderId="0" xfId="54154" applyFill="1" applyBorder="1" applyAlignment="1">
      <alignment horizontal="left"/>
    </xf>
    <xf numFmtId="0" fontId="2" fillId="4" borderId="100" xfId="54154" applyFill="1" applyBorder="1" applyAlignment="1">
      <alignment horizontal="left"/>
    </xf>
    <xf numFmtId="0" fontId="2" fillId="4" borderId="9" xfId="54154" applyFill="1" applyBorder="1" applyAlignment="1">
      <alignment horizontal="left"/>
    </xf>
    <xf numFmtId="0" fontId="2" fillId="4" borderId="10" xfId="54154" applyFill="1" applyBorder="1" applyAlignment="1">
      <alignment horizontal="left"/>
    </xf>
    <xf numFmtId="0" fontId="2" fillId="4" borderId="101" xfId="54154" applyFill="1" applyBorder="1" applyAlignment="1">
      <alignment horizontal="left"/>
    </xf>
  </cellXfs>
  <cellStyles count="54156">
    <cellStyle name="_x000d__x000a_JournalTemplate=C:\COMFO\CTALK\JOURSTD.TPL_x000d__x000a_LbStateAddress=3 3 0 251 1 89 2 311_x000d__x000a_LbStateJou" xfId="62"/>
    <cellStyle name="20% - Ênfase1 100" xfId="1"/>
    <cellStyle name="20% - Ênfase1 2" xfId="268"/>
    <cellStyle name="20% - Ênfase1 2 2" xfId="269"/>
    <cellStyle name="20% - Ênfase1 2 2 2" xfId="270"/>
    <cellStyle name="20% - Ênfase1 2 2 2 2" xfId="271"/>
    <cellStyle name="20% - Ênfase1 2 2 2 2 2" xfId="272"/>
    <cellStyle name="20% - Ênfase1 2 2 2 2 3" xfId="273"/>
    <cellStyle name="20% - Ênfase1 2 2 2 3" xfId="274"/>
    <cellStyle name="20% - Ênfase1 2 2 2 4" xfId="275"/>
    <cellStyle name="20% - Ênfase1 2 2 2 5" xfId="276"/>
    <cellStyle name="20% - Ênfase1 2 2 3" xfId="277"/>
    <cellStyle name="20% - Ênfase1 2 2 3 2" xfId="278"/>
    <cellStyle name="20% - Ênfase1 2 2 3 3" xfId="279"/>
    <cellStyle name="20% - Ênfase1 2 2 4" xfId="280"/>
    <cellStyle name="20% - Ênfase1 2 2 5" xfId="281"/>
    <cellStyle name="20% - Ênfase1 2 2 6" xfId="282"/>
    <cellStyle name="20% - Ênfase2 2" xfId="283"/>
    <cellStyle name="20% - Ênfase2 2 2" xfId="284"/>
    <cellStyle name="20% - Ênfase2 2 2 2" xfId="285"/>
    <cellStyle name="20% - Ênfase2 2 2 2 2" xfId="286"/>
    <cellStyle name="20% - Ênfase2 2 2 2 2 2" xfId="287"/>
    <cellStyle name="20% - Ênfase2 2 2 2 2 3" xfId="288"/>
    <cellStyle name="20% - Ênfase2 2 2 2 3" xfId="289"/>
    <cellStyle name="20% - Ênfase2 2 2 2 4" xfId="290"/>
    <cellStyle name="20% - Ênfase2 2 2 2 5" xfId="291"/>
    <cellStyle name="20% - Ênfase2 2 2 3" xfId="292"/>
    <cellStyle name="20% - Ênfase2 2 2 3 2" xfId="293"/>
    <cellStyle name="20% - Ênfase2 2 2 3 3" xfId="294"/>
    <cellStyle name="20% - Ênfase2 2 2 4" xfId="295"/>
    <cellStyle name="20% - Ênfase2 2 2 5" xfId="296"/>
    <cellStyle name="20% - Ênfase2 2 2 6" xfId="297"/>
    <cellStyle name="20% - Ênfase3 2" xfId="298"/>
    <cellStyle name="20% - Ênfase3 2 2" xfId="299"/>
    <cellStyle name="20% - Ênfase3 2 2 2" xfId="300"/>
    <cellStyle name="20% - Ênfase3 2 2 2 2" xfId="301"/>
    <cellStyle name="20% - Ênfase3 2 2 2 2 2" xfId="302"/>
    <cellStyle name="20% - Ênfase3 2 2 2 2 3" xfId="303"/>
    <cellStyle name="20% - Ênfase3 2 2 2 3" xfId="304"/>
    <cellStyle name="20% - Ênfase3 2 2 2 4" xfId="305"/>
    <cellStyle name="20% - Ênfase3 2 2 2 5" xfId="306"/>
    <cellStyle name="20% - Ênfase3 2 2 3" xfId="307"/>
    <cellStyle name="20% - Ênfase3 2 2 3 2" xfId="308"/>
    <cellStyle name="20% - Ênfase3 2 2 3 3" xfId="309"/>
    <cellStyle name="20% - Ênfase3 2 2 4" xfId="310"/>
    <cellStyle name="20% - Ênfase3 2 2 5" xfId="311"/>
    <cellStyle name="20% - Ênfase3 2 2 6" xfId="312"/>
    <cellStyle name="20% - Ênfase4 2" xfId="313"/>
    <cellStyle name="20% - Ênfase4 2 2" xfId="314"/>
    <cellStyle name="20% - Ênfase4 2 2 2" xfId="315"/>
    <cellStyle name="20% - Ênfase4 2 2 2 2" xfId="316"/>
    <cellStyle name="20% - Ênfase4 2 2 2 2 2" xfId="317"/>
    <cellStyle name="20% - Ênfase4 2 2 2 2 3" xfId="318"/>
    <cellStyle name="20% - Ênfase4 2 2 2 3" xfId="319"/>
    <cellStyle name="20% - Ênfase4 2 2 2 4" xfId="320"/>
    <cellStyle name="20% - Ênfase4 2 2 2 5" xfId="321"/>
    <cellStyle name="20% - Ênfase4 2 2 3" xfId="322"/>
    <cellStyle name="20% - Ênfase4 2 2 3 2" xfId="323"/>
    <cellStyle name="20% - Ênfase4 2 2 3 3" xfId="324"/>
    <cellStyle name="20% - Ênfase4 2 2 4" xfId="325"/>
    <cellStyle name="20% - Ênfase4 2 2 5" xfId="326"/>
    <cellStyle name="20% - Ênfase4 2 2 6" xfId="327"/>
    <cellStyle name="20% - Ênfase5 2" xfId="328"/>
    <cellStyle name="20% - Ênfase5 2 2" xfId="329"/>
    <cellStyle name="20% - Ênfase5 2 2 2" xfId="330"/>
    <cellStyle name="20% - Ênfase5 2 2 2 2" xfId="331"/>
    <cellStyle name="20% - Ênfase5 2 2 2 2 2" xfId="332"/>
    <cellStyle name="20% - Ênfase5 2 2 2 2 3" xfId="333"/>
    <cellStyle name="20% - Ênfase5 2 2 2 3" xfId="334"/>
    <cellStyle name="20% - Ênfase5 2 2 2 4" xfId="335"/>
    <cellStyle name="20% - Ênfase5 2 2 2 5" xfId="336"/>
    <cellStyle name="20% - Ênfase5 2 2 3" xfId="337"/>
    <cellStyle name="20% - Ênfase5 2 2 3 2" xfId="338"/>
    <cellStyle name="20% - Ênfase5 2 2 3 3" xfId="339"/>
    <cellStyle name="20% - Ênfase5 2 2 4" xfId="340"/>
    <cellStyle name="20% - Ênfase5 2 2 5" xfId="341"/>
    <cellStyle name="20% - Ênfase5 2 2 6" xfId="342"/>
    <cellStyle name="20% - Ênfase6 2" xfId="343"/>
    <cellStyle name="20% - Ênfase6 2 2" xfId="344"/>
    <cellStyle name="20% - Ênfase6 2 2 2" xfId="345"/>
    <cellStyle name="20% - Ênfase6 2 2 2 2" xfId="346"/>
    <cellStyle name="20% - Ênfase6 2 2 2 2 2" xfId="347"/>
    <cellStyle name="20% - Ênfase6 2 2 2 2 3" xfId="348"/>
    <cellStyle name="20% - Ênfase6 2 2 2 3" xfId="349"/>
    <cellStyle name="20% - Ênfase6 2 2 2 4" xfId="350"/>
    <cellStyle name="20% - Ênfase6 2 2 2 5" xfId="351"/>
    <cellStyle name="20% - Ênfase6 2 2 3" xfId="352"/>
    <cellStyle name="20% - Ênfase6 2 2 3 2" xfId="353"/>
    <cellStyle name="20% - Ênfase6 2 2 3 3" xfId="354"/>
    <cellStyle name="20% - Ênfase6 2 2 4" xfId="355"/>
    <cellStyle name="20% - Ênfase6 2 2 5" xfId="356"/>
    <cellStyle name="20% - Ênfase6 2 2 6" xfId="357"/>
    <cellStyle name="40% - Ênfase1 2" xfId="358"/>
    <cellStyle name="40% - Ênfase1 2 2" xfId="359"/>
    <cellStyle name="40% - Ênfase1 2 2 2" xfId="360"/>
    <cellStyle name="40% - Ênfase1 2 2 2 2" xfId="361"/>
    <cellStyle name="40% - Ênfase1 2 2 2 2 2" xfId="362"/>
    <cellStyle name="40% - Ênfase1 2 2 2 2 3" xfId="363"/>
    <cellStyle name="40% - Ênfase1 2 2 2 3" xfId="364"/>
    <cellStyle name="40% - Ênfase1 2 2 2 4" xfId="365"/>
    <cellStyle name="40% - Ênfase1 2 2 2 5" xfId="366"/>
    <cellStyle name="40% - Ênfase1 2 2 3" xfId="367"/>
    <cellStyle name="40% - Ênfase1 2 2 3 2" xfId="368"/>
    <cellStyle name="40% - Ênfase1 2 2 3 3" xfId="369"/>
    <cellStyle name="40% - Ênfase1 2 2 4" xfId="370"/>
    <cellStyle name="40% - Ênfase1 2 2 5" xfId="371"/>
    <cellStyle name="40% - Ênfase1 2 2 6" xfId="372"/>
    <cellStyle name="40% - Ênfase2 2" xfId="373"/>
    <cellStyle name="40% - Ênfase2 2 2" xfId="374"/>
    <cellStyle name="40% - Ênfase2 2 2 2" xfId="375"/>
    <cellStyle name="40% - Ênfase2 2 2 2 2" xfId="376"/>
    <cellStyle name="40% - Ênfase2 2 2 2 2 2" xfId="377"/>
    <cellStyle name="40% - Ênfase2 2 2 2 2 3" xfId="378"/>
    <cellStyle name="40% - Ênfase2 2 2 2 3" xfId="379"/>
    <cellStyle name="40% - Ênfase2 2 2 2 4" xfId="380"/>
    <cellStyle name="40% - Ênfase2 2 2 2 5" xfId="381"/>
    <cellStyle name="40% - Ênfase2 2 2 3" xfId="382"/>
    <cellStyle name="40% - Ênfase2 2 2 3 2" xfId="383"/>
    <cellStyle name="40% - Ênfase2 2 2 3 3" xfId="384"/>
    <cellStyle name="40% - Ênfase2 2 2 4" xfId="385"/>
    <cellStyle name="40% - Ênfase2 2 2 5" xfId="386"/>
    <cellStyle name="40% - Ênfase2 2 2 6" xfId="387"/>
    <cellStyle name="40% - Ênfase3 2" xfId="388"/>
    <cellStyle name="40% - Ênfase3 2 2" xfId="389"/>
    <cellStyle name="40% - Ênfase3 2 2 2" xfId="390"/>
    <cellStyle name="40% - Ênfase3 2 2 2 2" xfId="391"/>
    <cellStyle name="40% - Ênfase3 2 2 2 2 2" xfId="392"/>
    <cellStyle name="40% - Ênfase3 2 2 2 2 3" xfId="393"/>
    <cellStyle name="40% - Ênfase3 2 2 2 3" xfId="394"/>
    <cellStyle name="40% - Ênfase3 2 2 2 4" xfId="395"/>
    <cellStyle name="40% - Ênfase3 2 2 2 5" xfId="396"/>
    <cellStyle name="40% - Ênfase3 2 2 3" xfId="397"/>
    <cellStyle name="40% - Ênfase3 2 2 3 2" xfId="398"/>
    <cellStyle name="40% - Ênfase3 2 2 3 3" xfId="399"/>
    <cellStyle name="40% - Ênfase3 2 2 4" xfId="400"/>
    <cellStyle name="40% - Ênfase3 2 2 5" xfId="401"/>
    <cellStyle name="40% - Ênfase3 2 2 6" xfId="402"/>
    <cellStyle name="40% - Ênfase4 2" xfId="403"/>
    <cellStyle name="40% - Ênfase4 2 2" xfId="404"/>
    <cellStyle name="40% - Ênfase4 2 2 2" xfId="405"/>
    <cellStyle name="40% - Ênfase4 2 2 2 2" xfId="406"/>
    <cellStyle name="40% - Ênfase4 2 2 2 2 2" xfId="407"/>
    <cellStyle name="40% - Ênfase4 2 2 2 2 3" xfId="408"/>
    <cellStyle name="40% - Ênfase4 2 2 2 3" xfId="409"/>
    <cellStyle name="40% - Ênfase4 2 2 2 4" xfId="410"/>
    <cellStyle name="40% - Ênfase4 2 2 2 5" xfId="411"/>
    <cellStyle name="40% - Ênfase4 2 2 3" xfId="412"/>
    <cellStyle name="40% - Ênfase4 2 2 3 2" xfId="413"/>
    <cellStyle name="40% - Ênfase4 2 2 3 3" xfId="414"/>
    <cellStyle name="40% - Ênfase4 2 2 4" xfId="415"/>
    <cellStyle name="40% - Ênfase4 2 2 5" xfId="416"/>
    <cellStyle name="40% - Ênfase4 2 2 6" xfId="417"/>
    <cellStyle name="40% - Ênfase5 2" xfId="418"/>
    <cellStyle name="40% - Ênfase5 2 2" xfId="419"/>
    <cellStyle name="40% - Ênfase5 2 2 2" xfId="420"/>
    <cellStyle name="40% - Ênfase5 2 2 2 2" xfId="421"/>
    <cellStyle name="40% - Ênfase5 2 2 2 2 2" xfId="422"/>
    <cellStyle name="40% - Ênfase5 2 2 2 2 3" xfId="423"/>
    <cellStyle name="40% - Ênfase5 2 2 2 3" xfId="424"/>
    <cellStyle name="40% - Ênfase5 2 2 2 4" xfId="425"/>
    <cellStyle name="40% - Ênfase5 2 2 2 5" xfId="426"/>
    <cellStyle name="40% - Ênfase5 2 2 3" xfId="427"/>
    <cellStyle name="40% - Ênfase5 2 2 3 2" xfId="428"/>
    <cellStyle name="40% - Ênfase5 2 2 3 3" xfId="429"/>
    <cellStyle name="40% - Ênfase5 2 2 4" xfId="430"/>
    <cellStyle name="40% - Ênfase5 2 2 5" xfId="431"/>
    <cellStyle name="40% - Ênfase5 2 2 6" xfId="432"/>
    <cellStyle name="40% - Ênfase6 2" xfId="433"/>
    <cellStyle name="40% - Ênfase6 2 2" xfId="434"/>
    <cellStyle name="40% - Ênfase6 2 2 2" xfId="435"/>
    <cellStyle name="40% - Ênfase6 2 2 2 2" xfId="436"/>
    <cellStyle name="40% - Ênfase6 2 2 2 2 2" xfId="437"/>
    <cellStyle name="40% - Ênfase6 2 2 2 2 3" xfId="438"/>
    <cellStyle name="40% - Ênfase6 2 2 2 3" xfId="439"/>
    <cellStyle name="40% - Ênfase6 2 2 2 4" xfId="440"/>
    <cellStyle name="40% - Ênfase6 2 2 2 5" xfId="441"/>
    <cellStyle name="40% - Ênfase6 2 2 3" xfId="442"/>
    <cellStyle name="40% - Ênfase6 2 2 3 2" xfId="443"/>
    <cellStyle name="40% - Ênfase6 2 2 3 3" xfId="444"/>
    <cellStyle name="40% - Ênfase6 2 2 4" xfId="445"/>
    <cellStyle name="40% - Ênfase6 2 2 5" xfId="446"/>
    <cellStyle name="40% - Ênfase6 2 2 6" xfId="447"/>
    <cellStyle name="60% - Ênfase1 2" xfId="448"/>
    <cellStyle name="60% - Ênfase1 2 2" xfId="449"/>
    <cellStyle name="60% - Ênfase2 2" xfId="450"/>
    <cellStyle name="60% - Ênfase2 2 2" xfId="451"/>
    <cellStyle name="60% - Ênfase3 2" xfId="452"/>
    <cellStyle name="60% - Ênfase3 2 2" xfId="453"/>
    <cellStyle name="60% - Ênfase4 2" xfId="454"/>
    <cellStyle name="60% - Ênfase4 2 2" xfId="455"/>
    <cellStyle name="60% - Ênfase5 2" xfId="456"/>
    <cellStyle name="60% - Ênfase5 2 2" xfId="457"/>
    <cellStyle name="60% - Ênfase6 2" xfId="458"/>
    <cellStyle name="60% - Ênfase6 2 2" xfId="459"/>
    <cellStyle name="60% - Ênfase6 37" xfId="2"/>
    <cellStyle name="Bom 2" xfId="460"/>
    <cellStyle name="Bom 2 2" xfId="461"/>
    <cellStyle name="Cálculo 2" xfId="462"/>
    <cellStyle name="Cálculo 2 2" xfId="463"/>
    <cellStyle name="Célula de Verificação 2" xfId="464"/>
    <cellStyle name="Célula de Verificação 2 2" xfId="465"/>
    <cellStyle name="Célula Vinculada 2" xfId="466"/>
    <cellStyle name="Célula Vinculada 2 2" xfId="467"/>
    <cellStyle name="Comma_Arauco Piping list" xfId="63"/>
    <cellStyle name="Comma0" xfId="64"/>
    <cellStyle name="CORES" xfId="65"/>
    <cellStyle name="Currency [0]_Arauco Piping list" xfId="66"/>
    <cellStyle name="Currency_Arauco Piping list" xfId="67"/>
    <cellStyle name="Currency0" xfId="68"/>
    <cellStyle name="Data" xfId="69"/>
    <cellStyle name="Date" xfId="70"/>
    <cellStyle name="Ênfase1 2" xfId="468"/>
    <cellStyle name="Ênfase1 2 2" xfId="469"/>
    <cellStyle name="Ênfase2 2" xfId="470"/>
    <cellStyle name="Ênfase2 2 2" xfId="471"/>
    <cellStyle name="Ênfase3 2" xfId="472"/>
    <cellStyle name="Ênfase3 2 2" xfId="473"/>
    <cellStyle name="Ênfase4 2" xfId="474"/>
    <cellStyle name="Ênfase4 2 2" xfId="475"/>
    <cellStyle name="Ênfase5 2" xfId="476"/>
    <cellStyle name="Ênfase5 2 2" xfId="477"/>
    <cellStyle name="Ênfase6 2" xfId="478"/>
    <cellStyle name="Ênfase6 2 2" xfId="479"/>
    <cellStyle name="Entrada 2" xfId="480"/>
    <cellStyle name="Entrada 2 2" xfId="481"/>
    <cellStyle name="Excel Built-in Excel Built-in Excel Built-in Excel Built-in Excel Built-in Excel Built-in Excel Built-in Excel Built-in Separador de milhares 4" xfId="3"/>
    <cellStyle name="Excel Built-in Excel Built-in Excel Built-in Excel Built-in Excel Built-in Excel Built-in Excel Built-in Separador de milhares 4" xfId="4"/>
    <cellStyle name="Excel Built-in Normal" xfId="5"/>
    <cellStyle name="Excel Built-in Normal 1" xfId="6"/>
    <cellStyle name="Excel Built-in Normal 2" xfId="30"/>
    <cellStyle name="Excel Built-in Normal 3" xfId="41"/>
    <cellStyle name="Excel_BuiltIn_Comma" xfId="7"/>
    <cellStyle name="Fixed" xfId="71"/>
    <cellStyle name="Fixo" xfId="72"/>
    <cellStyle name="Followed Hyperlink" xfId="73"/>
    <cellStyle name="Grey" xfId="74"/>
    <cellStyle name="Heading" xfId="8"/>
    <cellStyle name="Heading 1" xfId="75"/>
    <cellStyle name="Heading 2" xfId="76"/>
    <cellStyle name="Heading1" xfId="9"/>
    <cellStyle name="Hiperlink 2" xfId="31"/>
    <cellStyle name="Incorreto 2" xfId="482"/>
    <cellStyle name="Incorreto 2 2" xfId="483"/>
    <cellStyle name="Indefinido" xfId="77"/>
    <cellStyle name="Input [yellow]" xfId="78"/>
    <cellStyle name="material" xfId="79"/>
    <cellStyle name="material 2" xfId="484"/>
    <cellStyle name="material 2 2" xfId="485"/>
    <cellStyle name="material 3" xfId="486"/>
    <cellStyle name="material 4" xfId="487"/>
    <cellStyle name="MINIPG" xfId="80"/>
    <cellStyle name="Moeda" xfId="54149" builtinId="4"/>
    <cellStyle name="Moeda 2" xfId="32"/>
    <cellStyle name="Moeda 3" xfId="488"/>
    <cellStyle name="Moeda 3 2" xfId="489"/>
    <cellStyle name="Moeda 3 2 2" xfId="490"/>
    <cellStyle name="Moeda 3 2 2 2" xfId="491"/>
    <cellStyle name="Moeda 3 2 2 3" xfId="492"/>
    <cellStyle name="Moeda 3 2 3" xfId="493"/>
    <cellStyle name="Moeda 3 2 4" xfId="494"/>
    <cellStyle name="Moeda 3 2 5" xfId="495"/>
    <cellStyle name="Moeda 3 3" xfId="496"/>
    <cellStyle name="Moeda 3 3 2" xfId="497"/>
    <cellStyle name="Moeda 3 3 3" xfId="498"/>
    <cellStyle name="Moeda 3 4" xfId="499"/>
    <cellStyle name="Moeda 3 5" xfId="500"/>
    <cellStyle name="Moeda 3 6" xfId="501"/>
    <cellStyle name="Neutra 2" xfId="502"/>
    <cellStyle name="Neutra 2 2" xfId="503"/>
    <cellStyle name="Normal" xfId="0" builtinId="0"/>
    <cellStyle name="Normal - Style1" xfId="81"/>
    <cellStyle name="Normal 10" xfId="46"/>
    <cellStyle name="Normal 10 2" xfId="178"/>
    <cellStyle name="Normal 10 2 2" xfId="504"/>
    <cellStyle name="Normal 10 3" xfId="505"/>
    <cellStyle name="Normal 100" xfId="506"/>
    <cellStyle name="Normal 101" xfId="507"/>
    <cellStyle name="Normal 102" xfId="508"/>
    <cellStyle name="Normal 103" xfId="509"/>
    <cellStyle name="Normal 104" xfId="510"/>
    <cellStyle name="Normal 105" xfId="511"/>
    <cellStyle name="Normal 106" xfId="512"/>
    <cellStyle name="Normal 107" xfId="513"/>
    <cellStyle name="Normal 108" xfId="514"/>
    <cellStyle name="Normal 109" xfId="515"/>
    <cellStyle name="Normal 11" xfId="51"/>
    <cellStyle name="Normal 11 2" xfId="516"/>
    <cellStyle name="Normal 11 2 2" xfId="517"/>
    <cellStyle name="Normal 11 3" xfId="518"/>
    <cellStyle name="Normal 110" xfId="519"/>
    <cellStyle name="Normal 111" xfId="520"/>
    <cellStyle name="Normal 112" xfId="521"/>
    <cellStyle name="Normal 113" xfId="522"/>
    <cellStyle name="Normal 114" xfId="523"/>
    <cellStyle name="Normal 115" xfId="524"/>
    <cellStyle name="Normal 116" xfId="525"/>
    <cellStyle name="Normal 117" xfId="526"/>
    <cellStyle name="Normal 118" xfId="527"/>
    <cellStyle name="Normal 119" xfId="528"/>
    <cellStyle name="Normal 12" xfId="48"/>
    <cellStyle name="Normal 12 2" xfId="529"/>
    <cellStyle name="Normal 12 2 2" xfId="530"/>
    <cellStyle name="Normal 12 3" xfId="531"/>
    <cellStyle name="Normal 12 4" xfId="532"/>
    <cellStyle name="Normal 120" xfId="533"/>
    <cellStyle name="Normal 121" xfId="534"/>
    <cellStyle name="Normal 122" xfId="535"/>
    <cellStyle name="Normal 123" xfId="536"/>
    <cellStyle name="Normal 124" xfId="537"/>
    <cellStyle name="Normal 125" xfId="538"/>
    <cellStyle name="Normal 126" xfId="539"/>
    <cellStyle name="Normal 127" xfId="540"/>
    <cellStyle name="Normal 128" xfId="541"/>
    <cellStyle name="Normal 129" xfId="542"/>
    <cellStyle name="Normal 13" xfId="49"/>
    <cellStyle name="Normal 13 10" xfId="543"/>
    <cellStyle name="Normal 13 10 2" xfId="544"/>
    <cellStyle name="Normal 13 10 2 2" xfId="545"/>
    <cellStyle name="Normal 13 10 2 2 2" xfId="546"/>
    <cellStyle name="Normal 13 10 2 2 3" xfId="547"/>
    <cellStyle name="Normal 13 10 2 2 4" xfId="548"/>
    <cellStyle name="Normal 13 10 2 3" xfId="549"/>
    <cellStyle name="Normal 13 10 2 3 2" xfId="550"/>
    <cellStyle name="Normal 13 10 2 3 3" xfId="551"/>
    <cellStyle name="Normal 13 10 2 4" xfId="552"/>
    <cellStyle name="Normal 13 10 2 5" xfId="553"/>
    <cellStyle name="Normal 13 10 2 6" xfId="554"/>
    <cellStyle name="Normal 13 10 3" xfId="555"/>
    <cellStyle name="Normal 13 10 3 2" xfId="556"/>
    <cellStyle name="Normal 13 10 3 3" xfId="557"/>
    <cellStyle name="Normal 13 10 3 4" xfId="558"/>
    <cellStyle name="Normal 13 10 4" xfId="559"/>
    <cellStyle name="Normal 13 10 4 2" xfId="560"/>
    <cellStyle name="Normal 13 10 4 3" xfId="561"/>
    <cellStyle name="Normal 13 10 4 4" xfId="562"/>
    <cellStyle name="Normal 13 10 5" xfId="563"/>
    <cellStyle name="Normal 13 10 5 2" xfId="564"/>
    <cellStyle name="Normal 13 10 5 3" xfId="565"/>
    <cellStyle name="Normal 13 10 5 4" xfId="566"/>
    <cellStyle name="Normal 13 10 6" xfId="567"/>
    <cellStyle name="Normal 13 10 6 2" xfId="568"/>
    <cellStyle name="Normal 13 10 6 3" xfId="569"/>
    <cellStyle name="Normal 13 10 7" xfId="570"/>
    <cellStyle name="Normal 13 10 8" xfId="571"/>
    <cellStyle name="Normal 13 10 9" xfId="572"/>
    <cellStyle name="Normal 13 11" xfId="573"/>
    <cellStyle name="Normal 13 11 2" xfId="574"/>
    <cellStyle name="Normal 13 11 2 2" xfId="575"/>
    <cellStyle name="Normal 13 11 2 2 2" xfId="576"/>
    <cellStyle name="Normal 13 11 2 2 3" xfId="577"/>
    <cellStyle name="Normal 13 11 2 2 4" xfId="578"/>
    <cellStyle name="Normal 13 11 2 3" xfId="579"/>
    <cellStyle name="Normal 13 11 2 3 2" xfId="580"/>
    <cellStyle name="Normal 13 11 2 3 3" xfId="581"/>
    <cellStyle name="Normal 13 11 2 4" xfId="582"/>
    <cellStyle name="Normal 13 11 2 5" xfId="583"/>
    <cellStyle name="Normal 13 11 2 6" xfId="584"/>
    <cellStyle name="Normal 13 11 3" xfId="585"/>
    <cellStyle name="Normal 13 11 3 2" xfId="586"/>
    <cellStyle name="Normal 13 11 3 3" xfId="587"/>
    <cellStyle name="Normal 13 11 3 4" xfId="588"/>
    <cellStyle name="Normal 13 11 4" xfId="589"/>
    <cellStyle name="Normal 13 11 4 2" xfId="590"/>
    <cellStyle name="Normal 13 11 4 3" xfId="591"/>
    <cellStyle name="Normal 13 11 4 4" xfId="592"/>
    <cellStyle name="Normal 13 11 5" xfId="593"/>
    <cellStyle name="Normal 13 11 5 2" xfId="594"/>
    <cellStyle name="Normal 13 11 5 3" xfId="595"/>
    <cellStyle name="Normal 13 11 5 4" xfId="596"/>
    <cellStyle name="Normal 13 11 6" xfId="597"/>
    <cellStyle name="Normal 13 11 6 2" xfId="598"/>
    <cellStyle name="Normal 13 11 6 3" xfId="599"/>
    <cellStyle name="Normal 13 11 7" xfId="600"/>
    <cellStyle name="Normal 13 11 8" xfId="601"/>
    <cellStyle name="Normal 13 11 9" xfId="602"/>
    <cellStyle name="Normal 13 12" xfId="603"/>
    <cellStyle name="Normal 13 12 10 2 2 2" xfId="54147"/>
    <cellStyle name="Normal 13 12 2" xfId="604"/>
    <cellStyle name="Normal 13 12 2 2" xfId="605"/>
    <cellStyle name="Normal 13 12 2 2 2" xfId="606"/>
    <cellStyle name="Normal 13 12 2 2 3" xfId="607"/>
    <cellStyle name="Normal 13 12 2 2 4" xfId="608"/>
    <cellStyle name="Normal 13 12 2 3" xfId="609"/>
    <cellStyle name="Normal 13 12 2 3 2" xfId="610"/>
    <cellStyle name="Normal 13 12 2 3 3" xfId="611"/>
    <cellStyle name="Normal 13 12 2 4" xfId="612"/>
    <cellStyle name="Normal 13 12 2 5" xfId="613"/>
    <cellStyle name="Normal 13 12 2 6" xfId="614"/>
    <cellStyle name="Normal 13 12 3" xfId="615"/>
    <cellStyle name="Normal 13 12 3 2" xfId="616"/>
    <cellStyle name="Normal 13 12 3 3" xfId="617"/>
    <cellStyle name="Normal 13 12 3 4" xfId="618"/>
    <cellStyle name="Normal 13 12 4" xfId="619"/>
    <cellStyle name="Normal 13 12 4 2" xfId="620"/>
    <cellStyle name="Normal 13 12 4 3" xfId="621"/>
    <cellStyle name="Normal 13 12 4 4" xfId="622"/>
    <cellStyle name="Normal 13 12 5" xfId="623"/>
    <cellStyle name="Normal 13 12 5 2" xfId="624"/>
    <cellStyle name="Normal 13 12 5 3" xfId="625"/>
    <cellStyle name="Normal 13 12 5 4" xfId="626"/>
    <cellStyle name="Normal 13 12 6" xfId="627"/>
    <cellStyle name="Normal 13 12 6 2" xfId="628"/>
    <cellStyle name="Normal 13 12 6 3" xfId="629"/>
    <cellStyle name="Normal 13 12 7" xfId="630"/>
    <cellStyle name="Normal 13 12 8" xfId="631"/>
    <cellStyle name="Normal 13 12 9" xfId="632"/>
    <cellStyle name="Normal 13 13" xfId="633"/>
    <cellStyle name="Normal 13 13 2" xfId="634"/>
    <cellStyle name="Normal 13 13 2 2" xfId="635"/>
    <cellStyle name="Normal 13 13 2 2 2" xfId="636"/>
    <cellStyle name="Normal 13 13 2 2 3" xfId="637"/>
    <cellStyle name="Normal 13 13 2 2 4" xfId="638"/>
    <cellStyle name="Normal 13 13 2 3" xfId="639"/>
    <cellStyle name="Normal 13 13 2 3 2" xfId="640"/>
    <cellStyle name="Normal 13 13 2 3 3" xfId="641"/>
    <cellStyle name="Normal 13 13 2 4" xfId="642"/>
    <cellStyle name="Normal 13 13 2 5" xfId="643"/>
    <cellStyle name="Normal 13 13 2 6" xfId="644"/>
    <cellStyle name="Normal 13 13 3" xfId="645"/>
    <cellStyle name="Normal 13 13 3 2" xfId="646"/>
    <cellStyle name="Normal 13 13 3 3" xfId="647"/>
    <cellStyle name="Normal 13 13 3 4" xfId="648"/>
    <cellStyle name="Normal 13 13 4" xfId="649"/>
    <cellStyle name="Normal 13 13 4 2" xfId="650"/>
    <cellStyle name="Normal 13 13 4 3" xfId="651"/>
    <cellStyle name="Normal 13 13 4 4" xfId="652"/>
    <cellStyle name="Normal 13 13 5" xfId="653"/>
    <cellStyle name="Normal 13 13 5 2" xfId="654"/>
    <cellStyle name="Normal 13 13 5 3" xfId="655"/>
    <cellStyle name="Normal 13 13 6" xfId="656"/>
    <cellStyle name="Normal 13 13 7" xfId="657"/>
    <cellStyle name="Normal 13 13 8" xfId="658"/>
    <cellStyle name="Normal 13 14" xfId="659"/>
    <cellStyle name="Normal 13 14 2" xfId="660"/>
    <cellStyle name="Normal 13 14 2 2" xfId="661"/>
    <cellStyle name="Normal 13 14 2 3" xfId="662"/>
    <cellStyle name="Normal 13 14 2 4" xfId="663"/>
    <cellStyle name="Normal 13 14 3" xfId="664"/>
    <cellStyle name="Normal 13 14 3 2" xfId="665"/>
    <cellStyle name="Normal 13 14 3 3" xfId="666"/>
    <cellStyle name="Normal 13 14 3 4" xfId="667"/>
    <cellStyle name="Normal 13 14 4" xfId="668"/>
    <cellStyle name="Normal 13 14 4 2" xfId="669"/>
    <cellStyle name="Normal 13 14 4 3" xfId="670"/>
    <cellStyle name="Normal 13 14 5" xfId="671"/>
    <cellStyle name="Normal 13 14 6" xfId="672"/>
    <cellStyle name="Normal 13 14 7" xfId="673"/>
    <cellStyle name="Normal 13 15" xfId="674"/>
    <cellStyle name="Normal 13 15 2" xfId="675"/>
    <cellStyle name="Normal 13 15 3" xfId="676"/>
    <cellStyle name="Normal 13 15 4" xfId="677"/>
    <cellStyle name="Normal 13 16" xfId="678"/>
    <cellStyle name="Normal 13 16 2" xfId="679"/>
    <cellStyle name="Normal 13 16 3" xfId="680"/>
    <cellStyle name="Normal 13 16 4" xfId="681"/>
    <cellStyle name="Normal 13 17" xfId="682"/>
    <cellStyle name="Normal 13 17 2" xfId="683"/>
    <cellStyle name="Normal 13 17 3" xfId="684"/>
    <cellStyle name="Normal 13 17 4" xfId="685"/>
    <cellStyle name="Normal 13 18" xfId="686"/>
    <cellStyle name="Normal 13 18 2" xfId="687"/>
    <cellStyle name="Normal 13 18 3" xfId="688"/>
    <cellStyle name="Normal 13 19" xfId="689"/>
    <cellStyle name="Normal 13 2" xfId="120"/>
    <cellStyle name="Normal 13 2 10" xfId="690"/>
    <cellStyle name="Normal 13 2 10 2" xfId="691"/>
    <cellStyle name="Normal 13 2 10 2 2" xfId="692"/>
    <cellStyle name="Normal 13 2 10 2 2 2" xfId="693"/>
    <cellStyle name="Normal 13 2 10 2 2 3" xfId="694"/>
    <cellStyle name="Normal 13 2 10 2 2 4" xfId="695"/>
    <cellStyle name="Normal 13 2 10 2 3" xfId="696"/>
    <cellStyle name="Normal 13 2 10 2 3 2" xfId="697"/>
    <cellStyle name="Normal 13 2 10 2 3 3" xfId="698"/>
    <cellStyle name="Normal 13 2 10 2 4" xfId="699"/>
    <cellStyle name="Normal 13 2 10 2 5" xfId="700"/>
    <cellStyle name="Normal 13 2 10 2 6" xfId="701"/>
    <cellStyle name="Normal 13 2 10 3" xfId="702"/>
    <cellStyle name="Normal 13 2 10 3 2" xfId="703"/>
    <cellStyle name="Normal 13 2 10 3 3" xfId="704"/>
    <cellStyle name="Normal 13 2 10 3 4" xfId="705"/>
    <cellStyle name="Normal 13 2 10 4" xfId="706"/>
    <cellStyle name="Normal 13 2 10 4 2" xfId="707"/>
    <cellStyle name="Normal 13 2 10 4 3" xfId="708"/>
    <cellStyle name="Normal 13 2 10 4 4" xfId="709"/>
    <cellStyle name="Normal 13 2 10 5" xfId="710"/>
    <cellStyle name="Normal 13 2 10 5 2" xfId="711"/>
    <cellStyle name="Normal 13 2 10 5 3" xfId="712"/>
    <cellStyle name="Normal 13 2 10 5 4" xfId="713"/>
    <cellStyle name="Normal 13 2 10 6" xfId="714"/>
    <cellStyle name="Normal 13 2 10 6 2" xfId="715"/>
    <cellStyle name="Normal 13 2 10 6 3" xfId="716"/>
    <cellStyle name="Normal 13 2 10 7" xfId="717"/>
    <cellStyle name="Normal 13 2 10 8" xfId="718"/>
    <cellStyle name="Normal 13 2 10 9" xfId="719"/>
    <cellStyle name="Normal 13 2 11" xfId="720"/>
    <cellStyle name="Normal 13 2 11 2" xfId="721"/>
    <cellStyle name="Normal 13 2 11 2 2" xfId="722"/>
    <cellStyle name="Normal 13 2 11 2 2 2" xfId="723"/>
    <cellStyle name="Normal 13 2 11 2 2 3" xfId="724"/>
    <cellStyle name="Normal 13 2 11 2 2 4" xfId="725"/>
    <cellStyle name="Normal 13 2 11 2 3" xfId="726"/>
    <cellStyle name="Normal 13 2 11 2 3 2" xfId="727"/>
    <cellStyle name="Normal 13 2 11 2 3 3" xfId="728"/>
    <cellStyle name="Normal 13 2 11 2 4" xfId="729"/>
    <cellStyle name="Normal 13 2 11 2 5" xfId="730"/>
    <cellStyle name="Normal 13 2 11 2 6" xfId="731"/>
    <cellStyle name="Normal 13 2 11 3" xfId="732"/>
    <cellStyle name="Normal 13 2 11 3 2" xfId="733"/>
    <cellStyle name="Normal 13 2 11 3 3" xfId="734"/>
    <cellStyle name="Normal 13 2 11 3 4" xfId="735"/>
    <cellStyle name="Normal 13 2 11 4" xfId="736"/>
    <cellStyle name="Normal 13 2 11 4 2" xfId="737"/>
    <cellStyle name="Normal 13 2 11 4 3" xfId="738"/>
    <cellStyle name="Normal 13 2 11 4 4" xfId="739"/>
    <cellStyle name="Normal 13 2 11 5" xfId="740"/>
    <cellStyle name="Normal 13 2 11 5 2" xfId="741"/>
    <cellStyle name="Normal 13 2 11 5 3" xfId="742"/>
    <cellStyle name="Normal 13 2 11 6" xfId="743"/>
    <cellStyle name="Normal 13 2 11 7" xfId="744"/>
    <cellStyle name="Normal 13 2 11 8" xfId="745"/>
    <cellStyle name="Normal 13 2 12" xfId="746"/>
    <cellStyle name="Normal 13 2 12 2" xfId="747"/>
    <cellStyle name="Normal 13 2 12 2 2" xfId="748"/>
    <cellStyle name="Normal 13 2 12 2 3" xfId="749"/>
    <cellStyle name="Normal 13 2 12 2 4" xfId="750"/>
    <cellStyle name="Normal 13 2 12 3" xfId="751"/>
    <cellStyle name="Normal 13 2 12 3 2" xfId="752"/>
    <cellStyle name="Normal 13 2 12 3 3" xfId="753"/>
    <cellStyle name="Normal 13 2 12 3 4" xfId="754"/>
    <cellStyle name="Normal 13 2 12 4" xfId="755"/>
    <cellStyle name="Normal 13 2 12 4 2" xfId="756"/>
    <cellStyle name="Normal 13 2 12 4 3" xfId="757"/>
    <cellStyle name="Normal 13 2 12 5" xfId="758"/>
    <cellStyle name="Normal 13 2 12 6" xfId="759"/>
    <cellStyle name="Normal 13 2 12 7" xfId="760"/>
    <cellStyle name="Normal 13 2 13" xfId="761"/>
    <cellStyle name="Normal 13 2 13 2" xfId="762"/>
    <cellStyle name="Normal 13 2 13 3" xfId="763"/>
    <cellStyle name="Normal 13 2 13 4" xfId="764"/>
    <cellStyle name="Normal 13 2 14" xfId="765"/>
    <cellStyle name="Normal 13 2 14 2" xfId="766"/>
    <cellStyle name="Normal 13 2 14 3" xfId="767"/>
    <cellStyle name="Normal 13 2 14 4" xfId="768"/>
    <cellStyle name="Normal 13 2 15" xfId="769"/>
    <cellStyle name="Normal 13 2 15 2" xfId="770"/>
    <cellStyle name="Normal 13 2 15 3" xfId="771"/>
    <cellStyle name="Normal 13 2 15 4" xfId="772"/>
    <cellStyle name="Normal 13 2 16" xfId="773"/>
    <cellStyle name="Normal 13 2 16 2" xfId="774"/>
    <cellStyle name="Normal 13 2 16 3" xfId="775"/>
    <cellStyle name="Normal 13 2 17" xfId="776"/>
    <cellStyle name="Normal 13 2 18" xfId="777"/>
    <cellStyle name="Normal 13 2 19" xfId="778"/>
    <cellStyle name="Normal 13 2 2" xfId="188"/>
    <cellStyle name="Normal 13 2 2 10" xfId="779"/>
    <cellStyle name="Normal 13 2 2 10 2" xfId="780"/>
    <cellStyle name="Normal 13 2 2 10 3" xfId="781"/>
    <cellStyle name="Normal 13 2 2 10 4" xfId="782"/>
    <cellStyle name="Normal 13 2 2 11" xfId="783"/>
    <cellStyle name="Normal 13 2 2 11 2" xfId="784"/>
    <cellStyle name="Normal 13 2 2 11 3" xfId="785"/>
    <cellStyle name="Normal 13 2 2 12" xfId="786"/>
    <cellStyle name="Normal 13 2 2 13" xfId="787"/>
    <cellStyle name="Normal 13 2 2 14" xfId="788"/>
    <cellStyle name="Normal 13 2 2 15" xfId="54141"/>
    <cellStyle name="Normal 13 2 2 2" xfId="789"/>
    <cellStyle name="Normal 13 2 2 2 10" xfId="790"/>
    <cellStyle name="Normal 13 2 2 2 11" xfId="791"/>
    <cellStyle name="Normal 13 2 2 2 2" xfId="792"/>
    <cellStyle name="Normal 13 2 2 2 2 10" xfId="793"/>
    <cellStyle name="Normal 13 2 2 2 2 2" xfId="794"/>
    <cellStyle name="Normal 13 2 2 2 2 2 2" xfId="795"/>
    <cellStyle name="Normal 13 2 2 2 2 2 2 2" xfId="796"/>
    <cellStyle name="Normal 13 2 2 2 2 2 2 2 2" xfId="797"/>
    <cellStyle name="Normal 13 2 2 2 2 2 2 2 3" xfId="798"/>
    <cellStyle name="Normal 13 2 2 2 2 2 2 2 4" xfId="799"/>
    <cellStyle name="Normal 13 2 2 2 2 2 2 3" xfId="800"/>
    <cellStyle name="Normal 13 2 2 2 2 2 2 3 2" xfId="801"/>
    <cellStyle name="Normal 13 2 2 2 2 2 2 3 3" xfId="802"/>
    <cellStyle name="Normal 13 2 2 2 2 2 2 4" xfId="803"/>
    <cellStyle name="Normal 13 2 2 2 2 2 2 5" xfId="804"/>
    <cellStyle name="Normal 13 2 2 2 2 2 2 6" xfId="805"/>
    <cellStyle name="Normal 13 2 2 2 2 2 3" xfId="806"/>
    <cellStyle name="Normal 13 2 2 2 2 2 3 2" xfId="807"/>
    <cellStyle name="Normal 13 2 2 2 2 2 3 3" xfId="808"/>
    <cellStyle name="Normal 13 2 2 2 2 2 3 4" xfId="809"/>
    <cellStyle name="Normal 13 2 2 2 2 2 4" xfId="810"/>
    <cellStyle name="Normal 13 2 2 2 2 2 4 2" xfId="811"/>
    <cellStyle name="Normal 13 2 2 2 2 2 4 3" xfId="812"/>
    <cellStyle name="Normal 13 2 2 2 2 2 4 4" xfId="813"/>
    <cellStyle name="Normal 13 2 2 2 2 2 5" xfId="814"/>
    <cellStyle name="Normal 13 2 2 2 2 2 5 2" xfId="815"/>
    <cellStyle name="Normal 13 2 2 2 2 2 5 3" xfId="816"/>
    <cellStyle name="Normal 13 2 2 2 2 2 5 4" xfId="817"/>
    <cellStyle name="Normal 13 2 2 2 2 2 6" xfId="818"/>
    <cellStyle name="Normal 13 2 2 2 2 2 6 2" xfId="819"/>
    <cellStyle name="Normal 13 2 2 2 2 2 6 3" xfId="820"/>
    <cellStyle name="Normal 13 2 2 2 2 2 7" xfId="821"/>
    <cellStyle name="Normal 13 2 2 2 2 2 8" xfId="822"/>
    <cellStyle name="Normal 13 2 2 2 2 2 9" xfId="823"/>
    <cellStyle name="Normal 13 2 2 2 2 3" xfId="824"/>
    <cellStyle name="Normal 13 2 2 2 2 3 2" xfId="825"/>
    <cellStyle name="Normal 13 2 2 2 2 3 2 2" xfId="826"/>
    <cellStyle name="Normal 13 2 2 2 2 3 2 3" xfId="827"/>
    <cellStyle name="Normal 13 2 2 2 2 3 2 4" xfId="828"/>
    <cellStyle name="Normal 13 2 2 2 2 3 3" xfId="829"/>
    <cellStyle name="Normal 13 2 2 2 2 3 3 2" xfId="830"/>
    <cellStyle name="Normal 13 2 2 2 2 3 3 3" xfId="831"/>
    <cellStyle name="Normal 13 2 2 2 2 3 4" xfId="832"/>
    <cellStyle name="Normal 13 2 2 2 2 3 5" xfId="833"/>
    <cellStyle name="Normal 13 2 2 2 2 3 6" xfId="834"/>
    <cellStyle name="Normal 13 2 2 2 2 4" xfId="835"/>
    <cellStyle name="Normal 13 2 2 2 2 4 2" xfId="836"/>
    <cellStyle name="Normal 13 2 2 2 2 4 3" xfId="837"/>
    <cellStyle name="Normal 13 2 2 2 2 4 4" xfId="838"/>
    <cellStyle name="Normal 13 2 2 2 2 5" xfId="839"/>
    <cellStyle name="Normal 13 2 2 2 2 5 2" xfId="840"/>
    <cellStyle name="Normal 13 2 2 2 2 5 3" xfId="841"/>
    <cellStyle name="Normal 13 2 2 2 2 5 4" xfId="842"/>
    <cellStyle name="Normal 13 2 2 2 2 6" xfId="843"/>
    <cellStyle name="Normal 13 2 2 2 2 6 2" xfId="844"/>
    <cellStyle name="Normal 13 2 2 2 2 6 3" xfId="845"/>
    <cellStyle name="Normal 13 2 2 2 2 6 4" xfId="846"/>
    <cellStyle name="Normal 13 2 2 2 2 7" xfId="847"/>
    <cellStyle name="Normal 13 2 2 2 2 7 2" xfId="848"/>
    <cellStyle name="Normal 13 2 2 2 2 7 3" xfId="849"/>
    <cellStyle name="Normal 13 2 2 2 2 8" xfId="850"/>
    <cellStyle name="Normal 13 2 2 2 2 9" xfId="851"/>
    <cellStyle name="Normal 13 2 2 2 3" xfId="852"/>
    <cellStyle name="Normal 13 2 2 2 3 2" xfId="853"/>
    <cellStyle name="Normal 13 2 2 2 3 2 2" xfId="854"/>
    <cellStyle name="Normal 13 2 2 2 3 2 2 2" xfId="855"/>
    <cellStyle name="Normal 13 2 2 2 3 2 2 3" xfId="856"/>
    <cellStyle name="Normal 13 2 2 2 3 2 2 4" xfId="857"/>
    <cellStyle name="Normal 13 2 2 2 3 2 3" xfId="858"/>
    <cellStyle name="Normal 13 2 2 2 3 2 3 2" xfId="859"/>
    <cellStyle name="Normal 13 2 2 2 3 2 3 3" xfId="860"/>
    <cellStyle name="Normal 13 2 2 2 3 2 4" xfId="861"/>
    <cellStyle name="Normal 13 2 2 2 3 2 5" xfId="862"/>
    <cellStyle name="Normal 13 2 2 2 3 2 6" xfId="863"/>
    <cellStyle name="Normal 13 2 2 2 3 3" xfId="864"/>
    <cellStyle name="Normal 13 2 2 2 3 3 2" xfId="865"/>
    <cellStyle name="Normal 13 2 2 2 3 3 3" xfId="866"/>
    <cellStyle name="Normal 13 2 2 2 3 3 4" xfId="867"/>
    <cellStyle name="Normal 13 2 2 2 3 4" xfId="868"/>
    <cellStyle name="Normal 13 2 2 2 3 4 2" xfId="869"/>
    <cellStyle name="Normal 13 2 2 2 3 4 3" xfId="870"/>
    <cellStyle name="Normal 13 2 2 2 3 4 4" xfId="871"/>
    <cellStyle name="Normal 13 2 2 2 3 5" xfId="872"/>
    <cellStyle name="Normal 13 2 2 2 3 5 2" xfId="873"/>
    <cellStyle name="Normal 13 2 2 2 3 5 3" xfId="874"/>
    <cellStyle name="Normal 13 2 2 2 3 5 4" xfId="875"/>
    <cellStyle name="Normal 13 2 2 2 3 6" xfId="876"/>
    <cellStyle name="Normal 13 2 2 2 3 6 2" xfId="877"/>
    <cellStyle name="Normal 13 2 2 2 3 6 3" xfId="878"/>
    <cellStyle name="Normal 13 2 2 2 3 7" xfId="879"/>
    <cellStyle name="Normal 13 2 2 2 3 8" xfId="880"/>
    <cellStyle name="Normal 13 2 2 2 3 9" xfId="881"/>
    <cellStyle name="Normal 13 2 2 2 4" xfId="882"/>
    <cellStyle name="Normal 13 2 2 2 4 2" xfId="883"/>
    <cellStyle name="Normal 13 2 2 2 4 2 2" xfId="884"/>
    <cellStyle name="Normal 13 2 2 2 4 2 3" xfId="885"/>
    <cellStyle name="Normal 13 2 2 2 4 2 4" xfId="886"/>
    <cellStyle name="Normal 13 2 2 2 4 3" xfId="887"/>
    <cellStyle name="Normal 13 2 2 2 4 3 2" xfId="888"/>
    <cellStyle name="Normal 13 2 2 2 4 3 3" xfId="889"/>
    <cellStyle name="Normal 13 2 2 2 4 4" xfId="890"/>
    <cellStyle name="Normal 13 2 2 2 4 5" xfId="891"/>
    <cellStyle name="Normal 13 2 2 2 4 6" xfId="892"/>
    <cellStyle name="Normal 13 2 2 2 5" xfId="893"/>
    <cellStyle name="Normal 13 2 2 2 5 2" xfId="894"/>
    <cellStyle name="Normal 13 2 2 2 5 3" xfId="895"/>
    <cellStyle name="Normal 13 2 2 2 5 4" xfId="896"/>
    <cellStyle name="Normal 13 2 2 2 6" xfId="897"/>
    <cellStyle name="Normal 13 2 2 2 6 2" xfId="898"/>
    <cellStyle name="Normal 13 2 2 2 6 3" xfId="899"/>
    <cellStyle name="Normal 13 2 2 2 6 4" xfId="900"/>
    <cellStyle name="Normal 13 2 2 2 7" xfId="901"/>
    <cellStyle name="Normal 13 2 2 2 7 2" xfId="902"/>
    <cellStyle name="Normal 13 2 2 2 7 3" xfId="903"/>
    <cellStyle name="Normal 13 2 2 2 7 4" xfId="904"/>
    <cellStyle name="Normal 13 2 2 2 8" xfId="905"/>
    <cellStyle name="Normal 13 2 2 2 8 2" xfId="906"/>
    <cellStyle name="Normal 13 2 2 2 8 3" xfId="907"/>
    <cellStyle name="Normal 13 2 2 2 9" xfId="908"/>
    <cellStyle name="Normal 13 2 2 3" xfId="909"/>
    <cellStyle name="Normal 13 2 2 3 10" xfId="910"/>
    <cellStyle name="Normal 13 2 2 3 2" xfId="911"/>
    <cellStyle name="Normal 13 2 2 3 2 2" xfId="912"/>
    <cellStyle name="Normal 13 2 2 3 2 2 2" xfId="913"/>
    <cellStyle name="Normal 13 2 2 3 2 2 2 2" xfId="914"/>
    <cellStyle name="Normal 13 2 2 3 2 2 2 3" xfId="915"/>
    <cellStyle name="Normal 13 2 2 3 2 2 2 4" xfId="916"/>
    <cellStyle name="Normal 13 2 2 3 2 2 3" xfId="917"/>
    <cellStyle name="Normal 13 2 2 3 2 2 3 2" xfId="918"/>
    <cellStyle name="Normal 13 2 2 3 2 2 3 3" xfId="919"/>
    <cellStyle name="Normal 13 2 2 3 2 2 4" xfId="920"/>
    <cellStyle name="Normal 13 2 2 3 2 2 5" xfId="921"/>
    <cellStyle name="Normal 13 2 2 3 2 2 6" xfId="922"/>
    <cellStyle name="Normal 13 2 2 3 2 3" xfId="923"/>
    <cellStyle name="Normal 13 2 2 3 2 3 2" xfId="924"/>
    <cellStyle name="Normal 13 2 2 3 2 3 3" xfId="925"/>
    <cellStyle name="Normal 13 2 2 3 2 3 4" xfId="926"/>
    <cellStyle name="Normal 13 2 2 3 2 4" xfId="927"/>
    <cellStyle name="Normal 13 2 2 3 2 4 2" xfId="928"/>
    <cellStyle name="Normal 13 2 2 3 2 4 3" xfId="929"/>
    <cellStyle name="Normal 13 2 2 3 2 4 4" xfId="930"/>
    <cellStyle name="Normal 13 2 2 3 2 5" xfId="931"/>
    <cellStyle name="Normal 13 2 2 3 2 5 2" xfId="932"/>
    <cellStyle name="Normal 13 2 2 3 2 5 3" xfId="933"/>
    <cellStyle name="Normal 13 2 2 3 2 5 4" xfId="934"/>
    <cellStyle name="Normal 13 2 2 3 2 6" xfId="935"/>
    <cellStyle name="Normal 13 2 2 3 2 6 2" xfId="936"/>
    <cellStyle name="Normal 13 2 2 3 2 6 3" xfId="937"/>
    <cellStyle name="Normal 13 2 2 3 2 7" xfId="938"/>
    <cellStyle name="Normal 13 2 2 3 2 8" xfId="939"/>
    <cellStyle name="Normal 13 2 2 3 2 9" xfId="940"/>
    <cellStyle name="Normal 13 2 2 3 3" xfId="941"/>
    <cellStyle name="Normal 13 2 2 3 3 2" xfId="942"/>
    <cellStyle name="Normal 13 2 2 3 3 2 2" xfId="943"/>
    <cellStyle name="Normal 13 2 2 3 3 2 3" xfId="944"/>
    <cellStyle name="Normal 13 2 2 3 3 2 4" xfId="945"/>
    <cellStyle name="Normal 13 2 2 3 3 3" xfId="946"/>
    <cellStyle name="Normal 13 2 2 3 3 3 2" xfId="947"/>
    <cellStyle name="Normal 13 2 2 3 3 3 3" xfId="948"/>
    <cellStyle name="Normal 13 2 2 3 3 4" xfId="949"/>
    <cellStyle name="Normal 13 2 2 3 3 5" xfId="950"/>
    <cellStyle name="Normal 13 2 2 3 3 6" xfId="951"/>
    <cellStyle name="Normal 13 2 2 3 4" xfId="952"/>
    <cellStyle name="Normal 13 2 2 3 4 2" xfId="953"/>
    <cellStyle name="Normal 13 2 2 3 4 3" xfId="954"/>
    <cellStyle name="Normal 13 2 2 3 4 4" xfId="955"/>
    <cellStyle name="Normal 13 2 2 3 5" xfId="956"/>
    <cellStyle name="Normal 13 2 2 3 5 2" xfId="957"/>
    <cellStyle name="Normal 13 2 2 3 5 3" xfId="958"/>
    <cellStyle name="Normal 13 2 2 3 5 4" xfId="959"/>
    <cellStyle name="Normal 13 2 2 3 6" xfId="960"/>
    <cellStyle name="Normal 13 2 2 3 6 2" xfId="961"/>
    <cellStyle name="Normal 13 2 2 3 6 3" xfId="962"/>
    <cellStyle name="Normal 13 2 2 3 6 4" xfId="963"/>
    <cellStyle name="Normal 13 2 2 3 7" xfId="964"/>
    <cellStyle name="Normal 13 2 2 3 7 2" xfId="965"/>
    <cellStyle name="Normal 13 2 2 3 7 3" xfId="966"/>
    <cellStyle name="Normal 13 2 2 3 8" xfId="967"/>
    <cellStyle name="Normal 13 2 2 3 9" xfId="968"/>
    <cellStyle name="Normal 13 2 2 4" xfId="969"/>
    <cellStyle name="Normal 13 2 2 4 2" xfId="970"/>
    <cellStyle name="Normal 13 2 2 4 2 2" xfId="971"/>
    <cellStyle name="Normal 13 2 2 4 2 2 2" xfId="972"/>
    <cellStyle name="Normal 13 2 2 4 2 2 3" xfId="973"/>
    <cellStyle name="Normal 13 2 2 4 2 2 4" xfId="974"/>
    <cellStyle name="Normal 13 2 2 4 2 3" xfId="975"/>
    <cellStyle name="Normal 13 2 2 4 2 3 2" xfId="976"/>
    <cellStyle name="Normal 13 2 2 4 2 3 3" xfId="977"/>
    <cellStyle name="Normal 13 2 2 4 2 4" xfId="978"/>
    <cellStyle name="Normal 13 2 2 4 2 5" xfId="979"/>
    <cellStyle name="Normal 13 2 2 4 2 6" xfId="980"/>
    <cellStyle name="Normal 13 2 2 4 3" xfId="981"/>
    <cellStyle name="Normal 13 2 2 4 3 2" xfId="982"/>
    <cellStyle name="Normal 13 2 2 4 3 3" xfId="983"/>
    <cellStyle name="Normal 13 2 2 4 3 4" xfId="984"/>
    <cellStyle name="Normal 13 2 2 4 4" xfId="985"/>
    <cellStyle name="Normal 13 2 2 4 4 2" xfId="986"/>
    <cellStyle name="Normal 13 2 2 4 4 3" xfId="987"/>
    <cellStyle name="Normal 13 2 2 4 4 4" xfId="988"/>
    <cellStyle name="Normal 13 2 2 4 5" xfId="989"/>
    <cellStyle name="Normal 13 2 2 4 5 2" xfId="990"/>
    <cellStyle name="Normal 13 2 2 4 5 3" xfId="991"/>
    <cellStyle name="Normal 13 2 2 4 5 4" xfId="992"/>
    <cellStyle name="Normal 13 2 2 4 6" xfId="993"/>
    <cellStyle name="Normal 13 2 2 4 6 2" xfId="994"/>
    <cellStyle name="Normal 13 2 2 4 6 3" xfId="995"/>
    <cellStyle name="Normal 13 2 2 4 7" xfId="996"/>
    <cellStyle name="Normal 13 2 2 4 8" xfId="997"/>
    <cellStyle name="Normal 13 2 2 4 9" xfId="998"/>
    <cellStyle name="Normal 13 2 2 5" xfId="999"/>
    <cellStyle name="Normal 13 2 2 5 2" xfId="1000"/>
    <cellStyle name="Normal 13 2 2 5 2 2" xfId="1001"/>
    <cellStyle name="Normal 13 2 2 5 2 2 2" xfId="1002"/>
    <cellStyle name="Normal 13 2 2 5 2 2 3" xfId="1003"/>
    <cellStyle name="Normal 13 2 2 5 2 2 4" xfId="1004"/>
    <cellStyle name="Normal 13 2 2 5 2 3" xfId="1005"/>
    <cellStyle name="Normal 13 2 2 5 2 3 2" xfId="1006"/>
    <cellStyle name="Normal 13 2 2 5 2 3 3" xfId="1007"/>
    <cellStyle name="Normal 13 2 2 5 2 4" xfId="1008"/>
    <cellStyle name="Normal 13 2 2 5 2 5" xfId="1009"/>
    <cellStyle name="Normal 13 2 2 5 2 6" xfId="1010"/>
    <cellStyle name="Normal 13 2 2 5 3" xfId="1011"/>
    <cellStyle name="Normal 13 2 2 5 3 2" xfId="1012"/>
    <cellStyle name="Normal 13 2 2 5 3 3" xfId="1013"/>
    <cellStyle name="Normal 13 2 2 5 3 4" xfId="1014"/>
    <cellStyle name="Normal 13 2 2 5 4" xfId="1015"/>
    <cellStyle name="Normal 13 2 2 5 4 2" xfId="1016"/>
    <cellStyle name="Normal 13 2 2 5 4 3" xfId="1017"/>
    <cellStyle name="Normal 13 2 2 5 4 4" xfId="1018"/>
    <cellStyle name="Normal 13 2 2 5 5" xfId="1019"/>
    <cellStyle name="Normal 13 2 2 5 5 2" xfId="1020"/>
    <cellStyle name="Normal 13 2 2 5 5 3" xfId="1021"/>
    <cellStyle name="Normal 13 2 2 5 5 4" xfId="1022"/>
    <cellStyle name="Normal 13 2 2 5 6" xfId="1023"/>
    <cellStyle name="Normal 13 2 2 5 6 2" xfId="1024"/>
    <cellStyle name="Normal 13 2 2 5 6 3" xfId="1025"/>
    <cellStyle name="Normal 13 2 2 5 7" xfId="1026"/>
    <cellStyle name="Normal 13 2 2 5 8" xfId="1027"/>
    <cellStyle name="Normal 13 2 2 5 9" xfId="1028"/>
    <cellStyle name="Normal 13 2 2 6" xfId="1029"/>
    <cellStyle name="Normal 13 2 2 6 2" xfId="1030"/>
    <cellStyle name="Normal 13 2 2 6 2 2" xfId="1031"/>
    <cellStyle name="Normal 13 2 2 6 2 2 2" xfId="1032"/>
    <cellStyle name="Normal 13 2 2 6 2 2 3" xfId="1033"/>
    <cellStyle name="Normal 13 2 2 6 2 2 4" xfId="1034"/>
    <cellStyle name="Normal 13 2 2 6 2 3" xfId="1035"/>
    <cellStyle name="Normal 13 2 2 6 2 3 2" xfId="1036"/>
    <cellStyle name="Normal 13 2 2 6 2 3 3" xfId="1037"/>
    <cellStyle name="Normal 13 2 2 6 2 4" xfId="1038"/>
    <cellStyle name="Normal 13 2 2 6 2 5" xfId="1039"/>
    <cellStyle name="Normal 13 2 2 6 2 6" xfId="1040"/>
    <cellStyle name="Normal 13 2 2 6 3" xfId="1041"/>
    <cellStyle name="Normal 13 2 2 6 3 2" xfId="1042"/>
    <cellStyle name="Normal 13 2 2 6 3 3" xfId="1043"/>
    <cellStyle name="Normal 13 2 2 6 3 4" xfId="1044"/>
    <cellStyle name="Normal 13 2 2 6 4" xfId="1045"/>
    <cellStyle name="Normal 13 2 2 6 4 2" xfId="1046"/>
    <cellStyle name="Normal 13 2 2 6 4 3" xfId="1047"/>
    <cellStyle name="Normal 13 2 2 6 4 4" xfId="1048"/>
    <cellStyle name="Normal 13 2 2 6 5" xfId="1049"/>
    <cellStyle name="Normal 13 2 2 6 5 2" xfId="1050"/>
    <cellStyle name="Normal 13 2 2 6 5 3" xfId="1051"/>
    <cellStyle name="Normal 13 2 2 6 6" xfId="1052"/>
    <cellStyle name="Normal 13 2 2 6 7" xfId="1053"/>
    <cellStyle name="Normal 13 2 2 6 8" xfId="1054"/>
    <cellStyle name="Normal 13 2 2 7" xfId="1055"/>
    <cellStyle name="Normal 13 2 2 7 2" xfId="1056"/>
    <cellStyle name="Normal 13 2 2 7 2 2" xfId="1057"/>
    <cellStyle name="Normal 13 2 2 7 2 3" xfId="1058"/>
    <cellStyle name="Normal 13 2 2 7 2 4" xfId="1059"/>
    <cellStyle name="Normal 13 2 2 7 3" xfId="1060"/>
    <cellStyle name="Normal 13 2 2 7 3 2" xfId="1061"/>
    <cellStyle name="Normal 13 2 2 7 3 3" xfId="1062"/>
    <cellStyle name="Normal 13 2 2 7 4" xfId="1063"/>
    <cellStyle name="Normal 13 2 2 7 5" xfId="1064"/>
    <cellStyle name="Normal 13 2 2 7 6" xfId="1065"/>
    <cellStyle name="Normal 13 2 2 8" xfId="1066"/>
    <cellStyle name="Normal 13 2 2 8 2" xfId="1067"/>
    <cellStyle name="Normal 13 2 2 8 3" xfId="1068"/>
    <cellStyle name="Normal 13 2 2 8 4" xfId="1069"/>
    <cellStyle name="Normal 13 2 2 9" xfId="1070"/>
    <cellStyle name="Normal 13 2 2 9 2" xfId="1071"/>
    <cellStyle name="Normal 13 2 2 9 3" xfId="1072"/>
    <cellStyle name="Normal 13 2 2 9 4" xfId="1073"/>
    <cellStyle name="Normal 13 2 3" xfId="1074"/>
    <cellStyle name="Normal 13 2 3 10" xfId="1075"/>
    <cellStyle name="Normal 13 2 3 10 2" xfId="1076"/>
    <cellStyle name="Normal 13 2 3 10 3" xfId="1077"/>
    <cellStyle name="Normal 13 2 3 10 4" xfId="1078"/>
    <cellStyle name="Normal 13 2 3 11" xfId="1079"/>
    <cellStyle name="Normal 13 2 3 11 2" xfId="1080"/>
    <cellStyle name="Normal 13 2 3 11 3" xfId="1081"/>
    <cellStyle name="Normal 13 2 3 12" xfId="1082"/>
    <cellStyle name="Normal 13 2 3 13" xfId="1083"/>
    <cellStyle name="Normal 13 2 3 14" xfId="1084"/>
    <cellStyle name="Normal 13 2 3 2" xfId="1085"/>
    <cellStyle name="Normal 13 2 3 2 10" xfId="1086"/>
    <cellStyle name="Normal 13 2 3 2 11" xfId="1087"/>
    <cellStyle name="Normal 13 2 3 2 2" xfId="1088"/>
    <cellStyle name="Normal 13 2 3 2 2 10" xfId="1089"/>
    <cellStyle name="Normal 13 2 3 2 2 2" xfId="1090"/>
    <cellStyle name="Normal 13 2 3 2 2 2 2" xfId="1091"/>
    <cellStyle name="Normal 13 2 3 2 2 2 2 2" xfId="1092"/>
    <cellStyle name="Normal 13 2 3 2 2 2 2 2 2" xfId="1093"/>
    <cellStyle name="Normal 13 2 3 2 2 2 2 2 3" xfId="1094"/>
    <cellStyle name="Normal 13 2 3 2 2 2 2 2 4" xfId="1095"/>
    <cellStyle name="Normal 13 2 3 2 2 2 2 3" xfId="1096"/>
    <cellStyle name="Normal 13 2 3 2 2 2 2 3 2" xfId="1097"/>
    <cellStyle name="Normal 13 2 3 2 2 2 2 3 3" xfId="1098"/>
    <cellStyle name="Normal 13 2 3 2 2 2 2 4" xfId="1099"/>
    <cellStyle name="Normal 13 2 3 2 2 2 2 5" xfId="1100"/>
    <cellStyle name="Normal 13 2 3 2 2 2 2 6" xfId="1101"/>
    <cellStyle name="Normal 13 2 3 2 2 2 3" xfId="1102"/>
    <cellStyle name="Normal 13 2 3 2 2 2 3 2" xfId="1103"/>
    <cellStyle name="Normal 13 2 3 2 2 2 3 3" xfId="1104"/>
    <cellStyle name="Normal 13 2 3 2 2 2 3 4" xfId="1105"/>
    <cellStyle name="Normal 13 2 3 2 2 2 4" xfId="1106"/>
    <cellStyle name="Normal 13 2 3 2 2 2 4 2" xfId="1107"/>
    <cellStyle name="Normal 13 2 3 2 2 2 4 3" xfId="1108"/>
    <cellStyle name="Normal 13 2 3 2 2 2 4 4" xfId="1109"/>
    <cellStyle name="Normal 13 2 3 2 2 2 5" xfId="1110"/>
    <cellStyle name="Normal 13 2 3 2 2 2 5 2" xfId="1111"/>
    <cellStyle name="Normal 13 2 3 2 2 2 5 3" xfId="1112"/>
    <cellStyle name="Normal 13 2 3 2 2 2 5 4" xfId="1113"/>
    <cellStyle name="Normal 13 2 3 2 2 2 6" xfId="1114"/>
    <cellStyle name="Normal 13 2 3 2 2 2 6 2" xfId="1115"/>
    <cellStyle name="Normal 13 2 3 2 2 2 6 3" xfId="1116"/>
    <cellStyle name="Normal 13 2 3 2 2 2 7" xfId="1117"/>
    <cellStyle name="Normal 13 2 3 2 2 2 8" xfId="1118"/>
    <cellStyle name="Normal 13 2 3 2 2 2 9" xfId="1119"/>
    <cellStyle name="Normal 13 2 3 2 2 3" xfId="1120"/>
    <cellStyle name="Normal 13 2 3 2 2 3 2" xfId="1121"/>
    <cellStyle name="Normal 13 2 3 2 2 3 2 2" xfId="1122"/>
    <cellStyle name="Normal 13 2 3 2 2 3 2 3" xfId="1123"/>
    <cellStyle name="Normal 13 2 3 2 2 3 2 4" xfId="1124"/>
    <cellStyle name="Normal 13 2 3 2 2 3 3" xfId="1125"/>
    <cellStyle name="Normal 13 2 3 2 2 3 3 2" xfId="1126"/>
    <cellStyle name="Normal 13 2 3 2 2 3 3 3" xfId="1127"/>
    <cellStyle name="Normal 13 2 3 2 2 3 4" xfId="1128"/>
    <cellStyle name="Normal 13 2 3 2 2 3 5" xfId="1129"/>
    <cellStyle name="Normal 13 2 3 2 2 3 6" xfId="1130"/>
    <cellStyle name="Normal 13 2 3 2 2 4" xfId="1131"/>
    <cellStyle name="Normal 13 2 3 2 2 4 2" xfId="1132"/>
    <cellStyle name="Normal 13 2 3 2 2 4 3" xfId="1133"/>
    <cellStyle name="Normal 13 2 3 2 2 4 4" xfId="1134"/>
    <cellStyle name="Normal 13 2 3 2 2 5" xfId="1135"/>
    <cellStyle name="Normal 13 2 3 2 2 5 2" xfId="1136"/>
    <cellStyle name="Normal 13 2 3 2 2 5 3" xfId="1137"/>
    <cellStyle name="Normal 13 2 3 2 2 5 4" xfId="1138"/>
    <cellStyle name="Normal 13 2 3 2 2 6" xfId="1139"/>
    <cellStyle name="Normal 13 2 3 2 2 6 2" xfId="1140"/>
    <cellStyle name="Normal 13 2 3 2 2 6 3" xfId="1141"/>
    <cellStyle name="Normal 13 2 3 2 2 6 4" xfId="1142"/>
    <cellStyle name="Normal 13 2 3 2 2 7" xfId="1143"/>
    <cellStyle name="Normal 13 2 3 2 2 7 2" xfId="1144"/>
    <cellStyle name="Normal 13 2 3 2 2 7 3" xfId="1145"/>
    <cellStyle name="Normal 13 2 3 2 2 8" xfId="1146"/>
    <cellStyle name="Normal 13 2 3 2 2 9" xfId="1147"/>
    <cellStyle name="Normal 13 2 3 2 3" xfId="1148"/>
    <cellStyle name="Normal 13 2 3 2 3 2" xfId="1149"/>
    <cellStyle name="Normal 13 2 3 2 3 2 2" xfId="1150"/>
    <cellStyle name="Normal 13 2 3 2 3 2 2 2" xfId="1151"/>
    <cellStyle name="Normal 13 2 3 2 3 2 2 3" xfId="1152"/>
    <cellStyle name="Normal 13 2 3 2 3 2 2 4" xfId="1153"/>
    <cellStyle name="Normal 13 2 3 2 3 2 3" xfId="1154"/>
    <cellStyle name="Normal 13 2 3 2 3 2 3 2" xfId="1155"/>
    <cellStyle name="Normal 13 2 3 2 3 2 3 3" xfId="1156"/>
    <cellStyle name="Normal 13 2 3 2 3 2 4" xfId="1157"/>
    <cellStyle name="Normal 13 2 3 2 3 2 5" xfId="1158"/>
    <cellStyle name="Normal 13 2 3 2 3 2 6" xfId="1159"/>
    <cellStyle name="Normal 13 2 3 2 3 3" xfId="1160"/>
    <cellStyle name="Normal 13 2 3 2 3 3 2" xfId="1161"/>
    <cellStyle name="Normal 13 2 3 2 3 3 3" xfId="1162"/>
    <cellStyle name="Normal 13 2 3 2 3 3 4" xfId="1163"/>
    <cellStyle name="Normal 13 2 3 2 3 4" xfId="1164"/>
    <cellStyle name="Normal 13 2 3 2 3 4 2" xfId="1165"/>
    <cellStyle name="Normal 13 2 3 2 3 4 3" xfId="1166"/>
    <cellStyle name="Normal 13 2 3 2 3 4 4" xfId="1167"/>
    <cellStyle name="Normal 13 2 3 2 3 5" xfId="1168"/>
    <cellStyle name="Normal 13 2 3 2 3 5 2" xfId="1169"/>
    <cellStyle name="Normal 13 2 3 2 3 5 3" xfId="1170"/>
    <cellStyle name="Normal 13 2 3 2 3 5 4" xfId="1171"/>
    <cellStyle name="Normal 13 2 3 2 3 6" xfId="1172"/>
    <cellStyle name="Normal 13 2 3 2 3 6 2" xfId="1173"/>
    <cellStyle name="Normal 13 2 3 2 3 6 3" xfId="1174"/>
    <cellStyle name="Normal 13 2 3 2 3 7" xfId="1175"/>
    <cellStyle name="Normal 13 2 3 2 3 8" xfId="1176"/>
    <cellStyle name="Normal 13 2 3 2 3 9" xfId="1177"/>
    <cellStyle name="Normal 13 2 3 2 4" xfId="1178"/>
    <cellStyle name="Normal 13 2 3 2 4 2" xfId="1179"/>
    <cellStyle name="Normal 13 2 3 2 4 2 2" xfId="1180"/>
    <cellStyle name="Normal 13 2 3 2 4 2 3" xfId="1181"/>
    <cellStyle name="Normal 13 2 3 2 4 2 4" xfId="1182"/>
    <cellStyle name="Normal 13 2 3 2 4 3" xfId="1183"/>
    <cellStyle name="Normal 13 2 3 2 4 3 2" xfId="1184"/>
    <cellStyle name="Normal 13 2 3 2 4 3 3" xfId="1185"/>
    <cellStyle name="Normal 13 2 3 2 4 4" xfId="1186"/>
    <cellStyle name="Normal 13 2 3 2 4 5" xfId="1187"/>
    <cellStyle name="Normal 13 2 3 2 4 6" xfId="1188"/>
    <cellStyle name="Normal 13 2 3 2 5" xfId="1189"/>
    <cellStyle name="Normal 13 2 3 2 5 2" xfId="1190"/>
    <cellStyle name="Normal 13 2 3 2 5 3" xfId="1191"/>
    <cellStyle name="Normal 13 2 3 2 5 4" xfId="1192"/>
    <cellStyle name="Normal 13 2 3 2 6" xfId="1193"/>
    <cellStyle name="Normal 13 2 3 2 6 2" xfId="1194"/>
    <cellStyle name="Normal 13 2 3 2 6 3" xfId="1195"/>
    <cellStyle name="Normal 13 2 3 2 6 4" xfId="1196"/>
    <cellStyle name="Normal 13 2 3 2 7" xfId="1197"/>
    <cellStyle name="Normal 13 2 3 2 7 2" xfId="1198"/>
    <cellStyle name="Normal 13 2 3 2 7 3" xfId="1199"/>
    <cellStyle name="Normal 13 2 3 2 7 4" xfId="1200"/>
    <cellStyle name="Normal 13 2 3 2 8" xfId="1201"/>
    <cellStyle name="Normal 13 2 3 2 8 2" xfId="1202"/>
    <cellStyle name="Normal 13 2 3 2 8 3" xfId="1203"/>
    <cellStyle name="Normal 13 2 3 2 9" xfId="1204"/>
    <cellStyle name="Normal 13 2 3 3" xfId="1205"/>
    <cellStyle name="Normal 13 2 3 3 10" xfId="1206"/>
    <cellStyle name="Normal 13 2 3 3 2" xfId="1207"/>
    <cellStyle name="Normal 13 2 3 3 2 2" xfId="1208"/>
    <cellStyle name="Normal 13 2 3 3 2 2 2" xfId="1209"/>
    <cellStyle name="Normal 13 2 3 3 2 2 2 2" xfId="1210"/>
    <cellStyle name="Normal 13 2 3 3 2 2 2 3" xfId="1211"/>
    <cellStyle name="Normal 13 2 3 3 2 2 2 4" xfId="1212"/>
    <cellStyle name="Normal 13 2 3 3 2 2 3" xfId="1213"/>
    <cellStyle name="Normal 13 2 3 3 2 2 3 2" xfId="1214"/>
    <cellStyle name="Normal 13 2 3 3 2 2 3 3" xfId="1215"/>
    <cellStyle name="Normal 13 2 3 3 2 2 4" xfId="1216"/>
    <cellStyle name="Normal 13 2 3 3 2 2 5" xfId="1217"/>
    <cellStyle name="Normal 13 2 3 3 2 2 6" xfId="1218"/>
    <cellStyle name="Normal 13 2 3 3 2 3" xfId="1219"/>
    <cellStyle name="Normal 13 2 3 3 2 3 2" xfId="1220"/>
    <cellStyle name="Normal 13 2 3 3 2 3 3" xfId="1221"/>
    <cellStyle name="Normal 13 2 3 3 2 3 4" xfId="1222"/>
    <cellStyle name="Normal 13 2 3 3 2 4" xfId="1223"/>
    <cellStyle name="Normal 13 2 3 3 2 4 2" xfId="1224"/>
    <cellStyle name="Normal 13 2 3 3 2 4 3" xfId="1225"/>
    <cellStyle name="Normal 13 2 3 3 2 4 4" xfId="1226"/>
    <cellStyle name="Normal 13 2 3 3 2 5" xfId="1227"/>
    <cellStyle name="Normal 13 2 3 3 2 5 2" xfId="1228"/>
    <cellStyle name="Normal 13 2 3 3 2 5 3" xfId="1229"/>
    <cellStyle name="Normal 13 2 3 3 2 5 4" xfId="1230"/>
    <cellStyle name="Normal 13 2 3 3 2 6" xfId="1231"/>
    <cellStyle name="Normal 13 2 3 3 2 6 2" xfId="1232"/>
    <cellStyle name="Normal 13 2 3 3 2 6 3" xfId="1233"/>
    <cellStyle name="Normal 13 2 3 3 2 7" xfId="1234"/>
    <cellStyle name="Normal 13 2 3 3 2 8" xfId="1235"/>
    <cellStyle name="Normal 13 2 3 3 2 9" xfId="1236"/>
    <cellStyle name="Normal 13 2 3 3 3" xfId="1237"/>
    <cellStyle name="Normal 13 2 3 3 3 2" xfId="1238"/>
    <cellStyle name="Normal 13 2 3 3 3 2 2" xfId="1239"/>
    <cellStyle name="Normal 13 2 3 3 3 2 3" xfId="1240"/>
    <cellStyle name="Normal 13 2 3 3 3 2 4" xfId="1241"/>
    <cellStyle name="Normal 13 2 3 3 3 3" xfId="1242"/>
    <cellStyle name="Normal 13 2 3 3 3 3 2" xfId="1243"/>
    <cellStyle name="Normal 13 2 3 3 3 3 3" xfId="1244"/>
    <cellStyle name="Normal 13 2 3 3 3 4" xfId="1245"/>
    <cellStyle name="Normal 13 2 3 3 3 5" xfId="1246"/>
    <cellStyle name="Normal 13 2 3 3 3 6" xfId="1247"/>
    <cellStyle name="Normal 13 2 3 3 4" xfId="1248"/>
    <cellStyle name="Normal 13 2 3 3 4 2" xfId="1249"/>
    <cellStyle name="Normal 13 2 3 3 4 3" xfId="1250"/>
    <cellStyle name="Normal 13 2 3 3 4 4" xfId="1251"/>
    <cellStyle name="Normal 13 2 3 3 5" xfId="1252"/>
    <cellStyle name="Normal 13 2 3 3 5 2" xfId="1253"/>
    <cellStyle name="Normal 13 2 3 3 5 3" xfId="1254"/>
    <cellStyle name="Normal 13 2 3 3 5 4" xfId="1255"/>
    <cellStyle name="Normal 13 2 3 3 6" xfId="1256"/>
    <cellStyle name="Normal 13 2 3 3 6 2" xfId="1257"/>
    <cellStyle name="Normal 13 2 3 3 6 3" xfId="1258"/>
    <cellStyle name="Normal 13 2 3 3 6 4" xfId="1259"/>
    <cellStyle name="Normal 13 2 3 3 7" xfId="1260"/>
    <cellStyle name="Normal 13 2 3 3 7 2" xfId="1261"/>
    <cellStyle name="Normal 13 2 3 3 7 3" xfId="1262"/>
    <cellStyle name="Normal 13 2 3 3 8" xfId="1263"/>
    <cellStyle name="Normal 13 2 3 3 9" xfId="1264"/>
    <cellStyle name="Normal 13 2 3 4" xfId="1265"/>
    <cellStyle name="Normal 13 2 3 4 2" xfId="1266"/>
    <cellStyle name="Normal 13 2 3 4 2 2" xfId="1267"/>
    <cellStyle name="Normal 13 2 3 4 2 2 2" xfId="1268"/>
    <cellStyle name="Normal 13 2 3 4 2 2 3" xfId="1269"/>
    <cellStyle name="Normal 13 2 3 4 2 2 4" xfId="1270"/>
    <cellStyle name="Normal 13 2 3 4 2 3" xfId="1271"/>
    <cellStyle name="Normal 13 2 3 4 2 3 2" xfId="1272"/>
    <cellStyle name="Normal 13 2 3 4 2 3 3" xfId="1273"/>
    <cellStyle name="Normal 13 2 3 4 2 4" xfId="1274"/>
    <cellStyle name="Normal 13 2 3 4 2 5" xfId="1275"/>
    <cellStyle name="Normal 13 2 3 4 2 6" xfId="1276"/>
    <cellStyle name="Normal 13 2 3 4 3" xfId="1277"/>
    <cellStyle name="Normal 13 2 3 4 3 2" xfId="1278"/>
    <cellStyle name="Normal 13 2 3 4 3 3" xfId="1279"/>
    <cellStyle name="Normal 13 2 3 4 3 4" xfId="1280"/>
    <cellStyle name="Normal 13 2 3 4 4" xfId="1281"/>
    <cellStyle name="Normal 13 2 3 4 4 2" xfId="1282"/>
    <cellStyle name="Normal 13 2 3 4 4 3" xfId="1283"/>
    <cellStyle name="Normal 13 2 3 4 4 4" xfId="1284"/>
    <cellStyle name="Normal 13 2 3 4 5" xfId="1285"/>
    <cellStyle name="Normal 13 2 3 4 5 2" xfId="1286"/>
    <cellStyle name="Normal 13 2 3 4 5 3" xfId="1287"/>
    <cellStyle name="Normal 13 2 3 4 5 4" xfId="1288"/>
    <cellStyle name="Normal 13 2 3 4 6" xfId="1289"/>
    <cellStyle name="Normal 13 2 3 4 6 2" xfId="1290"/>
    <cellStyle name="Normal 13 2 3 4 6 3" xfId="1291"/>
    <cellStyle name="Normal 13 2 3 4 7" xfId="1292"/>
    <cellStyle name="Normal 13 2 3 4 8" xfId="1293"/>
    <cellStyle name="Normal 13 2 3 4 9" xfId="1294"/>
    <cellStyle name="Normal 13 2 3 5" xfId="1295"/>
    <cellStyle name="Normal 13 2 3 5 2" xfId="1296"/>
    <cellStyle name="Normal 13 2 3 5 2 2" xfId="1297"/>
    <cellStyle name="Normal 13 2 3 5 2 2 2" xfId="1298"/>
    <cellStyle name="Normal 13 2 3 5 2 2 3" xfId="1299"/>
    <cellStyle name="Normal 13 2 3 5 2 2 4" xfId="1300"/>
    <cellStyle name="Normal 13 2 3 5 2 3" xfId="1301"/>
    <cellStyle name="Normal 13 2 3 5 2 3 2" xfId="1302"/>
    <cellStyle name="Normal 13 2 3 5 2 3 3" xfId="1303"/>
    <cellStyle name="Normal 13 2 3 5 2 4" xfId="1304"/>
    <cellStyle name="Normal 13 2 3 5 2 5" xfId="1305"/>
    <cellStyle name="Normal 13 2 3 5 2 6" xfId="1306"/>
    <cellStyle name="Normal 13 2 3 5 3" xfId="1307"/>
    <cellStyle name="Normal 13 2 3 5 3 2" xfId="1308"/>
    <cellStyle name="Normal 13 2 3 5 3 3" xfId="1309"/>
    <cellStyle name="Normal 13 2 3 5 3 4" xfId="1310"/>
    <cellStyle name="Normal 13 2 3 5 4" xfId="1311"/>
    <cellStyle name="Normal 13 2 3 5 4 2" xfId="1312"/>
    <cellStyle name="Normal 13 2 3 5 4 3" xfId="1313"/>
    <cellStyle name="Normal 13 2 3 5 4 4" xfId="1314"/>
    <cellStyle name="Normal 13 2 3 5 5" xfId="1315"/>
    <cellStyle name="Normal 13 2 3 5 5 2" xfId="1316"/>
    <cellStyle name="Normal 13 2 3 5 5 3" xfId="1317"/>
    <cellStyle name="Normal 13 2 3 5 5 4" xfId="1318"/>
    <cellStyle name="Normal 13 2 3 5 6" xfId="1319"/>
    <cellStyle name="Normal 13 2 3 5 6 2" xfId="1320"/>
    <cellStyle name="Normal 13 2 3 5 6 3" xfId="1321"/>
    <cellStyle name="Normal 13 2 3 5 7" xfId="1322"/>
    <cellStyle name="Normal 13 2 3 5 8" xfId="1323"/>
    <cellStyle name="Normal 13 2 3 5 9" xfId="1324"/>
    <cellStyle name="Normal 13 2 3 6" xfId="1325"/>
    <cellStyle name="Normal 13 2 3 6 2" xfId="1326"/>
    <cellStyle name="Normal 13 2 3 6 2 2" xfId="1327"/>
    <cellStyle name="Normal 13 2 3 6 2 2 2" xfId="1328"/>
    <cellStyle name="Normal 13 2 3 6 2 2 3" xfId="1329"/>
    <cellStyle name="Normal 13 2 3 6 2 2 4" xfId="1330"/>
    <cellStyle name="Normal 13 2 3 6 2 3" xfId="1331"/>
    <cellStyle name="Normal 13 2 3 6 2 3 2" xfId="1332"/>
    <cellStyle name="Normal 13 2 3 6 2 3 3" xfId="1333"/>
    <cellStyle name="Normal 13 2 3 6 2 4" xfId="1334"/>
    <cellStyle name="Normal 13 2 3 6 2 5" xfId="1335"/>
    <cellStyle name="Normal 13 2 3 6 2 6" xfId="1336"/>
    <cellStyle name="Normal 13 2 3 6 3" xfId="1337"/>
    <cellStyle name="Normal 13 2 3 6 3 2" xfId="1338"/>
    <cellStyle name="Normal 13 2 3 6 3 3" xfId="1339"/>
    <cellStyle name="Normal 13 2 3 6 3 4" xfId="1340"/>
    <cellStyle name="Normal 13 2 3 6 4" xfId="1341"/>
    <cellStyle name="Normal 13 2 3 6 4 2" xfId="1342"/>
    <cellStyle name="Normal 13 2 3 6 4 3" xfId="1343"/>
    <cellStyle name="Normal 13 2 3 6 4 4" xfId="1344"/>
    <cellStyle name="Normal 13 2 3 6 5" xfId="1345"/>
    <cellStyle name="Normal 13 2 3 6 5 2" xfId="1346"/>
    <cellStyle name="Normal 13 2 3 6 5 3" xfId="1347"/>
    <cellStyle name="Normal 13 2 3 6 6" xfId="1348"/>
    <cellStyle name="Normal 13 2 3 6 7" xfId="1349"/>
    <cellStyle name="Normal 13 2 3 6 8" xfId="1350"/>
    <cellStyle name="Normal 13 2 3 7" xfId="1351"/>
    <cellStyle name="Normal 13 2 3 7 2" xfId="1352"/>
    <cellStyle name="Normal 13 2 3 7 2 2" xfId="1353"/>
    <cellStyle name="Normal 13 2 3 7 2 3" xfId="1354"/>
    <cellStyle name="Normal 13 2 3 7 2 4" xfId="1355"/>
    <cellStyle name="Normal 13 2 3 7 3" xfId="1356"/>
    <cellStyle name="Normal 13 2 3 7 3 2" xfId="1357"/>
    <cellStyle name="Normal 13 2 3 7 3 3" xfId="1358"/>
    <cellStyle name="Normal 13 2 3 7 4" xfId="1359"/>
    <cellStyle name="Normal 13 2 3 7 5" xfId="1360"/>
    <cellStyle name="Normal 13 2 3 7 6" xfId="1361"/>
    <cellStyle name="Normal 13 2 3 8" xfId="1362"/>
    <cellStyle name="Normal 13 2 3 8 2" xfId="1363"/>
    <cellStyle name="Normal 13 2 3 8 3" xfId="1364"/>
    <cellStyle name="Normal 13 2 3 8 4" xfId="1365"/>
    <cellStyle name="Normal 13 2 3 9" xfId="1366"/>
    <cellStyle name="Normal 13 2 3 9 2" xfId="1367"/>
    <cellStyle name="Normal 13 2 3 9 3" xfId="1368"/>
    <cellStyle name="Normal 13 2 3 9 4" xfId="1369"/>
    <cellStyle name="Normal 13 2 4" xfId="1370"/>
    <cellStyle name="Normal 13 2 4 10" xfId="1371"/>
    <cellStyle name="Normal 13 2 4 11" xfId="1372"/>
    <cellStyle name="Normal 13 2 4 2" xfId="1373"/>
    <cellStyle name="Normal 13 2 4 2 10" xfId="1374"/>
    <cellStyle name="Normal 13 2 4 2 2" xfId="1375"/>
    <cellStyle name="Normal 13 2 4 2 2 2" xfId="1376"/>
    <cellStyle name="Normal 13 2 4 2 2 2 2" xfId="1377"/>
    <cellStyle name="Normal 13 2 4 2 2 2 2 2" xfId="1378"/>
    <cellStyle name="Normal 13 2 4 2 2 2 2 3" xfId="1379"/>
    <cellStyle name="Normal 13 2 4 2 2 2 2 4" xfId="1380"/>
    <cellStyle name="Normal 13 2 4 2 2 2 3" xfId="1381"/>
    <cellStyle name="Normal 13 2 4 2 2 2 3 2" xfId="1382"/>
    <cellStyle name="Normal 13 2 4 2 2 2 3 3" xfId="1383"/>
    <cellStyle name="Normal 13 2 4 2 2 2 4" xfId="1384"/>
    <cellStyle name="Normal 13 2 4 2 2 2 5" xfId="1385"/>
    <cellStyle name="Normal 13 2 4 2 2 2 6" xfId="1386"/>
    <cellStyle name="Normal 13 2 4 2 2 3" xfId="1387"/>
    <cellStyle name="Normal 13 2 4 2 2 3 2" xfId="1388"/>
    <cellStyle name="Normal 13 2 4 2 2 3 3" xfId="1389"/>
    <cellStyle name="Normal 13 2 4 2 2 3 4" xfId="1390"/>
    <cellStyle name="Normal 13 2 4 2 2 4" xfId="1391"/>
    <cellStyle name="Normal 13 2 4 2 2 4 2" xfId="1392"/>
    <cellStyle name="Normal 13 2 4 2 2 4 3" xfId="1393"/>
    <cellStyle name="Normal 13 2 4 2 2 4 4" xfId="1394"/>
    <cellStyle name="Normal 13 2 4 2 2 5" xfId="1395"/>
    <cellStyle name="Normal 13 2 4 2 2 5 2" xfId="1396"/>
    <cellStyle name="Normal 13 2 4 2 2 5 3" xfId="1397"/>
    <cellStyle name="Normal 13 2 4 2 2 5 4" xfId="1398"/>
    <cellStyle name="Normal 13 2 4 2 2 6" xfId="1399"/>
    <cellStyle name="Normal 13 2 4 2 2 6 2" xfId="1400"/>
    <cellStyle name="Normal 13 2 4 2 2 6 3" xfId="1401"/>
    <cellStyle name="Normal 13 2 4 2 2 7" xfId="1402"/>
    <cellStyle name="Normal 13 2 4 2 2 8" xfId="1403"/>
    <cellStyle name="Normal 13 2 4 2 2 9" xfId="1404"/>
    <cellStyle name="Normal 13 2 4 2 3" xfId="1405"/>
    <cellStyle name="Normal 13 2 4 2 3 2" xfId="1406"/>
    <cellStyle name="Normal 13 2 4 2 3 2 2" xfId="1407"/>
    <cellStyle name="Normal 13 2 4 2 3 2 3" xfId="1408"/>
    <cellStyle name="Normal 13 2 4 2 3 2 4" xfId="1409"/>
    <cellStyle name="Normal 13 2 4 2 3 3" xfId="1410"/>
    <cellStyle name="Normal 13 2 4 2 3 3 2" xfId="1411"/>
    <cellStyle name="Normal 13 2 4 2 3 3 3" xfId="1412"/>
    <cellStyle name="Normal 13 2 4 2 3 4" xfId="1413"/>
    <cellStyle name="Normal 13 2 4 2 3 5" xfId="1414"/>
    <cellStyle name="Normal 13 2 4 2 3 6" xfId="1415"/>
    <cellStyle name="Normal 13 2 4 2 4" xfId="1416"/>
    <cellStyle name="Normal 13 2 4 2 4 2" xfId="1417"/>
    <cellStyle name="Normal 13 2 4 2 4 3" xfId="1418"/>
    <cellStyle name="Normal 13 2 4 2 4 4" xfId="1419"/>
    <cellStyle name="Normal 13 2 4 2 5" xfId="1420"/>
    <cellStyle name="Normal 13 2 4 2 5 2" xfId="1421"/>
    <cellStyle name="Normal 13 2 4 2 5 3" xfId="1422"/>
    <cellStyle name="Normal 13 2 4 2 5 4" xfId="1423"/>
    <cellStyle name="Normal 13 2 4 2 6" xfId="1424"/>
    <cellStyle name="Normal 13 2 4 2 6 2" xfId="1425"/>
    <cellStyle name="Normal 13 2 4 2 6 3" xfId="1426"/>
    <cellStyle name="Normal 13 2 4 2 6 4" xfId="1427"/>
    <cellStyle name="Normal 13 2 4 2 7" xfId="1428"/>
    <cellStyle name="Normal 13 2 4 2 7 2" xfId="1429"/>
    <cellStyle name="Normal 13 2 4 2 7 3" xfId="1430"/>
    <cellStyle name="Normal 13 2 4 2 8" xfId="1431"/>
    <cellStyle name="Normal 13 2 4 2 9" xfId="1432"/>
    <cellStyle name="Normal 13 2 4 3" xfId="1433"/>
    <cellStyle name="Normal 13 2 4 3 2" xfId="1434"/>
    <cellStyle name="Normal 13 2 4 3 2 2" xfId="1435"/>
    <cellStyle name="Normal 13 2 4 3 2 2 2" xfId="1436"/>
    <cellStyle name="Normal 13 2 4 3 2 2 3" xfId="1437"/>
    <cellStyle name="Normal 13 2 4 3 2 2 4" xfId="1438"/>
    <cellStyle name="Normal 13 2 4 3 2 3" xfId="1439"/>
    <cellStyle name="Normal 13 2 4 3 2 3 2" xfId="1440"/>
    <cellStyle name="Normal 13 2 4 3 2 3 3" xfId="1441"/>
    <cellStyle name="Normal 13 2 4 3 2 4" xfId="1442"/>
    <cellStyle name="Normal 13 2 4 3 2 5" xfId="1443"/>
    <cellStyle name="Normal 13 2 4 3 2 6" xfId="1444"/>
    <cellStyle name="Normal 13 2 4 3 3" xfId="1445"/>
    <cellStyle name="Normal 13 2 4 3 3 2" xfId="1446"/>
    <cellStyle name="Normal 13 2 4 3 3 3" xfId="1447"/>
    <cellStyle name="Normal 13 2 4 3 3 4" xfId="1448"/>
    <cellStyle name="Normal 13 2 4 3 4" xfId="1449"/>
    <cellStyle name="Normal 13 2 4 3 4 2" xfId="1450"/>
    <cellStyle name="Normal 13 2 4 3 4 3" xfId="1451"/>
    <cellStyle name="Normal 13 2 4 3 4 4" xfId="1452"/>
    <cellStyle name="Normal 13 2 4 3 5" xfId="1453"/>
    <cellStyle name="Normal 13 2 4 3 5 2" xfId="1454"/>
    <cellStyle name="Normal 13 2 4 3 5 3" xfId="1455"/>
    <cellStyle name="Normal 13 2 4 3 5 4" xfId="1456"/>
    <cellStyle name="Normal 13 2 4 3 6" xfId="1457"/>
    <cellStyle name="Normal 13 2 4 3 6 2" xfId="1458"/>
    <cellStyle name="Normal 13 2 4 3 6 3" xfId="1459"/>
    <cellStyle name="Normal 13 2 4 3 7" xfId="1460"/>
    <cellStyle name="Normal 13 2 4 3 8" xfId="1461"/>
    <cellStyle name="Normal 13 2 4 3 9" xfId="1462"/>
    <cellStyle name="Normal 13 2 4 4" xfId="1463"/>
    <cellStyle name="Normal 13 2 4 4 2" xfId="1464"/>
    <cellStyle name="Normal 13 2 4 4 2 2" xfId="1465"/>
    <cellStyle name="Normal 13 2 4 4 2 3" xfId="1466"/>
    <cellStyle name="Normal 13 2 4 4 2 4" xfId="1467"/>
    <cellStyle name="Normal 13 2 4 4 3" xfId="1468"/>
    <cellStyle name="Normal 13 2 4 4 3 2" xfId="1469"/>
    <cellStyle name="Normal 13 2 4 4 3 3" xfId="1470"/>
    <cellStyle name="Normal 13 2 4 4 4" xfId="1471"/>
    <cellStyle name="Normal 13 2 4 4 5" xfId="1472"/>
    <cellStyle name="Normal 13 2 4 4 6" xfId="1473"/>
    <cellStyle name="Normal 13 2 4 5" xfId="1474"/>
    <cellStyle name="Normal 13 2 4 5 2" xfId="1475"/>
    <cellStyle name="Normal 13 2 4 5 3" xfId="1476"/>
    <cellStyle name="Normal 13 2 4 5 4" xfId="1477"/>
    <cellStyle name="Normal 13 2 4 6" xfId="1478"/>
    <cellStyle name="Normal 13 2 4 6 2" xfId="1479"/>
    <cellStyle name="Normal 13 2 4 6 3" xfId="1480"/>
    <cellStyle name="Normal 13 2 4 6 4" xfId="1481"/>
    <cellStyle name="Normal 13 2 4 7" xfId="1482"/>
    <cellStyle name="Normal 13 2 4 7 2" xfId="1483"/>
    <cellStyle name="Normal 13 2 4 7 3" xfId="1484"/>
    <cellStyle name="Normal 13 2 4 7 4" xfId="1485"/>
    <cellStyle name="Normal 13 2 4 8" xfId="1486"/>
    <cellStyle name="Normal 13 2 4 8 2" xfId="1487"/>
    <cellStyle name="Normal 13 2 4 8 3" xfId="1488"/>
    <cellStyle name="Normal 13 2 4 9" xfId="1489"/>
    <cellStyle name="Normal 13 2 5" xfId="1490"/>
    <cellStyle name="Normal 13 2 5 10" xfId="1491"/>
    <cellStyle name="Normal 13 2 5 11" xfId="1492"/>
    <cellStyle name="Normal 13 2 5 2" xfId="1493"/>
    <cellStyle name="Normal 13 2 5 2 10" xfId="1494"/>
    <cellStyle name="Normal 13 2 5 2 2" xfId="1495"/>
    <cellStyle name="Normal 13 2 5 2 2 2" xfId="1496"/>
    <cellStyle name="Normal 13 2 5 2 2 2 2" xfId="1497"/>
    <cellStyle name="Normal 13 2 5 2 2 2 2 2" xfId="1498"/>
    <cellStyle name="Normal 13 2 5 2 2 2 2 3" xfId="1499"/>
    <cellStyle name="Normal 13 2 5 2 2 2 2 4" xfId="1500"/>
    <cellStyle name="Normal 13 2 5 2 2 2 3" xfId="1501"/>
    <cellStyle name="Normal 13 2 5 2 2 2 3 2" xfId="1502"/>
    <cellStyle name="Normal 13 2 5 2 2 2 3 3" xfId="1503"/>
    <cellStyle name="Normal 13 2 5 2 2 2 4" xfId="1504"/>
    <cellStyle name="Normal 13 2 5 2 2 2 5" xfId="1505"/>
    <cellStyle name="Normal 13 2 5 2 2 2 6" xfId="1506"/>
    <cellStyle name="Normal 13 2 5 2 2 3" xfId="1507"/>
    <cellStyle name="Normal 13 2 5 2 2 3 2" xfId="1508"/>
    <cellStyle name="Normal 13 2 5 2 2 3 3" xfId="1509"/>
    <cellStyle name="Normal 13 2 5 2 2 3 4" xfId="1510"/>
    <cellStyle name="Normal 13 2 5 2 2 4" xfId="1511"/>
    <cellStyle name="Normal 13 2 5 2 2 4 2" xfId="1512"/>
    <cellStyle name="Normal 13 2 5 2 2 4 3" xfId="1513"/>
    <cellStyle name="Normal 13 2 5 2 2 4 4" xfId="1514"/>
    <cellStyle name="Normal 13 2 5 2 2 5" xfId="1515"/>
    <cellStyle name="Normal 13 2 5 2 2 5 2" xfId="1516"/>
    <cellStyle name="Normal 13 2 5 2 2 5 3" xfId="1517"/>
    <cellStyle name="Normal 13 2 5 2 2 5 4" xfId="1518"/>
    <cellStyle name="Normal 13 2 5 2 2 6" xfId="1519"/>
    <cellStyle name="Normal 13 2 5 2 2 6 2" xfId="1520"/>
    <cellStyle name="Normal 13 2 5 2 2 6 3" xfId="1521"/>
    <cellStyle name="Normal 13 2 5 2 2 7" xfId="1522"/>
    <cellStyle name="Normal 13 2 5 2 2 8" xfId="1523"/>
    <cellStyle name="Normal 13 2 5 2 2 9" xfId="1524"/>
    <cellStyle name="Normal 13 2 5 2 3" xfId="1525"/>
    <cellStyle name="Normal 13 2 5 2 3 2" xfId="1526"/>
    <cellStyle name="Normal 13 2 5 2 3 2 2" xfId="1527"/>
    <cellStyle name="Normal 13 2 5 2 3 2 3" xfId="1528"/>
    <cellStyle name="Normal 13 2 5 2 3 2 4" xfId="1529"/>
    <cellStyle name="Normal 13 2 5 2 3 3" xfId="1530"/>
    <cellStyle name="Normal 13 2 5 2 3 3 2" xfId="1531"/>
    <cellStyle name="Normal 13 2 5 2 3 3 3" xfId="1532"/>
    <cellStyle name="Normal 13 2 5 2 3 4" xfId="1533"/>
    <cellStyle name="Normal 13 2 5 2 3 5" xfId="1534"/>
    <cellStyle name="Normal 13 2 5 2 3 6" xfId="1535"/>
    <cellStyle name="Normal 13 2 5 2 4" xfId="1536"/>
    <cellStyle name="Normal 13 2 5 2 4 2" xfId="1537"/>
    <cellStyle name="Normal 13 2 5 2 4 3" xfId="1538"/>
    <cellStyle name="Normal 13 2 5 2 4 4" xfId="1539"/>
    <cellStyle name="Normal 13 2 5 2 5" xfId="1540"/>
    <cellStyle name="Normal 13 2 5 2 5 2" xfId="1541"/>
    <cellStyle name="Normal 13 2 5 2 5 3" xfId="1542"/>
    <cellStyle name="Normal 13 2 5 2 5 4" xfId="1543"/>
    <cellStyle name="Normal 13 2 5 2 6" xfId="1544"/>
    <cellStyle name="Normal 13 2 5 2 6 2" xfId="1545"/>
    <cellStyle name="Normal 13 2 5 2 6 3" xfId="1546"/>
    <cellStyle name="Normal 13 2 5 2 6 4" xfId="1547"/>
    <cellStyle name="Normal 13 2 5 2 7" xfId="1548"/>
    <cellStyle name="Normal 13 2 5 2 7 2" xfId="1549"/>
    <cellStyle name="Normal 13 2 5 2 7 3" xfId="1550"/>
    <cellStyle name="Normal 13 2 5 2 8" xfId="1551"/>
    <cellStyle name="Normal 13 2 5 2 9" xfId="1552"/>
    <cellStyle name="Normal 13 2 5 3" xfId="1553"/>
    <cellStyle name="Normal 13 2 5 3 2" xfId="1554"/>
    <cellStyle name="Normal 13 2 5 3 2 2" xfId="1555"/>
    <cellStyle name="Normal 13 2 5 3 2 2 2" xfId="1556"/>
    <cellStyle name="Normal 13 2 5 3 2 2 3" xfId="1557"/>
    <cellStyle name="Normal 13 2 5 3 2 2 4" xfId="1558"/>
    <cellStyle name="Normal 13 2 5 3 2 3" xfId="1559"/>
    <cellStyle name="Normal 13 2 5 3 2 3 2" xfId="1560"/>
    <cellStyle name="Normal 13 2 5 3 2 3 3" xfId="1561"/>
    <cellStyle name="Normal 13 2 5 3 2 4" xfId="1562"/>
    <cellStyle name="Normal 13 2 5 3 2 5" xfId="1563"/>
    <cellStyle name="Normal 13 2 5 3 2 6" xfId="1564"/>
    <cellStyle name="Normal 13 2 5 3 3" xfId="1565"/>
    <cellStyle name="Normal 13 2 5 3 3 2" xfId="1566"/>
    <cellStyle name="Normal 13 2 5 3 3 3" xfId="1567"/>
    <cellStyle name="Normal 13 2 5 3 3 4" xfId="1568"/>
    <cellStyle name="Normal 13 2 5 3 4" xfId="1569"/>
    <cellStyle name="Normal 13 2 5 3 4 2" xfId="1570"/>
    <cellStyle name="Normal 13 2 5 3 4 3" xfId="1571"/>
    <cellStyle name="Normal 13 2 5 3 4 4" xfId="1572"/>
    <cellStyle name="Normal 13 2 5 3 5" xfId="1573"/>
    <cellStyle name="Normal 13 2 5 3 5 2" xfId="1574"/>
    <cellStyle name="Normal 13 2 5 3 5 3" xfId="1575"/>
    <cellStyle name="Normal 13 2 5 3 5 4" xfId="1576"/>
    <cellStyle name="Normal 13 2 5 3 6" xfId="1577"/>
    <cellStyle name="Normal 13 2 5 3 6 2" xfId="1578"/>
    <cellStyle name="Normal 13 2 5 3 6 3" xfId="1579"/>
    <cellStyle name="Normal 13 2 5 3 7" xfId="1580"/>
    <cellStyle name="Normal 13 2 5 3 8" xfId="1581"/>
    <cellStyle name="Normal 13 2 5 3 9" xfId="1582"/>
    <cellStyle name="Normal 13 2 5 4" xfId="1583"/>
    <cellStyle name="Normal 13 2 5 4 2" xfId="1584"/>
    <cellStyle name="Normal 13 2 5 4 2 2" xfId="1585"/>
    <cellStyle name="Normal 13 2 5 4 2 3" xfId="1586"/>
    <cellStyle name="Normal 13 2 5 4 2 4" xfId="1587"/>
    <cellStyle name="Normal 13 2 5 4 3" xfId="1588"/>
    <cellStyle name="Normal 13 2 5 4 3 2" xfId="1589"/>
    <cellStyle name="Normal 13 2 5 4 3 3" xfId="1590"/>
    <cellStyle name="Normal 13 2 5 4 4" xfId="1591"/>
    <cellStyle name="Normal 13 2 5 4 5" xfId="1592"/>
    <cellStyle name="Normal 13 2 5 4 6" xfId="1593"/>
    <cellStyle name="Normal 13 2 5 5" xfId="1594"/>
    <cellStyle name="Normal 13 2 5 5 2" xfId="1595"/>
    <cellStyle name="Normal 13 2 5 5 3" xfId="1596"/>
    <cellStyle name="Normal 13 2 5 5 4" xfId="1597"/>
    <cellStyle name="Normal 13 2 5 6" xfId="1598"/>
    <cellStyle name="Normal 13 2 5 6 2" xfId="1599"/>
    <cellStyle name="Normal 13 2 5 6 3" xfId="1600"/>
    <cellStyle name="Normal 13 2 5 6 4" xfId="1601"/>
    <cellStyle name="Normal 13 2 5 7" xfId="1602"/>
    <cellStyle name="Normal 13 2 5 7 2" xfId="1603"/>
    <cellStyle name="Normal 13 2 5 7 3" xfId="1604"/>
    <cellStyle name="Normal 13 2 5 7 4" xfId="1605"/>
    <cellStyle name="Normal 13 2 5 8" xfId="1606"/>
    <cellStyle name="Normal 13 2 5 8 2" xfId="1607"/>
    <cellStyle name="Normal 13 2 5 8 3" xfId="1608"/>
    <cellStyle name="Normal 13 2 5 9" xfId="1609"/>
    <cellStyle name="Normal 13 2 6" xfId="1610"/>
    <cellStyle name="Normal 13 2 6 10" xfId="1611"/>
    <cellStyle name="Normal 13 2 6 11" xfId="1612"/>
    <cellStyle name="Normal 13 2 6 2" xfId="1613"/>
    <cellStyle name="Normal 13 2 6 2 10" xfId="1614"/>
    <cellStyle name="Normal 13 2 6 2 2" xfId="1615"/>
    <cellStyle name="Normal 13 2 6 2 2 2" xfId="1616"/>
    <cellStyle name="Normal 13 2 6 2 2 2 2" xfId="1617"/>
    <cellStyle name="Normal 13 2 6 2 2 2 2 2" xfId="1618"/>
    <cellStyle name="Normal 13 2 6 2 2 2 2 3" xfId="1619"/>
    <cellStyle name="Normal 13 2 6 2 2 2 2 4" xfId="1620"/>
    <cellStyle name="Normal 13 2 6 2 2 2 3" xfId="1621"/>
    <cellStyle name="Normal 13 2 6 2 2 2 3 2" xfId="1622"/>
    <cellStyle name="Normal 13 2 6 2 2 2 3 3" xfId="1623"/>
    <cellStyle name="Normal 13 2 6 2 2 2 4" xfId="1624"/>
    <cellStyle name="Normal 13 2 6 2 2 2 5" xfId="1625"/>
    <cellStyle name="Normal 13 2 6 2 2 2 6" xfId="1626"/>
    <cellStyle name="Normal 13 2 6 2 2 3" xfId="1627"/>
    <cellStyle name="Normal 13 2 6 2 2 3 2" xfId="1628"/>
    <cellStyle name="Normal 13 2 6 2 2 3 3" xfId="1629"/>
    <cellStyle name="Normal 13 2 6 2 2 3 4" xfId="1630"/>
    <cellStyle name="Normal 13 2 6 2 2 4" xfId="1631"/>
    <cellStyle name="Normal 13 2 6 2 2 4 2" xfId="1632"/>
    <cellStyle name="Normal 13 2 6 2 2 4 3" xfId="1633"/>
    <cellStyle name="Normal 13 2 6 2 2 4 4" xfId="1634"/>
    <cellStyle name="Normal 13 2 6 2 2 5" xfId="1635"/>
    <cellStyle name="Normal 13 2 6 2 2 5 2" xfId="1636"/>
    <cellStyle name="Normal 13 2 6 2 2 5 3" xfId="1637"/>
    <cellStyle name="Normal 13 2 6 2 2 5 4" xfId="1638"/>
    <cellStyle name="Normal 13 2 6 2 2 6" xfId="1639"/>
    <cellStyle name="Normal 13 2 6 2 2 6 2" xfId="1640"/>
    <cellStyle name="Normal 13 2 6 2 2 6 3" xfId="1641"/>
    <cellStyle name="Normal 13 2 6 2 2 7" xfId="1642"/>
    <cellStyle name="Normal 13 2 6 2 2 8" xfId="1643"/>
    <cellStyle name="Normal 13 2 6 2 2 9" xfId="1644"/>
    <cellStyle name="Normal 13 2 6 2 3" xfId="1645"/>
    <cellStyle name="Normal 13 2 6 2 3 2" xfId="1646"/>
    <cellStyle name="Normal 13 2 6 2 3 2 2" xfId="1647"/>
    <cellStyle name="Normal 13 2 6 2 3 2 3" xfId="1648"/>
    <cellStyle name="Normal 13 2 6 2 3 2 4" xfId="1649"/>
    <cellStyle name="Normal 13 2 6 2 3 3" xfId="1650"/>
    <cellStyle name="Normal 13 2 6 2 3 3 2" xfId="1651"/>
    <cellStyle name="Normal 13 2 6 2 3 3 3" xfId="1652"/>
    <cellStyle name="Normal 13 2 6 2 3 4" xfId="1653"/>
    <cellStyle name="Normal 13 2 6 2 3 5" xfId="1654"/>
    <cellStyle name="Normal 13 2 6 2 3 6" xfId="1655"/>
    <cellStyle name="Normal 13 2 6 2 4" xfId="1656"/>
    <cellStyle name="Normal 13 2 6 2 4 2" xfId="1657"/>
    <cellStyle name="Normal 13 2 6 2 4 3" xfId="1658"/>
    <cellStyle name="Normal 13 2 6 2 4 4" xfId="1659"/>
    <cellStyle name="Normal 13 2 6 2 5" xfId="1660"/>
    <cellStyle name="Normal 13 2 6 2 5 2" xfId="1661"/>
    <cellStyle name="Normal 13 2 6 2 5 3" xfId="1662"/>
    <cellStyle name="Normal 13 2 6 2 5 4" xfId="1663"/>
    <cellStyle name="Normal 13 2 6 2 6" xfId="1664"/>
    <cellStyle name="Normal 13 2 6 2 6 2" xfId="1665"/>
    <cellStyle name="Normal 13 2 6 2 6 3" xfId="1666"/>
    <cellStyle name="Normal 13 2 6 2 6 4" xfId="1667"/>
    <cellStyle name="Normal 13 2 6 2 7" xfId="1668"/>
    <cellStyle name="Normal 13 2 6 2 7 2" xfId="1669"/>
    <cellStyle name="Normal 13 2 6 2 7 3" xfId="1670"/>
    <cellStyle name="Normal 13 2 6 2 8" xfId="1671"/>
    <cellStyle name="Normal 13 2 6 2 9" xfId="1672"/>
    <cellStyle name="Normal 13 2 6 3" xfId="1673"/>
    <cellStyle name="Normal 13 2 6 3 2" xfId="1674"/>
    <cellStyle name="Normal 13 2 6 3 2 2" xfId="1675"/>
    <cellStyle name="Normal 13 2 6 3 2 2 2" xfId="1676"/>
    <cellStyle name="Normal 13 2 6 3 2 2 3" xfId="1677"/>
    <cellStyle name="Normal 13 2 6 3 2 2 4" xfId="1678"/>
    <cellStyle name="Normal 13 2 6 3 2 3" xfId="1679"/>
    <cellStyle name="Normal 13 2 6 3 2 3 2" xfId="1680"/>
    <cellStyle name="Normal 13 2 6 3 2 3 3" xfId="1681"/>
    <cellStyle name="Normal 13 2 6 3 2 4" xfId="1682"/>
    <cellStyle name="Normal 13 2 6 3 2 5" xfId="1683"/>
    <cellStyle name="Normal 13 2 6 3 2 6" xfId="1684"/>
    <cellStyle name="Normal 13 2 6 3 3" xfId="1685"/>
    <cellStyle name="Normal 13 2 6 3 3 2" xfId="1686"/>
    <cellStyle name="Normal 13 2 6 3 3 3" xfId="1687"/>
    <cellStyle name="Normal 13 2 6 3 3 4" xfId="1688"/>
    <cellStyle name="Normal 13 2 6 3 4" xfId="1689"/>
    <cellStyle name="Normal 13 2 6 3 4 2" xfId="1690"/>
    <cellStyle name="Normal 13 2 6 3 4 3" xfId="1691"/>
    <cellStyle name="Normal 13 2 6 3 4 4" xfId="1692"/>
    <cellStyle name="Normal 13 2 6 3 5" xfId="1693"/>
    <cellStyle name="Normal 13 2 6 3 5 2" xfId="1694"/>
    <cellStyle name="Normal 13 2 6 3 5 3" xfId="1695"/>
    <cellStyle name="Normal 13 2 6 3 5 4" xfId="1696"/>
    <cellStyle name="Normal 13 2 6 3 6" xfId="1697"/>
    <cellStyle name="Normal 13 2 6 3 6 2" xfId="1698"/>
    <cellStyle name="Normal 13 2 6 3 6 3" xfId="1699"/>
    <cellStyle name="Normal 13 2 6 3 7" xfId="1700"/>
    <cellStyle name="Normal 13 2 6 3 8" xfId="1701"/>
    <cellStyle name="Normal 13 2 6 3 9" xfId="1702"/>
    <cellStyle name="Normal 13 2 6 4" xfId="1703"/>
    <cellStyle name="Normal 13 2 6 4 2" xfId="1704"/>
    <cellStyle name="Normal 13 2 6 4 2 2" xfId="1705"/>
    <cellStyle name="Normal 13 2 6 4 2 3" xfId="1706"/>
    <cellStyle name="Normal 13 2 6 4 2 4" xfId="1707"/>
    <cellStyle name="Normal 13 2 6 4 3" xfId="1708"/>
    <cellStyle name="Normal 13 2 6 4 3 2" xfId="1709"/>
    <cellStyle name="Normal 13 2 6 4 3 3" xfId="1710"/>
    <cellStyle name="Normal 13 2 6 4 4" xfId="1711"/>
    <cellStyle name="Normal 13 2 6 4 5" xfId="1712"/>
    <cellStyle name="Normal 13 2 6 4 6" xfId="1713"/>
    <cellStyle name="Normal 13 2 6 5" xfId="1714"/>
    <cellStyle name="Normal 13 2 6 5 2" xfId="1715"/>
    <cellStyle name="Normal 13 2 6 5 3" xfId="1716"/>
    <cellStyle name="Normal 13 2 6 5 4" xfId="1717"/>
    <cellStyle name="Normal 13 2 6 6" xfId="1718"/>
    <cellStyle name="Normal 13 2 6 6 2" xfId="1719"/>
    <cellStyle name="Normal 13 2 6 6 3" xfId="1720"/>
    <cellStyle name="Normal 13 2 6 6 4" xfId="1721"/>
    <cellStyle name="Normal 13 2 6 7" xfId="1722"/>
    <cellStyle name="Normal 13 2 6 7 2" xfId="1723"/>
    <cellStyle name="Normal 13 2 6 7 3" xfId="1724"/>
    <cellStyle name="Normal 13 2 6 7 4" xfId="1725"/>
    <cellStyle name="Normal 13 2 6 8" xfId="1726"/>
    <cellStyle name="Normal 13 2 6 8 2" xfId="1727"/>
    <cellStyle name="Normal 13 2 6 8 3" xfId="1728"/>
    <cellStyle name="Normal 13 2 6 9" xfId="1729"/>
    <cellStyle name="Normal 13 2 7" xfId="1730"/>
    <cellStyle name="Normal 13 2 7 10" xfId="1731"/>
    <cellStyle name="Normal 13 2 7 2" xfId="1732"/>
    <cellStyle name="Normal 13 2 7 2 2" xfId="1733"/>
    <cellStyle name="Normal 13 2 7 2 2 2" xfId="1734"/>
    <cellStyle name="Normal 13 2 7 2 2 2 2" xfId="1735"/>
    <cellStyle name="Normal 13 2 7 2 2 2 3" xfId="1736"/>
    <cellStyle name="Normal 13 2 7 2 2 2 4" xfId="1737"/>
    <cellStyle name="Normal 13 2 7 2 2 3" xfId="1738"/>
    <cellStyle name="Normal 13 2 7 2 2 3 2" xfId="1739"/>
    <cellStyle name="Normal 13 2 7 2 2 3 3" xfId="1740"/>
    <cellStyle name="Normal 13 2 7 2 2 4" xfId="1741"/>
    <cellStyle name="Normal 13 2 7 2 2 5" xfId="1742"/>
    <cellStyle name="Normal 13 2 7 2 2 6" xfId="1743"/>
    <cellStyle name="Normal 13 2 7 2 3" xfId="1744"/>
    <cellStyle name="Normal 13 2 7 2 3 2" xfId="1745"/>
    <cellStyle name="Normal 13 2 7 2 3 3" xfId="1746"/>
    <cellStyle name="Normal 13 2 7 2 3 4" xfId="1747"/>
    <cellStyle name="Normal 13 2 7 2 4" xfId="1748"/>
    <cellStyle name="Normal 13 2 7 2 4 2" xfId="1749"/>
    <cellStyle name="Normal 13 2 7 2 4 3" xfId="1750"/>
    <cellStyle name="Normal 13 2 7 2 4 4" xfId="1751"/>
    <cellStyle name="Normal 13 2 7 2 5" xfId="1752"/>
    <cellStyle name="Normal 13 2 7 2 5 2" xfId="1753"/>
    <cellStyle name="Normal 13 2 7 2 5 3" xfId="1754"/>
    <cellStyle name="Normal 13 2 7 2 5 4" xfId="1755"/>
    <cellStyle name="Normal 13 2 7 2 6" xfId="1756"/>
    <cellStyle name="Normal 13 2 7 2 6 2" xfId="1757"/>
    <cellStyle name="Normal 13 2 7 2 6 3" xfId="1758"/>
    <cellStyle name="Normal 13 2 7 2 7" xfId="1759"/>
    <cellStyle name="Normal 13 2 7 2 8" xfId="1760"/>
    <cellStyle name="Normal 13 2 7 2 9" xfId="1761"/>
    <cellStyle name="Normal 13 2 7 3" xfId="1762"/>
    <cellStyle name="Normal 13 2 7 3 2" xfId="1763"/>
    <cellStyle name="Normal 13 2 7 3 2 2" xfId="1764"/>
    <cellStyle name="Normal 13 2 7 3 2 3" xfId="1765"/>
    <cellStyle name="Normal 13 2 7 3 2 4" xfId="1766"/>
    <cellStyle name="Normal 13 2 7 3 3" xfId="1767"/>
    <cellStyle name="Normal 13 2 7 3 3 2" xfId="1768"/>
    <cellStyle name="Normal 13 2 7 3 3 3" xfId="1769"/>
    <cellStyle name="Normal 13 2 7 3 4" xfId="1770"/>
    <cellStyle name="Normal 13 2 7 3 5" xfId="1771"/>
    <cellStyle name="Normal 13 2 7 3 6" xfId="1772"/>
    <cellStyle name="Normal 13 2 7 4" xfId="1773"/>
    <cellStyle name="Normal 13 2 7 4 2" xfId="1774"/>
    <cellStyle name="Normal 13 2 7 4 3" xfId="1775"/>
    <cellStyle name="Normal 13 2 7 4 4" xfId="1776"/>
    <cellStyle name="Normal 13 2 7 5" xfId="1777"/>
    <cellStyle name="Normal 13 2 7 5 2" xfId="1778"/>
    <cellStyle name="Normal 13 2 7 5 3" xfId="1779"/>
    <cellStyle name="Normal 13 2 7 5 4" xfId="1780"/>
    <cellStyle name="Normal 13 2 7 6" xfId="1781"/>
    <cellStyle name="Normal 13 2 7 6 2" xfId="1782"/>
    <cellStyle name="Normal 13 2 7 6 3" xfId="1783"/>
    <cellStyle name="Normal 13 2 7 6 4" xfId="1784"/>
    <cellStyle name="Normal 13 2 7 7" xfId="1785"/>
    <cellStyle name="Normal 13 2 7 7 2" xfId="1786"/>
    <cellStyle name="Normal 13 2 7 7 3" xfId="1787"/>
    <cellStyle name="Normal 13 2 7 8" xfId="1788"/>
    <cellStyle name="Normal 13 2 7 9" xfId="1789"/>
    <cellStyle name="Normal 13 2 8" xfId="1790"/>
    <cellStyle name="Normal 13 2 8 2" xfId="1791"/>
    <cellStyle name="Normal 13 2 8 2 2" xfId="1792"/>
    <cellStyle name="Normal 13 2 8 2 2 2" xfId="1793"/>
    <cellStyle name="Normal 13 2 8 2 2 3" xfId="1794"/>
    <cellStyle name="Normal 13 2 8 2 2 4" xfId="1795"/>
    <cellStyle name="Normal 13 2 8 2 3" xfId="1796"/>
    <cellStyle name="Normal 13 2 8 2 3 2" xfId="1797"/>
    <cellStyle name="Normal 13 2 8 2 3 3" xfId="1798"/>
    <cellStyle name="Normal 13 2 8 2 4" xfId="1799"/>
    <cellStyle name="Normal 13 2 8 2 5" xfId="1800"/>
    <cellStyle name="Normal 13 2 8 2 6" xfId="1801"/>
    <cellStyle name="Normal 13 2 8 3" xfId="1802"/>
    <cellStyle name="Normal 13 2 8 3 2" xfId="1803"/>
    <cellStyle name="Normal 13 2 8 3 3" xfId="1804"/>
    <cellStyle name="Normal 13 2 8 3 4" xfId="1805"/>
    <cellStyle name="Normal 13 2 8 4" xfId="1806"/>
    <cellStyle name="Normal 13 2 8 4 2" xfId="1807"/>
    <cellStyle name="Normal 13 2 8 4 3" xfId="1808"/>
    <cellStyle name="Normal 13 2 8 4 4" xfId="1809"/>
    <cellStyle name="Normal 13 2 8 5" xfId="1810"/>
    <cellStyle name="Normal 13 2 8 5 2" xfId="1811"/>
    <cellStyle name="Normal 13 2 8 5 3" xfId="1812"/>
    <cellStyle name="Normal 13 2 8 5 4" xfId="1813"/>
    <cellStyle name="Normal 13 2 8 6" xfId="1814"/>
    <cellStyle name="Normal 13 2 8 6 2" xfId="1815"/>
    <cellStyle name="Normal 13 2 8 6 3" xfId="1816"/>
    <cellStyle name="Normal 13 2 8 7" xfId="1817"/>
    <cellStyle name="Normal 13 2 8 8" xfId="1818"/>
    <cellStyle name="Normal 13 2 8 9" xfId="1819"/>
    <cellStyle name="Normal 13 2 9" xfId="1820"/>
    <cellStyle name="Normal 13 2 9 2" xfId="1821"/>
    <cellStyle name="Normal 13 2 9 2 2" xfId="1822"/>
    <cellStyle name="Normal 13 2 9 2 2 2" xfId="1823"/>
    <cellStyle name="Normal 13 2 9 2 2 3" xfId="1824"/>
    <cellStyle name="Normal 13 2 9 2 2 4" xfId="1825"/>
    <cellStyle name="Normal 13 2 9 2 3" xfId="1826"/>
    <cellStyle name="Normal 13 2 9 2 3 2" xfId="1827"/>
    <cellStyle name="Normal 13 2 9 2 3 3" xfId="1828"/>
    <cellStyle name="Normal 13 2 9 2 4" xfId="1829"/>
    <cellStyle name="Normal 13 2 9 2 5" xfId="1830"/>
    <cellStyle name="Normal 13 2 9 2 6" xfId="1831"/>
    <cellStyle name="Normal 13 2 9 3" xfId="1832"/>
    <cellStyle name="Normal 13 2 9 3 2" xfId="1833"/>
    <cellStyle name="Normal 13 2 9 3 3" xfId="1834"/>
    <cellStyle name="Normal 13 2 9 3 4" xfId="1835"/>
    <cellStyle name="Normal 13 2 9 4" xfId="1836"/>
    <cellStyle name="Normal 13 2 9 4 2" xfId="1837"/>
    <cellStyle name="Normal 13 2 9 4 3" xfId="1838"/>
    <cellStyle name="Normal 13 2 9 4 4" xfId="1839"/>
    <cellStyle name="Normal 13 2 9 5" xfId="1840"/>
    <cellStyle name="Normal 13 2 9 5 2" xfId="1841"/>
    <cellStyle name="Normal 13 2 9 5 3" xfId="1842"/>
    <cellStyle name="Normal 13 2 9 5 4" xfId="1843"/>
    <cellStyle name="Normal 13 2 9 6" xfId="1844"/>
    <cellStyle name="Normal 13 2 9 6 2" xfId="1845"/>
    <cellStyle name="Normal 13 2 9 6 3" xfId="1846"/>
    <cellStyle name="Normal 13 2 9 7" xfId="1847"/>
    <cellStyle name="Normal 13 2 9 8" xfId="1848"/>
    <cellStyle name="Normal 13 2 9 9" xfId="1849"/>
    <cellStyle name="Normal 13 20" xfId="1850"/>
    <cellStyle name="Normal 13 21" xfId="1851"/>
    <cellStyle name="Normal 13 22" xfId="54136"/>
    <cellStyle name="Normal 13 3" xfId="121"/>
    <cellStyle name="Normal 13 3 10" xfId="1852"/>
    <cellStyle name="Normal 13 3 10 2" xfId="1853"/>
    <cellStyle name="Normal 13 3 10 2 2" xfId="1854"/>
    <cellStyle name="Normal 13 3 10 2 2 2" xfId="1855"/>
    <cellStyle name="Normal 13 3 10 2 2 3" xfId="1856"/>
    <cellStyle name="Normal 13 3 10 2 2 4" xfId="1857"/>
    <cellStyle name="Normal 13 3 10 2 3" xfId="1858"/>
    <cellStyle name="Normal 13 3 10 2 3 2" xfId="1859"/>
    <cellStyle name="Normal 13 3 10 2 3 3" xfId="1860"/>
    <cellStyle name="Normal 13 3 10 2 4" xfId="1861"/>
    <cellStyle name="Normal 13 3 10 2 5" xfId="1862"/>
    <cellStyle name="Normal 13 3 10 2 6" xfId="1863"/>
    <cellStyle name="Normal 13 3 10 3" xfId="1864"/>
    <cellStyle name="Normal 13 3 10 3 2" xfId="1865"/>
    <cellStyle name="Normal 13 3 10 3 3" xfId="1866"/>
    <cellStyle name="Normal 13 3 10 3 4" xfId="1867"/>
    <cellStyle name="Normal 13 3 10 4" xfId="1868"/>
    <cellStyle name="Normal 13 3 10 4 2" xfId="1869"/>
    <cellStyle name="Normal 13 3 10 4 3" xfId="1870"/>
    <cellStyle name="Normal 13 3 10 4 4" xfId="1871"/>
    <cellStyle name="Normal 13 3 10 5" xfId="1872"/>
    <cellStyle name="Normal 13 3 10 5 2" xfId="1873"/>
    <cellStyle name="Normal 13 3 10 5 3" xfId="1874"/>
    <cellStyle name="Normal 13 3 10 5 4" xfId="1875"/>
    <cellStyle name="Normal 13 3 10 6" xfId="1876"/>
    <cellStyle name="Normal 13 3 10 6 2" xfId="1877"/>
    <cellStyle name="Normal 13 3 10 6 3" xfId="1878"/>
    <cellStyle name="Normal 13 3 10 7" xfId="1879"/>
    <cellStyle name="Normal 13 3 10 8" xfId="1880"/>
    <cellStyle name="Normal 13 3 10 9" xfId="1881"/>
    <cellStyle name="Normal 13 3 11" xfId="1882"/>
    <cellStyle name="Normal 13 3 11 2" xfId="1883"/>
    <cellStyle name="Normal 13 3 11 2 2" xfId="1884"/>
    <cellStyle name="Normal 13 3 11 2 2 2" xfId="1885"/>
    <cellStyle name="Normal 13 3 11 2 2 3" xfId="1886"/>
    <cellStyle name="Normal 13 3 11 2 2 4" xfId="1887"/>
    <cellStyle name="Normal 13 3 11 2 3" xfId="1888"/>
    <cellStyle name="Normal 13 3 11 2 3 2" xfId="1889"/>
    <cellStyle name="Normal 13 3 11 2 3 3" xfId="1890"/>
    <cellStyle name="Normal 13 3 11 2 4" xfId="1891"/>
    <cellStyle name="Normal 13 3 11 2 5" xfId="1892"/>
    <cellStyle name="Normal 13 3 11 2 6" xfId="1893"/>
    <cellStyle name="Normal 13 3 11 3" xfId="1894"/>
    <cellStyle name="Normal 13 3 11 3 2" xfId="1895"/>
    <cellStyle name="Normal 13 3 11 3 3" xfId="1896"/>
    <cellStyle name="Normal 13 3 11 3 4" xfId="1897"/>
    <cellStyle name="Normal 13 3 11 4" xfId="1898"/>
    <cellStyle name="Normal 13 3 11 4 2" xfId="1899"/>
    <cellStyle name="Normal 13 3 11 4 3" xfId="1900"/>
    <cellStyle name="Normal 13 3 11 4 4" xfId="1901"/>
    <cellStyle name="Normal 13 3 11 5" xfId="1902"/>
    <cellStyle name="Normal 13 3 11 5 2" xfId="1903"/>
    <cellStyle name="Normal 13 3 11 5 3" xfId="1904"/>
    <cellStyle name="Normal 13 3 11 6" xfId="1905"/>
    <cellStyle name="Normal 13 3 11 7" xfId="1906"/>
    <cellStyle name="Normal 13 3 11 8" xfId="1907"/>
    <cellStyle name="Normal 13 3 12" xfId="1908"/>
    <cellStyle name="Normal 13 3 12 2" xfId="1909"/>
    <cellStyle name="Normal 13 3 12 2 2" xfId="1910"/>
    <cellStyle name="Normal 13 3 12 2 3" xfId="1911"/>
    <cellStyle name="Normal 13 3 12 2 4" xfId="1912"/>
    <cellStyle name="Normal 13 3 12 3" xfId="1913"/>
    <cellStyle name="Normal 13 3 12 3 2" xfId="1914"/>
    <cellStyle name="Normal 13 3 12 3 3" xfId="1915"/>
    <cellStyle name="Normal 13 3 12 3 4" xfId="1916"/>
    <cellStyle name="Normal 13 3 12 4" xfId="1917"/>
    <cellStyle name="Normal 13 3 12 4 2" xfId="1918"/>
    <cellStyle name="Normal 13 3 12 4 3" xfId="1919"/>
    <cellStyle name="Normal 13 3 12 5" xfId="1920"/>
    <cellStyle name="Normal 13 3 12 6" xfId="1921"/>
    <cellStyle name="Normal 13 3 12 7" xfId="1922"/>
    <cellStyle name="Normal 13 3 13" xfId="1923"/>
    <cellStyle name="Normal 13 3 13 2" xfId="1924"/>
    <cellStyle name="Normal 13 3 13 3" xfId="1925"/>
    <cellStyle name="Normal 13 3 13 4" xfId="1926"/>
    <cellStyle name="Normal 13 3 14" xfId="1927"/>
    <cellStyle name="Normal 13 3 14 2" xfId="1928"/>
    <cellStyle name="Normal 13 3 14 3" xfId="1929"/>
    <cellStyle name="Normal 13 3 14 4" xfId="1930"/>
    <cellStyle name="Normal 13 3 15" xfId="1931"/>
    <cellStyle name="Normal 13 3 15 2" xfId="1932"/>
    <cellStyle name="Normal 13 3 15 3" xfId="1933"/>
    <cellStyle name="Normal 13 3 15 4" xfId="1934"/>
    <cellStyle name="Normal 13 3 16" xfId="1935"/>
    <cellStyle name="Normal 13 3 16 2" xfId="1936"/>
    <cellStyle name="Normal 13 3 16 3" xfId="1937"/>
    <cellStyle name="Normal 13 3 17" xfId="1938"/>
    <cellStyle name="Normal 13 3 18" xfId="1939"/>
    <cellStyle name="Normal 13 3 19" xfId="1940"/>
    <cellStyle name="Normal 13 3 2" xfId="189"/>
    <cellStyle name="Normal 13 3 2 10" xfId="1941"/>
    <cellStyle name="Normal 13 3 2 10 2" xfId="1942"/>
    <cellStyle name="Normal 13 3 2 10 3" xfId="1943"/>
    <cellStyle name="Normal 13 3 2 10 4" xfId="1944"/>
    <cellStyle name="Normal 13 3 2 11" xfId="1945"/>
    <cellStyle name="Normal 13 3 2 11 2" xfId="1946"/>
    <cellStyle name="Normal 13 3 2 11 3" xfId="1947"/>
    <cellStyle name="Normal 13 3 2 12" xfId="1948"/>
    <cellStyle name="Normal 13 3 2 13" xfId="1949"/>
    <cellStyle name="Normal 13 3 2 14" xfId="1950"/>
    <cellStyle name="Normal 13 3 2 2" xfId="1951"/>
    <cellStyle name="Normal 13 3 2 2 10" xfId="1952"/>
    <cellStyle name="Normal 13 3 2 2 11" xfId="1953"/>
    <cellStyle name="Normal 13 3 2 2 2" xfId="1954"/>
    <cellStyle name="Normal 13 3 2 2 2 10" xfId="1955"/>
    <cellStyle name="Normal 13 3 2 2 2 2" xfId="1956"/>
    <cellStyle name="Normal 13 3 2 2 2 2 2" xfId="1957"/>
    <cellStyle name="Normal 13 3 2 2 2 2 2 2" xfId="1958"/>
    <cellStyle name="Normal 13 3 2 2 2 2 2 2 2" xfId="1959"/>
    <cellStyle name="Normal 13 3 2 2 2 2 2 2 3" xfId="1960"/>
    <cellStyle name="Normal 13 3 2 2 2 2 2 2 4" xfId="1961"/>
    <cellStyle name="Normal 13 3 2 2 2 2 2 3" xfId="1962"/>
    <cellStyle name="Normal 13 3 2 2 2 2 2 3 2" xfId="1963"/>
    <cellStyle name="Normal 13 3 2 2 2 2 2 3 3" xfId="1964"/>
    <cellStyle name="Normal 13 3 2 2 2 2 2 4" xfId="1965"/>
    <cellStyle name="Normal 13 3 2 2 2 2 2 5" xfId="1966"/>
    <cellStyle name="Normal 13 3 2 2 2 2 2 6" xfId="1967"/>
    <cellStyle name="Normal 13 3 2 2 2 2 3" xfId="1968"/>
    <cellStyle name="Normal 13 3 2 2 2 2 3 2" xfId="1969"/>
    <cellStyle name="Normal 13 3 2 2 2 2 3 3" xfId="1970"/>
    <cellStyle name="Normal 13 3 2 2 2 2 3 4" xfId="1971"/>
    <cellStyle name="Normal 13 3 2 2 2 2 4" xfId="1972"/>
    <cellStyle name="Normal 13 3 2 2 2 2 4 2" xfId="1973"/>
    <cellStyle name="Normal 13 3 2 2 2 2 4 3" xfId="1974"/>
    <cellStyle name="Normal 13 3 2 2 2 2 4 4" xfId="1975"/>
    <cellStyle name="Normal 13 3 2 2 2 2 5" xfId="1976"/>
    <cellStyle name="Normal 13 3 2 2 2 2 5 2" xfId="1977"/>
    <cellStyle name="Normal 13 3 2 2 2 2 5 3" xfId="1978"/>
    <cellStyle name="Normal 13 3 2 2 2 2 5 4" xfId="1979"/>
    <cellStyle name="Normal 13 3 2 2 2 2 6" xfId="1980"/>
    <cellStyle name="Normal 13 3 2 2 2 2 6 2" xfId="1981"/>
    <cellStyle name="Normal 13 3 2 2 2 2 6 3" xfId="1982"/>
    <cellStyle name="Normal 13 3 2 2 2 2 7" xfId="1983"/>
    <cellStyle name="Normal 13 3 2 2 2 2 8" xfId="1984"/>
    <cellStyle name="Normal 13 3 2 2 2 2 9" xfId="1985"/>
    <cellStyle name="Normal 13 3 2 2 2 3" xfId="1986"/>
    <cellStyle name="Normal 13 3 2 2 2 3 2" xfId="1987"/>
    <cellStyle name="Normal 13 3 2 2 2 3 2 2" xfId="1988"/>
    <cellStyle name="Normal 13 3 2 2 2 3 2 3" xfId="1989"/>
    <cellStyle name="Normal 13 3 2 2 2 3 2 4" xfId="1990"/>
    <cellStyle name="Normal 13 3 2 2 2 3 3" xfId="1991"/>
    <cellStyle name="Normal 13 3 2 2 2 3 3 2" xfId="1992"/>
    <cellStyle name="Normal 13 3 2 2 2 3 3 3" xfId="1993"/>
    <cellStyle name="Normal 13 3 2 2 2 3 4" xfId="1994"/>
    <cellStyle name="Normal 13 3 2 2 2 3 5" xfId="1995"/>
    <cellStyle name="Normal 13 3 2 2 2 3 6" xfId="1996"/>
    <cellStyle name="Normal 13 3 2 2 2 4" xfId="1997"/>
    <cellStyle name="Normal 13 3 2 2 2 4 2" xfId="1998"/>
    <cellStyle name="Normal 13 3 2 2 2 4 3" xfId="1999"/>
    <cellStyle name="Normal 13 3 2 2 2 4 4" xfId="2000"/>
    <cellStyle name="Normal 13 3 2 2 2 5" xfId="2001"/>
    <cellStyle name="Normal 13 3 2 2 2 5 2" xfId="2002"/>
    <cellStyle name="Normal 13 3 2 2 2 5 3" xfId="2003"/>
    <cellStyle name="Normal 13 3 2 2 2 5 4" xfId="2004"/>
    <cellStyle name="Normal 13 3 2 2 2 6" xfId="2005"/>
    <cellStyle name="Normal 13 3 2 2 2 6 2" xfId="2006"/>
    <cellStyle name="Normal 13 3 2 2 2 6 3" xfId="2007"/>
    <cellStyle name="Normal 13 3 2 2 2 6 4" xfId="2008"/>
    <cellStyle name="Normal 13 3 2 2 2 7" xfId="2009"/>
    <cellStyle name="Normal 13 3 2 2 2 7 2" xfId="2010"/>
    <cellStyle name="Normal 13 3 2 2 2 7 3" xfId="2011"/>
    <cellStyle name="Normal 13 3 2 2 2 8" xfId="2012"/>
    <cellStyle name="Normal 13 3 2 2 2 9" xfId="2013"/>
    <cellStyle name="Normal 13 3 2 2 3" xfId="2014"/>
    <cellStyle name="Normal 13 3 2 2 3 2" xfId="2015"/>
    <cellStyle name="Normal 13 3 2 2 3 2 2" xfId="2016"/>
    <cellStyle name="Normal 13 3 2 2 3 2 2 2" xfId="2017"/>
    <cellStyle name="Normal 13 3 2 2 3 2 2 3" xfId="2018"/>
    <cellStyle name="Normal 13 3 2 2 3 2 2 4" xfId="2019"/>
    <cellStyle name="Normal 13 3 2 2 3 2 3" xfId="2020"/>
    <cellStyle name="Normal 13 3 2 2 3 2 3 2" xfId="2021"/>
    <cellStyle name="Normal 13 3 2 2 3 2 3 3" xfId="2022"/>
    <cellStyle name="Normal 13 3 2 2 3 2 4" xfId="2023"/>
    <cellStyle name="Normal 13 3 2 2 3 2 5" xfId="2024"/>
    <cellStyle name="Normal 13 3 2 2 3 2 6" xfId="2025"/>
    <cellStyle name="Normal 13 3 2 2 3 3" xfId="2026"/>
    <cellStyle name="Normal 13 3 2 2 3 3 2" xfId="2027"/>
    <cellStyle name="Normal 13 3 2 2 3 3 3" xfId="2028"/>
    <cellStyle name="Normal 13 3 2 2 3 3 4" xfId="2029"/>
    <cellStyle name="Normal 13 3 2 2 3 4" xfId="2030"/>
    <cellStyle name="Normal 13 3 2 2 3 4 2" xfId="2031"/>
    <cellStyle name="Normal 13 3 2 2 3 4 3" xfId="2032"/>
    <cellStyle name="Normal 13 3 2 2 3 4 4" xfId="2033"/>
    <cellStyle name="Normal 13 3 2 2 3 5" xfId="2034"/>
    <cellStyle name="Normal 13 3 2 2 3 5 2" xfId="2035"/>
    <cellStyle name="Normal 13 3 2 2 3 5 3" xfId="2036"/>
    <cellStyle name="Normal 13 3 2 2 3 5 4" xfId="2037"/>
    <cellStyle name="Normal 13 3 2 2 3 6" xfId="2038"/>
    <cellStyle name="Normal 13 3 2 2 3 6 2" xfId="2039"/>
    <cellStyle name="Normal 13 3 2 2 3 6 3" xfId="2040"/>
    <cellStyle name="Normal 13 3 2 2 3 7" xfId="2041"/>
    <cellStyle name="Normal 13 3 2 2 3 8" xfId="2042"/>
    <cellStyle name="Normal 13 3 2 2 3 9" xfId="2043"/>
    <cellStyle name="Normal 13 3 2 2 4" xfId="2044"/>
    <cellStyle name="Normal 13 3 2 2 4 2" xfId="2045"/>
    <cellStyle name="Normal 13 3 2 2 4 2 2" xfId="2046"/>
    <cellStyle name="Normal 13 3 2 2 4 2 3" xfId="2047"/>
    <cellStyle name="Normal 13 3 2 2 4 2 4" xfId="2048"/>
    <cellStyle name="Normal 13 3 2 2 4 3" xfId="2049"/>
    <cellStyle name="Normal 13 3 2 2 4 3 2" xfId="2050"/>
    <cellStyle name="Normal 13 3 2 2 4 3 3" xfId="2051"/>
    <cellStyle name="Normal 13 3 2 2 4 4" xfId="2052"/>
    <cellStyle name="Normal 13 3 2 2 4 5" xfId="2053"/>
    <cellStyle name="Normal 13 3 2 2 4 6" xfId="2054"/>
    <cellStyle name="Normal 13 3 2 2 5" xfId="2055"/>
    <cellStyle name="Normal 13 3 2 2 5 2" xfId="2056"/>
    <cellStyle name="Normal 13 3 2 2 5 3" xfId="2057"/>
    <cellStyle name="Normal 13 3 2 2 5 4" xfId="2058"/>
    <cellStyle name="Normal 13 3 2 2 6" xfId="2059"/>
    <cellStyle name="Normal 13 3 2 2 6 2" xfId="2060"/>
    <cellStyle name="Normal 13 3 2 2 6 3" xfId="2061"/>
    <cellStyle name="Normal 13 3 2 2 6 4" xfId="2062"/>
    <cellStyle name="Normal 13 3 2 2 7" xfId="2063"/>
    <cellStyle name="Normal 13 3 2 2 7 2" xfId="2064"/>
    <cellStyle name="Normal 13 3 2 2 7 3" xfId="2065"/>
    <cellStyle name="Normal 13 3 2 2 7 4" xfId="2066"/>
    <cellStyle name="Normal 13 3 2 2 8" xfId="2067"/>
    <cellStyle name="Normal 13 3 2 2 8 2" xfId="2068"/>
    <cellStyle name="Normal 13 3 2 2 8 3" xfId="2069"/>
    <cellStyle name="Normal 13 3 2 2 9" xfId="2070"/>
    <cellStyle name="Normal 13 3 2 3" xfId="2071"/>
    <cellStyle name="Normal 13 3 2 3 10" xfId="2072"/>
    <cellStyle name="Normal 13 3 2 3 2" xfId="2073"/>
    <cellStyle name="Normal 13 3 2 3 2 2" xfId="2074"/>
    <cellStyle name="Normal 13 3 2 3 2 2 2" xfId="2075"/>
    <cellStyle name="Normal 13 3 2 3 2 2 2 2" xfId="2076"/>
    <cellStyle name="Normal 13 3 2 3 2 2 2 3" xfId="2077"/>
    <cellStyle name="Normal 13 3 2 3 2 2 2 4" xfId="2078"/>
    <cellStyle name="Normal 13 3 2 3 2 2 3" xfId="2079"/>
    <cellStyle name="Normal 13 3 2 3 2 2 3 2" xfId="2080"/>
    <cellStyle name="Normal 13 3 2 3 2 2 3 3" xfId="2081"/>
    <cellStyle name="Normal 13 3 2 3 2 2 4" xfId="2082"/>
    <cellStyle name="Normal 13 3 2 3 2 2 5" xfId="2083"/>
    <cellStyle name="Normal 13 3 2 3 2 2 6" xfId="2084"/>
    <cellStyle name="Normal 13 3 2 3 2 3" xfId="2085"/>
    <cellStyle name="Normal 13 3 2 3 2 3 2" xfId="2086"/>
    <cellStyle name="Normal 13 3 2 3 2 3 3" xfId="2087"/>
    <cellStyle name="Normal 13 3 2 3 2 3 4" xfId="2088"/>
    <cellStyle name="Normal 13 3 2 3 2 4" xfId="2089"/>
    <cellStyle name="Normal 13 3 2 3 2 4 2" xfId="2090"/>
    <cellStyle name="Normal 13 3 2 3 2 4 3" xfId="2091"/>
    <cellStyle name="Normal 13 3 2 3 2 4 4" xfId="2092"/>
    <cellStyle name="Normal 13 3 2 3 2 5" xfId="2093"/>
    <cellStyle name="Normal 13 3 2 3 2 5 2" xfId="2094"/>
    <cellStyle name="Normal 13 3 2 3 2 5 3" xfId="2095"/>
    <cellStyle name="Normal 13 3 2 3 2 5 4" xfId="2096"/>
    <cellStyle name="Normal 13 3 2 3 2 6" xfId="2097"/>
    <cellStyle name="Normal 13 3 2 3 2 6 2" xfId="2098"/>
    <cellStyle name="Normal 13 3 2 3 2 6 3" xfId="2099"/>
    <cellStyle name="Normal 13 3 2 3 2 7" xfId="2100"/>
    <cellStyle name="Normal 13 3 2 3 2 8" xfId="2101"/>
    <cellStyle name="Normal 13 3 2 3 2 9" xfId="2102"/>
    <cellStyle name="Normal 13 3 2 3 3" xfId="2103"/>
    <cellStyle name="Normal 13 3 2 3 3 2" xfId="2104"/>
    <cellStyle name="Normal 13 3 2 3 3 2 2" xfId="2105"/>
    <cellStyle name="Normal 13 3 2 3 3 2 3" xfId="2106"/>
    <cellStyle name="Normal 13 3 2 3 3 2 4" xfId="2107"/>
    <cellStyle name="Normal 13 3 2 3 3 3" xfId="2108"/>
    <cellStyle name="Normal 13 3 2 3 3 3 2" xfId="2109"/>
    <cellStyle name="Normal 13 3 2 3 3 3 3" xfId="2110"/>
    <cellStyle name="Normal 13 3 2 3 3 4" xfId="2111"/>
    <cellStyle name="Normal 13 3 2 3 3 5" xfId="2112"/>
    <cellStyle name="Normal 13 3 2 3 3 6" xfId="2113"/>
    <cellStyle name="Normal 13 3 2 3 4" xfId="2114"/>
    <cellStyle name="Normal 13 3 2 3 4 2" xfId="2115"/>
    <cellStyle name="Normal 13 3 2 3 4 3" xfId="2116"/>
    <cellStyle name="Normal 13 3 2 3 4 4" xfId="2117"/>
    <cellStyle name="Normal 13 3 2 3 5" xfId="2118"/>
    <cellStyle name="Normal 13 3 2 3 5 2" xfId="2119"/>
    <cellStyle name="Normal 13 3 2 3 5 3" xfId="2120"/>
    <cellStyle name="Normal 13 3 2 3 5 4" xfId="2121"/>
    <cellStyle name="Normal 13 3 2 3 6" xfId="2122"/>
    <cellStyle name="Normal 13 3 2 3 6 2" xfId="2123"/>
    <cellStyle name="Normal 13 3 2 3 6 3" xfId="2124"/>
    <cellStyle name="Normal 13 3 2 3 6 4" xfId="2125"/>
    <cellStyle name="Normal 13 3 2 3 7" xfId="2126"/>
    <cellStyle name="Normal 13 3 2 3 7 2" xfId="2127"/>
    <cellStyle name="Normal 13 3 2 3 7 3" xfId="2128"/>
    <cellStyle name="Normal 13 3 2 3 8" xfId="2129"/>
    <cellStyle name="Normal 13 3 2 3 9" xfId="2130"/>
    <cellStyle name="Normal 13 3 2 4" xfId="2131"/>
    <cellStyle name="Normal 13 3 2 4 2" xfId="2132"/>
    <cellStyle name="Normal 13 3 2 4 2 2" xfId="2133"/>
    <cellStyle name="Normal 13 3 2 4 2 2 2" xfId="2134"/>
    <cellStyle name="Normal 13 3 2 4 2 2 3" xfId="2135"/>
    <cellStyle name="Normal 13 3 2 4 2 2 4" xfId="2136"/>
    <cellStyle name="Normal 13 3 2 4 2 3" xfId="2137"/>
    <cellStyle name="Normal 13 3 2 4 2 3 2" xfId="2138"/>
    <cellStyle name="Normal 13 3 2 4 2 3 3" xfId="2139"/>
    <cellStyle name="Normal 13 3 2 4 2 4" xfId="2140"/>
    <cellStyle name="Normal 13 3 2 4 2 5" xfId="2141"/>
    <cellStyle name="Normal 13 3 2 4 2 6" xfId="2142"/>
    <cellStyle name="Normal 13 3 2 4 3" xfId="2143"/>
    <cellStyle name="Normal 13 3 2 4 3 2" xfId="2144"/>
    <cellStyle name="Normal 13 3 2 4 3 3" xfId="2145"/>
    <cellStyle name="Normal 13 3 2 4 3 4" xfId="2146"/>
    <cellStyle name="Normal 13 3 2 4 4" xfId="2147"/>
    <cellStyle name="Normal 13 3 2 4 4 2" xfId="2148"/>
    <cellStyle name="Normal 13 3 2 4 4 3" xfId="2149"/>
    <cellStyle name="Normal 13 3 2 4 4 4" xfId="2150"/>
    <cellStyle name="Normal 13 3 2 4 5" xfId="2151"/>
    <cellStyle name="Normal 13 3 2 4 5 2" xfId="2152"/>
    <cellStyle name="Normal 13 3 2 4 5 3" xfId="2153"/>
    <cellStyle name="Normal 13 3 2 4 5 4" xfId="2154"/>
    <cellStyle name="Normal 13 3 2 4 6" xfId="2155"/>
    <cellStyle name="Normal 13 3 2 4 6 2" xfId="2156"/>
    <cellStyle name="Normal 13 3 2 4 6 3" xfId="2157"/>
    <cellStyle name="Normal 13 3 2 4 7" xfId="2158"/>
    <cellStyle name="Normal 13 3 2 4 8" xfId="2159"/>
    <cellStyle name="Normal 13 3 2 4 9" xfId="2160"/>
    <cellStyle name="Normal 13 3 2 5" xfId="2161"/>
    <cellStyle name="Normal 13 3 2 5 2" xfId="2162"/>
    <cellStyle name="Normal 13 3 2 5 2 2" xfId="2163"/>
    <cellStyle name="Normal 13 3 2 5 2 2 2" xfId="2164"/>
    <cellStyle name="Normal 13 3 2 5 2 2 3" xfId="2165"/>
    <cellStyle name="Normal 13 3 2 5 2 2 4" xfId="2166"/>
    <cellStyle name="Normal 13 3 2 5 2 3" xfId="2167"/>
    <cellStyle name="Normal 13 3 2 5 2 3 2" xfId="2168"/>
    <cellStyle name="Normal 13 3 2 5 2 3 3" xfId="2169"/>
    <cellStyle name="Normal 13 3 2 5 2 4" xfId="2170"/>
    <cellStyle name="Normal 13 3 2 5 2 5" xfId="2171"/>
    <cellStyle name="Normal 13 3 2 5 2 6" xfId="2172"/>
    <cellStyle name="Normal 13 3 2 5 3" xfId="2173"/>
    <cellStyle name="Normal 13 3 2 5 3 2" xfId="2174"/>
    <cellStyle name="Normal 13 3 2 5 3 3" xfId="2175"/>
    <cellStyle name="Normal 13 3 2 5 3 4" xfId="2176"/>
    <cellStyle name="Normal 13 3 2 5 4" xfId="2177"/>
    <cellStyle name="Normal 13 3 2 5 4 2" xfId="2178"/>
    <cellStyle name="Normal 13 3 2 5 4 3" xfId="2179"/>
    <cellStyle name="Normal 13 3 2 5 4 4" xfId="2180"/>
    <cellStyle name="Normal 13 3 2 5 5" xfId="2181"/>
    <cellStyle name="Normal 13 3 2 5 5 2" xfId="2182"/>
    <cellStyle name="Normal 13 3 2 5 5 3" xfId="2183"/>
    <cellStyle name="Normal 13 3 2 5 5 4" xfId="2184"/>
    <cellStyle name="Normal 13 3 2 5 6" xfId="2185"/>
    <cellStyle name="Normal 13 3 2 5 6 2" xfId="2186"/>
    <cellStyle name="Normal 13 3 2 5 6 3" xfId="2187"/>
    <cellStyle name="Normal 13 3 2 5 7" xfId="2188"/>
    <cellStyle name="Normal 13 3 2 5 8" xfId="2189"/>
    <cellStyle name="Normal 13 3 2 5 9" xfId="2190"/>
    <cellStyle name="Normal 13 3 2 6" xfId="2191"/>
    <cellStyle name="Normal 13 3 2 6 2" xfId="2192"/>
    <cellStyle name="Normal 13 3 2 6 2 2" xfId="2193"/>
    <cellStyle name="Normal 13 3 2 6 2 2 2" xfId="2194"/>
    <cellStyle name="Normal 13 3 2 6 2 2 3" xfId="2195"/>
    <cellStyle name="Normal 13 3 2 6 2 2 4" xfId="2196"/>
    <cellStyle name="Normal 13 3 2 6 2 3" xfId="2197"/>
    <cellStyle name="Normal 13 3 2 6 2 3 2" xfId="2198"/>
    <cellStyle name="Normal 13 3 2 6 2 3 3" xfId="2199"/>
    <cellStyle name="Normal 13 3 2 6 2 4" xfId="2200"/>
    <cellStyle name="Normal 13 3 2 6 2 5" xfId="2201"/>
    <cellStyle name="Normal 13 3 2 6 2 6" xfId="2202"/>
    <cellStyle name="Normal 13 3 2 6 3" xfId="2203"/>
    <cellStyle name="Normal 13 3 2 6 3 2" xfId="2204"/>
    <cellStyle name="Normal 13 3 2 6 3 3" xfId="2205"/>
    <cellStyle name="Normal 13 3 2 6 3 4" xfId="2206"/>
    <cellStyle name="Normal 13 3 2 6 4" xfId="2207"/>
    <cellStyle name="Normal 13 3 2 6 4 2" xfId="2208"/>
    <cellStyle name="Normal 13 3 2 6 4 3" xfId="2209"/>
    <cellStyle name="Normal 13 3 2 6 4 4" xfId="2210"/>
    <cellStyle name="Normal 13 3 2 6 5" xfId="2211"/>
    <cellStyle name="Normal 13 3 2 6 5 2" xfId="2212"/>
    <cellStyle name="Normal 13 3 2 6 5 3" xfId="2213"/>
    <cellStyle name="Normal 13 3 2 6 6" xfId="2214"/>
    <cellStyle name="Normal 13 3 2 6 7" xfId="2215"/>
    <cellStyle name="Normal 13 3 2 6 8" xfId="2216"/>
    <cellStyle name="Normal 13 3 2 7" xfId="2217"/>
    <cellStyle name="Normal 13 3 2 7 2" xfId="2218"/>
    <cellStyle name="Normal 13 3 2 7 2 2" xfId="2219"/>
    <cellStyle name="Normal 13 3 2 7 2 3" xfId="2220"/>
    <cellStyle name="Normal 13 3 2 7 2 4" xfId="2221"/>
    <cellStyle name="Normal 13 3 2 7 3" xfId="2222"/>
    <cellStyle name="Normal 13 3 2 7 3 2" xfId="2223"/>
    <cellStyle name="Normal 13 3 2 7 3 3" xfId="2224"/>
    <cellStyle name="Normal 13 3 2 7 4" xfId="2225"/>
    <cellStyle name="Normal 13 3 2 7 5" xfId="2226"/>
    <cellStyle name="Normal 13 3 2 7 6" xfId="2227"/>
    <cellStyle name="Normal 13 3 2 8" xfId="2228"/>
    <cellStyle name="Normal 13 3 2 8 2" xfId="2229"/>
    <cellStyle name="Normal 13 3 2 8 3" xfId="2230"/>
    <cellStyle name="Normal 13 3 2 8 4" xfId="2231"/>
    <cellStyle name="Normal 13 3 2 9" xfId="2232"/>
    <cellStyle name="Normal 13 3 2 9 2" xfId="2233"/>
    <cellStyle name="Normal 13 3 2 9 3" xfId="2234"/>
    <cellStyle name="Normal 13 3 2 9 4" xfId="2235"/>
    <cellStyle name="Normal 13 3 3" xfId="2236"/>
    <cellStyle name="Normal 13 3 3 10" xfId="2237"/>
    <cellStyle name="Normal 13 3 3 10 2" xfId="2238"/>
    <cellStyle name="Normal 13 3 3 10 3" xfId="2239"/>
    <cellStyle name="Normal 13 3 3 10 4" xfId="2240"/>
    <cellStyle name="Normal 13 3 3 11" xfId="2241"/>
    <cellStyle name="Normal 13 3 3 11 2" xfId="2242"/>
    <cellStyle name="Normal 13 3 3 11 3" xfId="2243"/>
    <cellStyle name="Normal 13 3 3 12" xfId="2244"/>
    <cellStyle name="Normal 13 3 3 13" xfId="2245"/>
    <cellStyle name="Normal 13 3 3 14" xfId="2246"/>
    <cellStyle name="Normal 13 3 3 2" xfId="2247"/>
    <cellStyle name="Normal 13 3 3 2 10" xfId="2248"/>
    <cellStyle name="Normal 13 3 3 2 11" xfId="2249"/>
    <cellStyle name="Normal 13 3 3 2 2" xfId="2250"/>
    <cellStyle name="Normal 13 3 3 2 2 10" xfId="2251"/>
    <cellStyle name="Normal 13 3 3 2 2 2" xfId="2252"/>
    <cellStyle name="Normal 13 3 3 2 2 2 2" xfId="2253"/>
    <cellStyle name="Normal 13 3 3 2 2 2 2 2" xfId="2254"/>
    <cellStyle name="Normal 13 3 3 2 2 2 2 2 2" xfId="2255"/>
    <cellStyle name="Normal 13 3 3 2 2 2 2 2 3" xfId="2256"/>
    <cellStyle name="Normal 13 3 3 2 2 2 2 2 4" xfId="2257"/>
    <cellStyle name="Normal 13 3 3 2 2 2 2 3" xfId="2258"/>
    <cellStyle name="Normal 13 3 3 2 2 2 2 3 2" xfId="2259"/>
    <cellStyle name="Normal 13 3 3 2 2 2 2 3 3" xfId="2260"/>
    <cellStyle name="Normal 13 3 3 2 2 2 2 4" xfId="2261"/>
    <cellStyle name="Normal 13 3 3 2 2 2 2 5" xfId="2262"/>
    <cellStyle name="Normal 13 3 3 2 2 2 2 6" xfId="2263"/>
    <cellStyle name="Normal 13 3 3 2 2 2 3" xfId="2264"/>
    <cellStyle name="Normal 13 3 3 2 2 2 3 2" xfId="2265"/>
    <cellStyle name="Normal 13 3 3 2 2 2 3 3" xfId="2266"/>
    <cellStyle name="Normal 13 3 3 2 2 2 3 4" xfId="2267"/>
    <cellStyle name="Normal 13 3 3 2 2 2 4" xfId="2268"/>
    <cellStyle name="Normal 13 3 3 2 2 2 4 2" xfId="2269"/>
    <cellStyle name="Normal 13 3 3 2 2 2 4 3" xfId="2270"/>
    <cellStyle name="Normal 13 3 3 2 2 2 4 4" xfId="2271"/>
    <cellStyle name="Normal 13 3 3 2 2 2 5" xfId="2272"/>
    <cellStyle name="Normal 13 3 3 2 2 2 5 2" xfId="2273"/>
    <cellStyle name="Normal 13 3 3 2 2 2 5 3" xfId="2274"/>
    <cellStyle name="Normal 13 3 3 2 2 2 5 4" xfId="2275"/>
    <cellStyle name="Normal 13 3 3 2 2 2 6" xfId="2276"/>
    <cellStyle name="Normal 13 3 3 2 2 2 6 2" xfId="2277"/>
    <cellStyle name="Normal 13 3 3 2 2 2 6 3" xfId="2278"/>
    <cellStyle name="Normal 13 3 3 2 2 2 7" xfId="2279"/>
    <cellStyle name="Normal 13 3 3 2 2 2 8" xfId="2280"/>
    <cellStyle name="Normal 13 3 3 2 2 2 9" xfId="2281"/>
    <cellStyle name="Normal 13 3 3 2 2 3" xfId="2282"/>
    <cellStyle name="Normal 13 3 3 2 2 3 2" xfId="2283"/>
    <cellStyle name="Normal 13 3 3 2 2 3 2 2" xfId="2284"/>
    <cellStyle name="Normal 13 3 3 2 2 3 2 3" xfId="2285"/>
    <cellStyle name="Normal 13 3 3 2 2 3 2 4" xfId="2286"/>
    <cellStyle name="Normal 13 3 3 2 2 3 3" xfId="2287"/>
    <cellStyle name="Normal 13 3 3 2 2 3 3 2" xfId="2288"/>
    <cellStyle name="Normal 13 3 3 2 2 3 3 3" xfId="2289"/>
    <cellStyle name="Normal 13 3 3 2 2 3 4" xfId="2290"/>
    <cellStyle name="Normal 13 3 3 2 2 3 5" xfId="2291"/>
    <cellStyle name="Normal 13 3 3 2 2 3 6" xfId="2292"/>
    <cellStyle name="Normal 13 3 3 2 2 4" xfId="2293"/>
    <cellStyle name="Normal 13 3 3 2 2 4 2" xfId="2294"/>
    <cellStyle name="Normal 13 3 3 2 2 4 3" xfId="2295"/>
    <cellStyle name="Normal 13 3 3 2 2 4 4" xfId="2296"/>
    <cellStyle name="Normal 13 3 3 2 2 5" xfId="2297"/>
    <cellStyle name="Normal 13 3 3 2 2 5 2" xfId="2298"/>
    <cellStyle name="Normal 13 3 3 2 2 5 3" xfId="2299"/>
    <cellStyle name="Normal 13 3 3 2 2 5 4" xfId="2300"/>
    <cellStyle name="Normal 13 3 3 2 2 6" xfId="2301"/>
    <cellStyle name="Normal 13 3 3 2 2 6 2" xfId="2302"/>
    <cellStyle name="Normal 13 3 3 2 2 6 3" xfId="2303"/>
    <cellStyle name="Normal 13 3 3 2 2 6 4" xfId="2304"/>
    <cellStyle name="Normal 13 3 3 2 2 7" xfId="2305"/>
    <cellStyle name="Normal 13 3 3 2 2 7 2" xfId="2306"/>
    <cellStyle name="Normal 13 3 3 2 2 7 3" xfId="2307"/>
    <cellStyle name="Normal 13 3 3 2 2 8" xfId="2308"/>
    <cellStyle name="Normal 13 3 3 2 2 9" xfId="2309"/>
    <cellStyle name="Normal 13 3 3 2 3" xfId="2310"/>
    <cellStyle name="Normal 13 3 3 2 3 2" xfId="2311"/>
    <cellStyle name="Normal 13 3 3 2 3 2 2" xfId="2312"/>
    <cellStyle name="Normal 13 3 3 2 3 2 2 2" xfId="2313"/>
    <cellStyle name="Normal 13 3 3 2 3 2 2 3" xfId="2314"/>
    <cellStyle name="Normal 13 3 3 2 3 2 2 4" xfId="2315"/>
    <cellStyle name="Normal 13 3 3 2 3 2 3" xfId="2316"/>
    <cellStyle name="Normal 13 3 3 2 3 2 3 2" xfId="2317"/>
    <cellStyle name="Normal 13 3 3 2 3 2 3 3" xfId="2318"/>
    <cellStyle name="Normal 13 3 3 2 3 2 4" xfId="2319"/>
    <cellStyle name="Normal 13 3 3 2 3 2 5" xfId="2320"/>
    <cellStyle name="Normal 13 3 3 2 3 2 6" xfId="2321"/>
    <cellStyle name="Normal 13 3 3 2 3 3" xfId="2322"/>
    <cellStyle name="Normal 13 3 3 2 3 3 2" xfId="2323"/>
    <cellStyle name="Normal 13 3 3 2 3 3 3" xfId="2324"/>
    <cellStyle name="Normal 13 3 3 2 3 3 4" xfId="2325"/>
    <cellStyle name="Normal 13 3 3 2 3 4" xfId="2326"/>
    <cellStyle name="Normal 13 3 3 2 3 4 2" xfId="2327"/>
    <cellStyle name="Normal 13 3 3 2 3 4 3" xfId="2328"/>
    <cellStyle name="Normal 13 3 3 2 3 4 4" xfId="2329"/>
    <cellStyle name="Normal 13 3 3 2 3 5" xfId="2330"/>
    <cellStyle name="Normal 13 3 3 2 3 5 2" xfId="2331"/>
    <cellStyle name="Normal 13 3 3 2 3 5 3" xfId="2332"/>
    <cellStyle name="Normal 13 3 3 2 3 5 4" xfId="2333"/>
    <cellStyle name="Normal 13 3 3 2 3 6" xfId="2334"/>
    <cellStyle name="Normal 13 3 3 2 3 6 2" xfId="2335"/>
    <cellStyle name="Normal 13 3 3 2 3 6 3" xfId="2336"/>
    <cellStyle name="Normal 13 3 3 2 3 7" xfId="2337"/>
    <cellStyle name="Normal 13 3 3 2 3 8" xfId="2338"/>
    <cellStyle name="Normal 13 3 3 2 3 9" xfId="2339"/>
    <cellStyle name="Normal 13 3 3 2 4" xfId="2340"/>
    <cellStyle name="Normal 13 3 3 2 4 2" xfId="2341"/>
    <cellStyle name="Normal 13 3 3 2 4 2 2" xfId="2342"/>
    <cellStyle name="Normal 13 3 3 2 4 2 3" xfId="2343"/>
    <cellStyle name="Normal 13 3 3 2 4 2 4" xfId="2344"/>
    <cellStyle name="Normal 13 3 3 2 4 3" xfId="2345"/>
    <cellStyle name="Normal 13 3 3 2 4 3 2" xfId="2346"/>
    <cellStyle name="Normal 13 3 3 2 4 3 3" xfId="2347"/>
    <cellStyle name="Normal 13 3 3 2 4 4" xfId="2348"/>
    <cellStyle name="Normal 13 3 3 2 4 5" xfId="2349"/>
    <cellStyle name="Normal 13 3 3 2 4 6" xfId="2350"/>
    <cellStyle name="Normal 13 3 3 2 5" xfId="2351"/>
    <cellStyle name="Normal 13 3 3 2 5 2" xfId="2352"/>
    <cellStyle name="Normal 13 3 3 2 5 3" xfId="2353"/>
    <cellStyle name="Normal 13 3 3 2 5 4" xfId="2354"/>
    <cellStyle name="Normal 13 3 3 2 6" xfId="2355"/>
    <cellStyle name="Normal 13 3 3 2 6 2" xfId="2356"/>
    <cellStyle name="Normal 13 3 3 2 6 3" xfId="2357"/>
    <cellStyle name="Normal 13 3 3 2 6 4" xfId="2358"/>
    <cellStyle name="Normal 13 3 3 2 7" xfId="2359"/>
    <cellStyle name="Normal 13 3 3 2 7 2" xfId="2360"/>
    <cellStyle name="Normal 13 3 3 2 7 3" xfId="2361"/>
    <cellStyle name="Normal 13 3 3 2 7 4" xfId="2362"/>
    <cellStyle name="Normal 13 3 3 2 8" xfId="2363"/>
    <cellStyle name="Normal 13 3 3 2 8 2" xfId="2364"/>
    <cellStyle name="Normal 13 3 3 2 8 3" xfId="2365"/>
    <cellStyle name="Normal 13 3 3 2 9" xfId="2366"/>
    <cellStyle name="Normal 13 3 3 3" xfId="2367"/>
    <cellStyle name="Normal 13 3 3 3 10" xfId="2368"/>
    <cellStyle name="Normal 13 3 3 3 2" xfId="2369"/>
    <cellStyle name="Normal 13 3 3 3 2 2" xfId="2370"/>
    <cellStyle name="Normal 13 3 3 3 2 2 2" xfId="2371"/>
    <cellStyle name="Normal 13 3 3 3 2 2 2 2" xfId="2372"/>
    <cellStyle name="Normal 13 3 3 3 2 2 2 3" xfId="2373"/>
    <cellStyle name="Normal 13 3 3 3 2 2 2 4" xfId="2374"/>
    <cellStyle name="Normal 13 3 3 3 2 2 3" xfId="2375"/>
    <cellStyle name="Normal 13 3 3 3 2 2 3 2" xfId="2376"/>
    <cellStyle name="Normal 13 3 3 3 2 2 3 3" xfId="2377"/>
    <cellStyle name="Normal 13 3 3 3 2 2 4" xfId="2378"/>
    <cellStyle name="Normal 13 3 3 3 2 2 5" xfId="2379"/>
    <cellStyle name="Normal 13 3 3 3 2 2 6" xfId="2380"/>
    <cellStyle name="Normal 13 3 3 3 2 3" xfId="2381"/>
    <cellStyle name="Normal 13 3 3 3 2 3 2" xfId="2382"/>
    <cellStyle name="Normal 13 3 3 3 2 3 3" xfId="2383"/>
    <cellStyle name="Normal 13 3 3 3 2 3 4" xfId="2384"/>
    <cellStyle name="Normal 13 3 3 3 2 4" xfId="2385"/>
    <cellStyle name="Normal 13 3 3 3 2 4 2" xfId="2386"/>
    <cellStyle name="Normal 13 3 3 3 2 4 3" xfId="2387"/>
    <cellStyle name="Normal 13 3 3 3 2 4 4" xfId="2388"/>
    <cellStyle name="Normal 13 3 3 3 2 5" xfId="2389"/>
    <cellStyle name="Normal 13 3 3 3 2 5 2" xfId="2390"/>
    <cellStyle name="Normal 13 3 3 3 2 5 3" xfId="2391"/>
    <cellStyle name="Normal 13 3 3 3 2 5 4" xfId="2392"/>
    <cellStyle name="Normal 13 3 3 3 2 6" xfId="2393"/>
    <cellStyle name="Normal 13 3 3 3 2 6 2" xfId="2394"/>
    <cellStyle name="Normal 13 3 3 3 2 6 3" xfId="2395"/>
    <cellStyle name="Normal 13 3 3 3 2 7" xfId="2396"/>
    <cellStyle name="Normal 13 3 3 3 2 8" xfId="2397"/>
    <cellStyle name="Normal 13 3 3 3 2 9" xfId="2398"/>
    <cellStyle name="Normal 13 3 3 3 3" xfId="2399"/>
    <cellStyle name="Normal 13 3 3 3 3 2" xfId="2400"/>
    <cellStyle name="Normal 13 3 3 3 3 2 2" xfId="2401"/>
    <cellStyle name="Normal 13 3 3 3 3 2 3" xfId="2402"/>
    <cellStyle name="Normal 13 3 3 3 3 2 4" xfId="2403"/>
    <cellStyle name="Normal 13 3 3 3 3 3" xfId="2404"/>
    <cellStyle name="Normal 13 3 3 3 3 3 2" xfId="2405"/>
    <cellStyle name="Normal 13 3 3 3 3 3 3" xfId="2406"/>
    <cellStyle name="Normal 13 3 3 3 3 4" xfId="2407"/>
    <cellStyle name="Normal 13 3 3 3 3 5" xfId="2408"/>
    <cellStyle name="Normal 13 3 3 3 3 6" xfId="2409"/>
    <cellStyle name="Normal 13 3 3 3 4" xfId="2410"/>
    <cellStyle name="Normal 13 3 3 3 4 2" xfId="2411"/>
    <cellStyle name="Normal 13 3 3 3 4 3" xfId="2412"/>
    <cellStyle name="Normal 13 3 3 3 4 4" xfId="2413"/>
    <cellStyle name="Normal 13 3 3 3 5" xfId="2414"/>
    <cellStyle name="Normal 13 3 3 3 5 2" xfId="2415"/>
    <cellStyle name="Normal 13 3 3 3 5 3" xfId="2416"/>
    <cellStyle name="Normal 13 3 3 3 5 4" xfId="2417"/>
    <cellStyle name="Normal 13 3 3 3 6" xfId="2418"/>
    <cellStyle name="Normal 13 3 3 3 6 2" xfId="2419"/>
    <cellStyle name="Normal 13 3 3 3 6 3" xfId="2420"/>
    <cellStyle name="Normal 13 3 3 3 6 4" xfId="2421"/>
    <cellStyle name="Normal 13 3 3 3 7" xfId="2422"/>
    <cellStyle name="Normal 13 3 3 3 7 2" xfId="2423"/>
    <cellStyle name="Normal 13 3 3 3 7 3" xfId="2424"/>
    <cellStyle name="Normal 13 3 3 3 8" xfId="2425"/>
    <cellStyle name="Normal 13 3 3 3 9" xfId="2426"/>
    <cellStyle name="Normal 13 3 3 4" xfId="2427"/>
    <cellStyle name="Normal 13 3 3 4 2" xfId="2428"/>
    <cellStyle name="Normal 13 3 3 4 2 2" xfId="2429"/>
    <cellStyle name="Normal 13 3 3 4 2 2 2" xfId="2430"/>
    <cellStyle name="Normal 13 3 3 4 2 2 3" xfId="2431"/>
    <cellStyle name="Normal 13 3 3 4 2 2 4" xfId="2432"/>
    <cellStyle name="Normal 13 3 3 4 2 3" xfId="2433"/>
    <cellStyle name="Normal 13 3 3 4 2 3 2" xfId="2434"/>
    <cellStyle name="Normal 13 3 3 4 2 3 3" xfId="2435"/>
    <cellStyle name="Normal 13 3 3 4 2 4" xfId="2436"/>
    <cellStyle name="Normal 13 3 3 4 2 5" xfId="2437"/>
    <cellStyle name="Normal 13 3 3 4 2 6" xfId="2438"/>
    <cellStyle name="Normal 13 3 3 4 3" xfId="2439"/>
    <cellStyle name="Normal 13 3 3 4 3 2" xfId="2440"/>
    <cellStyle name="Normal 13 3 3 4 3 3" xfId="2441"/>
    <cellStyle name="Normal 13 3 3 4 3 4" xfId="2442"/>
    <cellStyle name="Normal 13 3 3 4 4" xfId="2443"/>
    <cellStyle name="Normal 13 3 3 4 4 2" xfId="2444"/>
    <cellStyle name="Normal 13 3 3 4 4 3" xfId="2445"/>
    <cellStyle name="Normal 13 3 3 4 4 4" xfId="2446"/>
    <cellStyle name="Normal 13 3 3 4 5" xfId="2447"/>
    <cellStyle name="Normal 13 3 3 4 5 2" xfId="2448"/>
    <cellStyle name="Normal 13 3 3 4 5 3" xfId="2449"/>
    <cellStyle name="Normal 13 3 3 4 5 4" xfId="2450"/>
    <cellStyle name="Normal 13 3 3 4 6" xfId="2451"/>
    <cellStyle name="Normal 13 3 3 4 6 2" xfId="2452"/>
    <cellStyle name="Normal 13 3 3 4 6 3" xfId="2453"/>
    <cellStyle name="Normal 13 3 3 4 7" xfId="2454"/>
    <cellStyle name="Normal 13 3 3 4 8" xfId="2455"/>
    <cellStyle name="Normal 13 3 3 4 9" xfId="2456"/>
    <cellStyle name="Normal 13 3 3 5" xfId="2457"/>
    <cellStyle name="Normal 13 3 3 5 2" xfId="2458"/>
    <cellStyle name="Normal 13 3 3 5 2 2" xfId="2459"/>
    <cellStyle name="Normal 13 3 3 5 2 2 2" xfId="2460"/>
    <cellStyle name="Normal 13 3 3 5 2 2 3" xfId="2461"/>
    <cellStyle name="Normal 13 3 3 5 2 2 4" xfId="2462"/>
    <cellStyle name="Normal 13 3 3 5 2 3" xfId="2463"/>
    <cellStyle name="Normal 13 3 3 5 2 3 2" xfId="2464"/>
    <cellStyle name="Normal 13 3 3 5 2 3 3" xfId="2465"/>
    <cellStyle name="Normal 13 3 3 5 2 4" xfId="2466"/>
    <cellStyle name="Normal 13 3 3 5 2 5" xfId="2467"/>
    <cellStyle name="Normal 13 3 3 5 2 6" xfId="2468"/>
    <cellStyle name="Normal 13 3 3 5 3" xfId="2469"/>
    <cellStyle name="Normal 13 3 3 5 3 2" xfId="2470"/>
    <cellStyle name="Normal 13 3 3 5 3 3" xfId="2471"/>
    <cellStyle name="Normal 13 3 3 5 3 4" xfId="2472"/>
    <cellStyle name="Normal 13 3 3 5 4" xfId="2473"/>
    <cellStyle name="Normal 13 3 3 5 4 2" xfId="2474"/>
    <cellStyle name="Normal 13 3 3 5 4 3" xfId="2475"/>
    <cellStyle name="Normal 13 3 3 5 4 4" xfId="2476"/>
    <cellStyle name="Normal 13 3 3 5 5" xfId="2477"/>
    <cellStyle name="Normal 13 3 3 5 5 2" xfId="2478"/>
    <cellStyle name="Normal 13 3 3 5 5 3" xfId="2479"/>
    <cellStyle name="Normal 13 3 3 5 5 4" xfId="2480"/>
    <cellStyle name="Normal 13 3 3 5 6" xfId="2481"/>
    <cellStyle name="Normal 13 3 3 5 6 2" xfId="2482"/>
    <cellStyle name="Normal 13 3 3 5 6 3" xfId="2483"/>
    <cellStyle name="Normal 13 3 3 5 7" xfId="2484"/>
    <cellStyle name="Normal 13 3 3 5 8" xfId="2485"/>
    <cellStyle name="Normal 13 3 3 5 9" xfId="2486"/>
    <cellStyle name="Normal 13 3 3 6" xfId="2487"/>
    <cellStyle name="Normal 13 3 3 6 2" xfId="2488"/>
    <cellStyle name="Normal 13 3 3 6 2 2" xfId="2489"/>
    <cellStyle name="Normal 13 3 3 6 2 2 2" xfId="2490"/>
    <cellStyle name="Normal 13 3 3 6 2 2 3" xfId="2491"/>
    <cellStyle name="Normal 13 3 3 6 2 2 4" xfId="2492"/>
    <cellStyle name="Normal 13 3 3 6 2 3" xfId="2493"/>
    <cellStyle name="Normal 13 3 3 6 2 3 2" xfId="2494"/>
    <cellStyle name="Normal 13 3 3 6 2 3 3" xfId="2495"/>
    <cellStyle name="Normal 13 3 3 6 2 4" xfId="2496"/>
    <cellStyle name="Normal 13 3 3 6 2 5" xfId="2497"/>
    <cellStyle name="Normal 13 3 3 6 2 6" xfId="2498"/>
    <cellStyle name="Normal 13 3 3 6 3" xfId="2499"/>
    <cellStyle name="Normal 13 3 3 6 3 2" xfId="2500"/>
    <cellStyle name="Normal 13 3 3 6 3 3" xfId="2501"/>
    <cellStyle name="Normal 13 3 3 6 3 4" xfId="2502"/>
    <cellStyle name="Normal 13 3 3 6 4" xfId="2503"/>
    <cellStyle name="Normal 13 3 3 6 4 2" xfId="2504"/>
    <cellStyle name="Normal 13 3 3 6 4 3" xfId="2505"/>
    <cellStyle name="Normal 13 3 3 6 4 4" xfId="2506"/>
    <cellStyle name="Normal 13 3 3 6 5" xfId="2507"/>
    <cellStyle name="Normal 13 3 3 6 5 2" xfId="2508"/>
    <cellStyle name="Normal 13 3 3 6 5 3" xfId="2509"/>
    <cellStyle name="Normal 13 3 3 6 6" xfId="2510"/>
    <cellStyle name="Normal 13 3 3 6 7" xfId="2511"/>
    <cellStyle name="Normal 13 3 3 6 8" xfId="2512"/>
    <cellStyle name="Normal 13 3 3 7" xfId="2513"/>
    <cellStyle name="Normal 13 3 3 7 2" xfId="2514"/>
    <cellStyle name="Normal 13 3 3 7 2 2" xfId="2515"/>
    <cellStyle name="Normal 13 3 3 7 2 3" xfId="2516"/>
    <cellStyle name="Normal 13 3 3 7 2 4" xfId="2517"/>
    <cellStyle name="Normal 13 3 3 7 3" xfId="2518"/>
    <cellStyle name="Normal 13 3 3 7 3 2" xfId="2519"/>
    <cellStyle name="Normal 13 3 3 7 3 3" xfId="2520"/>
    <cellStyle name="Normal 13 3 3 7 4" xfId="2521"/>
    <cellStyle name="Normal 13 3 3 7 5" xfId="2522"/>
    <cellStyle name="Normal 13 3 3 7 6" xfId="2523"/>
    <cellStyle name="Normal 13 3 3 8" xfId="2524"/>
    <cellStyle name="Normal 13 3 3 8 2" xfId="2525"/>
    <cellStyle name="Normal 13 3 3 8 3" xfId="2526"/>
    <cellStyle name="Normal 13 3 3 8 4" xfId="2527"/>
    <cellStyle name="Normal 13 3 3 9" xfId="2528"/>
    <cellStyle name="Normal 13 3 3 9 2" xfId="2529"/>
    <cellStyle name="Normal 13 3 3 9 3" xfId="2530"/>
    <cellStyle name="Normal 13 3 3 9 4" xfId="2531"/>
    <cellStyle name="Normal 13 3 4" xfId="2532"/>
    <cellStyle name="Normal 13 3 4 10" xfId="2533"/>
    <cellStyle name="Normal 13 3 4 11" xfId="2534"/>
    <cellStyle name="Normal 13 3 4 2" xfId="2535"/>
    <cellStyle name="Normal 13 3 4 2 10" xfId="2536"/>
    <cellStyle name="Normal 13 3 4 2 2" xfId="2537"/>
    <cellStyle name="Normal 13 3 4 2 2 2" xfId="2538"/>
    <cellStyle name="Normal 13 3 4 2 2 2 2" xfId="2539"/>
    <cellStyle name="Normal 13 3 4 2 2 2 2 2" xfId="2540"/>
    <cellStyle name="Normal 13 3 4 2 2 2 2 3" xfId="2541"/>
    <cellStyle name="Normal 13 3 4 2 2 2 2 4" xfId="2542"/>
    <cellStyle name="Normal 13 3 4 2 2 2 3" xfId="2543"/>
    <cellStyle name="Normal 13 3 4 2 2 2 3 2" xfId="2544"/>
    <cellStyle name="Normal 13 3 4 2 2 2 3 3" xfId="2545"/>
    <cellStyle name="Normal 13 3 4 2 2 2 4" xfId="2546"/>
    <cellStyle name="Normal 13 3 4 2 2 2 5" xfId="2547"/>
    <cellStyle name="Normal 13 3 4 2 2 2 6" xfId="2548"/>
    <cellStyle name="Normal 13 3 4 2 2 3" xfId="2549"/>
    <cellStyle name="Normal 13 3 4 2 2 3 2" xfId="2550"/>
    <cellStyle name="Normal 13 3 4 2 2 3 3" xfId="2551"/>
    <cellStyle name="Normal 13 3 4 2 2 3 4" xfId="2552"/>
    <cellStyle name="Normal 13 3 4 2 2 4" xfId="2553"/>
    <cellStyle name="Normal 13 3 4 2 2 4 2" xfId="2554"/>
    <cellStyle name="Normal 13 3 4 2 2 4 3" xfId="2555"/>
    <cellStyle name="Normal 13 3 4 2 2 4 4" xfId="2556"/>
    <cellStyle name="Normal 13 3 4 2 2 5" xfId="2557"/>
    <cellStyle name="Normal 13 3 4 2 2 5 2" xfId="2558"/>
    <cellStyle name="Normal 13 3 4 2 2 5 3" xfId="2559"/>
    <cellStyle name="Normal 13 3 4 2 2 5 4" xfId="2560"/>
    <cellStyle name="Normal 13 3 4 2 2 6" xfId="2561"/>
    <cellStyle name="Normal 13 3 4 2 2 6 2" xfId="2562"/>
    <cellStyle name="Normal 13 3 4 2 2 6 3" xfId="2563"/>
    <cellStyle name="Normal 13 3 4 2 2 7" xfId="2564"/>
    <cellStyle name="Normal 13 3 4 2 2 8" xfId="2565"/>
    <cellStyle name="Normal 13 3 4 2 2 9" xfId="2566"/>
    <cellStyle name="Normal 13 3 4 2 3" xfId="2567"/>
    <cellStyle name="Normal 13 3 4 2 3 2" xfId="2568"/>
    <cellStyle name="Normal 13 3 4 2 3 2 2" xfId="2569"/>
    <cellStyle name="Normal 13 3 4 2 3 2 3" xfId="2570"/>
    <cellStyle name="Normal 13 3 4 2 3 2 4" xfId="2571"/>
    <cellStyle name="Normal 13 3 4 2 3 3" xfId="2572"/>
    <cellStyle name="Normal 13 3 4 2 3 3 2" xfId="2573"/>
    <cellStyle name="Normal 13 3 4 2 3 3 3" xfId="2574"/>
    <cellStyle name="Normal 13 3 4 2 3 4" xfId="2575"/>
    <cellStyle name="Normal 13 3 4 2 3 5" xfId="2576"/>
    <cellStyle name="Normal 13 3 4 2 3 6" xfId="2577"/>
    <cellStyle name="Normal 13 3 4 2 4" xfId="2578"/>
    <cellStyle name="Normal 13 3 4 2 4 2" xfId="2579"/>
    <cellStyle name="Normal 13 3 4 2 4 3" xfId="2580"/>
    <cellStyle name="Normal 13 3 4 2 4 4" xfId="2581"/>
    <cellStyle name="Normal 13 3 4 2 5" xfId="2582"/>
    <cellStyle name="Normal 13 3 4 2 5 2" xfId="2583"/>
    <cellStyle name="Normal 13 3 4 2 5 3" xfId="2584"/>
    <cellStyle name="Normal 13 3 4 2 5 4" xfId="2585"/>
    <cellStyle name="Normal 13 3 4 2 6" xfId="2586"/>
    <cellStyle name="Normal 13 3 4 2 6 2" xfId="2587"/>
    <cellStyle name="Normal 13 3 4 2 6 3" xfId="2588"/>
    <cellStyle name="Normal 13 3 4 2 6 4" xfId="2589"/>
    <cellStyle name="Normal 13 3 4 2 7" xfId="2590"/>
    <cellStyle name="Normal 13 3 4 2 7 2" xfId="2591"/>
    <cellStyle name="Normal 13 3 4 2 7 3" xfId="2592"/>
    <cellStyle name="Normal 13 3 4 2 8" xfId="2593"/>
    <cellStyle name="Normal 13 3 4 2 9" xfId="2594"/>
    <cellStyle name="Normal 13 3 4 3" xfId="2595"/>
    <cellStyle name="Normal 13 3 4 3 2" xfId="2596"/>
    <cellStyle name="Normal 13 3 4 3 2 2" xfId="2597"/>
    <cellStyle name="Normal 13 3 4 3 2 2 2" xfId="2598"/>
    <cellStyle name="Normal 13 3 4 3 2 2 3" xfId="2599"/>
    <cellStyle name="Normal 13 3 4 3 2 2 4" xfId="2600"/>
    <cellStyle name="Normal 13 3 4 3 2 3" xfId="2601"/>
    <cellStyle name="Normal 13 3 4 3 2 3 2" xfId="2602"/>
    <cellStyle name="Normal 13 3 4 3 2 3 3" xfId="2603"/>
    <cellStyle name="Normal 13 3 4 3 2 4" xfId="2604"/>
    <cellStyle name="Normal 13 3 4 3 2 5" xfId="2605"/>
    <cellStyle name="Normal 13 3 4 3 2 6" xfId="2606"/>
    <cellStyle name="Normal 13 3 4 3 3" xfId="2607"/>
    <cellStyle name="Normal 13 3 4 3 3 2" xfId="2608"/>
    <cellStyle name="Normal 13 3 4 3 3 3" xfId="2609"/>
    <cellStyle name="Normal 13 3 4 3 3 4" xfId="2610"/>
    <cellStyle name="Normal 13 3 4 3 4" xfId="2611"/>
    <cellStyle name="Normal 13 3 4 3 4 2" xfId="2612"/>
    <cellStyle name="Normal 13 3 4 3 4 3" xfId="2613"/>
    <cellStyle name="Normal 13 3 4 3 4 4" xfId="2614"/>
    <cellStyle name="Normal 13 3 4 3 5" xfId="2615"/>
    <cellStyle name="Normal 13 3 4 3 5 2" xfId="2616"/>
    <cellStyle name="Normal 13 3 4 3 5 3" xfId="2617"/>
    <cellStyle name="Normal 13 3 4 3 5 4" xfId="2618"/>
    <cellStyle name="Normal 13 3 4 3 6" xfId="2619"/>
    <cellStyle name="Normal 13 3 4 3 6 2" xfId="2620"/>
    <cellStyle name="Normal 13 3 4 3 6 3" xfId="2621"/>
    <cellStyle name="Normal 13 3 4 3 7" xfId="2622"/>
    <cellStyle name="Normal 13 3 4 3 8" xfId="2623"/>
    <cellStyle name="Normal 13 3 4 3 9" xfId="2624"/>
    <cellStyle name="Normal 13 3 4 4" xfId="2625"/>
    <cellStyle name="Normal 13 3 4 4 2" xfId="2626"/>
    <cellStyle name="Normal 13 3 4 4 2 2" xfId="2627"/>
    <cellStyle name="Normal 13 3 4 4 2 3" xfId="2628"/>
    <cellStyle name="Normal 13 3 4 4 2 4" xfId="2629"/>
    <cellStyle name="Normal 13 3 4 4 3" xfId="2630"/>
    <cellStyle name="Normal 13 3 4 4 3 2" xfId="2631"/>
    <cellStyle name="Normal 13 3 4 4 3 3" xfId="2632"/>
    <cellStyle name="Normal 13 3 4 4 4" xfId="2633"/>
    <cellStyle name="Normal 13 3 4 4 5" xfId="2634"/>
    <cellStyle name="Normal 13 3 4 4 6" xfId="2635"/>
    <cellStyle name="Normal 13 3 4 5" xfId="2636"/>
    <cellStyle name="Normal 13 3 4 5 2" xfId="2637"/>
    <cellStyle name="Normal 13 3 4 5 3" xfId="2638"/>
    <cellStyle name="Normal 13 3 4 5 4" xfId="2639"/>
    <cellStyle name="Normal 13 3 4 6" xfId="2640"/>
    <cellStyle name="Normal 13 3 4 6 2" xfId="2641"/>
    <cellStyle name="Normal 13 3 4 6 3" xfId="2642"/>
    <cellStyle name="Normal 13 3 4 6 4" xfId="2643"/>
    <cellStyle name="Normal 13 3 4 7" xfId="2644"/>
    <cellStyle name="Normal 13 3 4 7 2" xfId="2645"/>
    <cellStyle name="Normal 13 3 4 7 3" xfId="2646"/>
    <cellStyle name="Normal 13 3 4 7 4" xfId="2647"/>
    <cellStyle name="Normal 13 3 4 8" xfId="2648"/>
    <cellStyle name="Normal 13 3 4 8 2" xfId="2649"/>
    <cellStyle name="Normal 13 3 4 8 3" xfId="2650"/>
    <cellStyle name="Normal 13 3 4 9" xfId="2651"/>
    <cellStyle name="Normal 13 3 5" xfId="2652"/>
    <cellStyle name="Normal 13 3 5 10" xfId="2653"/>
    <cellStyle name="Normal 13 3 5 11" xfId="2654"/>
    <cellStyle name="Normal 13 3 5 2" xfId="2655"/>
    <cellStyle name="Normal 13 3 5 2 10" xfId="2656"/>
    <cellStyle name="Normal 13 3 5 2 2" xfId="2657"/>
    <cellStyle name="Normal 13 3 5 2 2 2" xfId="2658"/>
    <cellStyle name="Normal 13 3 5 2 2 2 2" xfId="2659"/>
    <cellStyle name="Normal 13 3 5 2 2 2 2 2" xfId="2660"/>
    <cellStyle name="Normal 13 3 5 2 2 2 2 3" xfId="2661"/>
    <cellStyle name="Normal 13 3 5 2 2 2 2 4" xfId="2662"/>
    <cellStyle name="Normal 13 3 5 2 2 2 3" xfId="2663"/>
    <cellStyle name="Normal 13 3 5 2 2 2 3 2" xfId="2664"/>
    <cellStyle name="Normal 13 3 5 2 2 2 3 3" xfId="2665"/>
    <cellStyle name="Normal 13 3 5 2 2 2 4" xfId="2666"/>
    <cellStyle name="Normal 13 3 5 2 2 2 5" xfId="2667"/>
    <cellStyle name="Normal 13 3 5 2 2 2 6" xfId="2668"/>
    <cellStyle name="Normal 13 3 5 2 2 3" xfId="2669"/>
    <cellStyle name="Normal 13 3 5 2 2 3 2" xfId="2670"/>
    <cellStyle name="Normal 13 3 5 2 2 3 3" xfId="2671"/>
    <cellStyle name="Normal 13 3 5 2 2 3 4" xfId="2672"/>
    <cellStyle name="Normal 13 3 5 2 2 4" xfId="2673"/>
    <cellStyle name="Normal 13 3 5 2 2 4 2" xfId="2674"/>
    <cellStyle name="Normal 13 3 5 2 2 4 3" xfId="2675"/>
    <cellStyle name="Normal 13 3 5 2 2 4 4" xfId="2676"/>
    <cellStyle name="Normal 13 3 5 2 2 5" xfId="2677"/>
    <cellStyle name="Normal 13 3 5 2 2 5 2" xfId="2678"/>
    <cellStyle name="Normal 13 3 5 2 2 5 3" xfId="2679"/>
    <cellStyle name="Normal 13 3 5 2 2 5 4" xfId="2680"/>
    <cellStyle name="Normal 13 3 5 2 2 6" xfId="2681"/>
    <cellStyle name="Normal 13 3 5 2 2 6 2" xfId="2682"/>
    <cellStyle name="Normal 13 3 5 2 2 6 3" xfId="2683"/>
    <cellStyle name="Normal 13 3 5 2 2 7" xfId="2684"/>
    <cellStyle name="Normal 13 3 5 2 2 8" xfId="2685"/>
    <cellStyle name="Normal 13 3 5 2 2 9" xfId="2686"/>
    <cellStyle name="Normal 13 3 5 2 3" xfId="2687"/>
    <cellStyle name="Normal 13 3 5 2 3 2" xfId="2688"/>
    <cellStyle name="Normal 13 3 5 2 3 2 2" xfId="2689"/>
    <cellStyle name="Normal 13 3 5 2 3 2 3" xfId="2690"/>
    <cellStyle name="Normal 13 3 5 2 3 2 4" xfId="2691"/>
    <cellStyle name="Normal 13 3 5 2 3 3" xfId="2692"/>
    <cellStyle name="Normal 13 3 5 2 3 3 2" xfId="2693"/>
    <cellStyle name="Normal 13 3 5 2 3 3 3" xfId="2694"/>
    <cellStyle name="Normal 13 3 5 2 3 4" xfId="2695"/>
    <cellStyle name="Normal 13 3 5 2 3 5" xfId="2696"/>
    <cellStyle name="Normal 13 3 5 2 3 6" xfId="2697"/>
    <cellStyle name="Normal 13 3 5 2 4" xfId="2698"/>
    <cellStyle name="Normal 13 3 5 2 4 2" xfId="2699"/>
    <cellStyle name="Normal 13 3 5 2 4 3" xfId="2700"/>
    <cellStyle name="Normal 13 3 5 2 4 4" xfId="2701"/>
    <cellStyle name="Normal 13 3 5 2 5" xfId="2702"/>
    <cellStyle name="Normal 13 3 5 2 5 2" xfId="2703"/>
    <cellStyle name="Normal 13 3 5 2 5 3" xfId="2704"/>
    <cellStyle name="Normal 13 3 5 2 5 4" xfId="2705"/>
    <cellStyle name="Normal 13 3 5 2 6" xfId="2706"/>
    <cellStyle name="Normal 13 3 5 2 6 2" xfId="2707"/>
    <cellStyle name="Normal 13 3 5 2 6 3" xfId="2708"/>
    <cellStyle name="Normal 13 3 5 2 6 4" xfId="2709"/>
    <cellStyle name="Normal 13 3 5 2 7" xfId="2710"/>
    <cellStyle name="Normal 13 3 5 2 7 2" xfId="2711"/>
    <cellStyle name="Normal 13 3 5 2 7 3" xfId="2712"/>
    <cellStyle name="Normal 13 3 5 2 8" xfId="2713"/>
    <cellStyle name="Normal 13 3 5 2 9" xfId="2714"/>
    <cellStyle name="Normal 13 3 5 3" xfId="2715"/>
    <cellStyle name="Normal 13 3 5 3 2" xfId="2716"/>
    <cellStyle name="Normal 13 3 5 3 2 2" xfId="2717"/>
    <cellStyle name="Normal 13 3 5 3 2 2 2" xfId="2718"/>
    <cellStyle name="Normal 13 3 5 3 2 2 3" xfId="2719"/>
    <cellStyle name="Normal 13 3 5 3 2 2 4" xfId="2720"/>
    <cellStyle name="Normal 13 3 5 3 2 3" xfId="2721"/>
    <cellStyle name="Normal 13 3 5 3 2 3 2" xfId="2722"/>
    <cellStyle name="Normal 13 3 5 3 2 3 3" xfId="2723"/>
    <cellStyle name="Normal 13 3 5 3 2 4" xfId="2724"/>
    <cellStyle name="Normal 13 3 5 3 2 5" xfId="2725"/>
    <cellStyle name="Normal 13 3 5 3 2 6" xfId="2726"/>
    <cellStyle name="Normal 13 3 5 3 3" xfId="2727"/>
    <cellStyle name="Normal 13 3 5 3 3 2" xfId="2728"/>
    <cellStyle name="Normal 13 3 5 3 3 3" xfId="2729"/>
    <cellStyle name="Normal 13 3 5 3 3 4" xfId="2730"/>
    <cellStyle name="Normal 13 3 5 3 4" xfId="2731"/>
    <cellStyle name="Normal 13 3 5 3 4 2" xfId="2732"/>
    <cellStyle name="Normal 13 3 5 3 4 3" xfId="2733"/>
    <cellStyle name="Normal 13 3 5 3 4 4" xfId="2734"/>
    <cellStyle name="Normal 13 3 5 3 5" xfId="2735"/>
    <cellStyle name="Normal 13 3 5 3 5 2" xfId="2736"/>
    <cellStyle name="Normal 13 3 5 3 5 3" xfId="2737"/>
    <cellStyle name="Normal 13 3 5 3 5 4" xfId="2738"/>
    <cellStyle name="Normal 13 3 5 3 6" xfId="2739"/>
    <cellStyle name="Normal 13 3 5 3 6 2" xfId="2740"/>
    <cellStyle name="Normal 13 3 5 3 6 3" xfId="2741"/>
    <cellStyle name="Normal 13 3 5 3 7" xfId="2742"/>
    <cellStyle name="Normal 13 3 5 3 8" xfId="2743"/>
    <cellStyle name="Normal 13 3 5 3 9" xfId="2744"/>
    <cellStyle name="Normal 13 3 5 4" xfId="2745"/>
    <cellStyle name="Normal 13 3 5 4 2" xfId="2746"/>
    <cellStyle name="Normal 13 3 5 4 2 2" xfId="2747"/>
    <cellStyle name="Normal 13 3 5 4 2 3" xfId="2748"/>
    <cellStyle name="Normal 13 3 5 4 2 4" xfId="2749"/>
    <cellStyle name="Normal 13 3 5 4 3" xfId="2750"/>
    <cellStyle name="Normal 13 3 5 4 3 2" xfId="2751"/>
    <cellStyle name="Normal 13 3 5 4 3 3" xfId="2752"/>
    <cellStyle name="Normal 13 3 5 4 4" xfId="2753"/>
    <cellStyle name="Normal 13 3 5 4 5" xfId="2754"/>
    <cellStyle name="Normal 13 3 5 4 6" xfId="2755"/>
    <cellStyle name="Normal 13 3 5 5" xfId="2756"/>
    <cellStyle name="Normal 13 3 5 5 2" xfId="2757"/>
    <cellStyle name="Normal 13 3 5 5 3" xfId="2758"/>
    <cellStyle name="Normal 13 3 5 5 4" xfId="2759"/>
    <cellStyle name="Normal 13 3 5 6" xfId="2760"/>
    <cellStyle name="Normal 13 3 5 6 2" xfId="2761"/>
    <cellStyle name="Normal 13 3 5 6 3" xfId="2762"/>
    <cellStyle name="Normal 13 3 5 6 4" xfId="2763"/>
    <cellStyle name="Normal 13 3 5 7" xfId="2764"/>
    <cellStyle name="Normal 13 3 5 7 2" xfId="2765"/>
    <cellStyle name="Normal 13 3 5 7 3" xfId="2766"/>
    <cellStyle name="Normal 13 3 5 7 4" xfId="2767"/>
    <cellStyle name="Normal 13 3 5 8" xfId="2768"/>
    <cellStyle name="Normal 13 3 5 8 2" xfId="2769"/>
    <cellStyle name="Normal 13 3 5 8 3" xfId="2770"/>
    <cellStyle name="Normal 13 3 5 9" xfId="2771"/>
    <cellStyle name="Normal 13 3 6" xfId="2772"/>
    <cellStyle name="Normal 13 3 6 10" xfId="2773"/>
    <cellStyle name="Normal 13 3 6 11" xfId="2774"/>
    <cellStyle name="Normal 13 3 6 2" xfId="2775"/>
    <cellStyle name="Normal 13 3 6 2 10" xfId="2776"/>
    <cellStyle name="Normal 13 3 6 2 2" xfId="2777"/>
    <cellStyle name="Normal 13 3 6 2 2 2" xfId="2778"/>
    <cellStyle name="Normal 13 3 6 2 2 2 2" xfId="2779"/>
    <cellStyle name="Normal 13 3 6 2 2 2 2 2" xfId="2780"/>
    <cellStyle name="Normal 13 3 6 2 2 2 2 3" xfId="2781"/>
    <cellStyle name="Normal 13 3 6 2 2 2 2 4" xfId="2782"/>
    <cellStyle name="Normal 13 3 6 2 2 2 3" xfId="2783"/>
    <cellStyle name="Normal 13 3 6 2 2 2 3 2" xfId="2784"/>
    <cellStyle name="Normal 13 3 6 2 2 2 3 3" xfId="2785"/>
    <cellStyle name="Normal 13 3 6 2 2 2 4" xfId="2786"/>
    <cellStyle name="Normal 13 3 6 2 2 2 5" xfId="2787"/>
    <cellStyle name="Normal 13 3 6 2 2 2 6" xfId="2788"/>
    <cellStyle name="Normal 13 3 6 2 2 3" xfId="2789"/>
    <cellStyle name="Normal 13 3 6 2 2 3 2" xfId="2790"/>
    <cellStyle name="Normal 13 3 6 2 2 3 3" xfId="2791"/>
    <cellStyle name="Normal 13 3 6 2 2 3 4" xfId="2792"/>
    <cellStyle name="Normal 13 3 6 2 2 4" xfId="2793"/>
    <cellStyle name="Normal 13 3 6 2 2 4 2" xfId="2794"/>
    <cellStyle name="Normal 13 3 6 2 2 4 3" xfId="2795"/>
    <cellStyle name="Normal 13 3 6 2 2 4 4" xfId="2796"/>
    <cellStyle name="Normal 13 3 6 2 2 5" xfId="2797"/>
    <cellStyle name="Normal 13 3 6 2 2 5 2" xfId="2798"/>
    <cellStyle name="Normal 13 3 6 2 2 5 3" xfId="2799"/>
    <cellStyle name="Normal 13 3 6 2 2 5 4" xfId="2800"/>
    <cellStyle name="Normal 13 3 6 2 2 6" xfId="2801"/>
    <cellStyle name="Normal 13 3 6 2 2 6 2" xfId="2802"/>
    <cellStyle name="Normal 13 3 6 2 2 6 3" xfId="2803"/>
    <cellStyle name="Normal 13 3 6 2 2 7" xfId="2804"/>
    <cellStyle name="Normal 13 3 6 2 2 8" xfId="2805"/>
    <cellStyle name="Normal 13 3 6 2 2 9" xfId="2806"/>
    <cellStyle name="Normal 13 3 6 2 3" xfId="2807"/>
    <cellStyle name="Normal 13 3 6 2 3 2" xfId="2808"/>
    <cellStyle name="Normal 13 3 6 2 3 2 2" xfId="2809"/>
    <cellStyle name="Normal 13 3 6 2 3 2 3" xfId="2810"/>
    <cellStyle name="Normal 13 3 6 2 3 2 4" xfId="2811"/>
    <cellStyle name="Normal 13 3 6 2 3 3" xfId="2812"/>
    <cellStyle name="Normal 13 3 6 2 3 3 2" xfId="2813"/>
    <cellStyle name="Normal 13 3 6 2 3 3 3" xfId="2814"/>
    <cellStyle name="Normal 13 3 6 2 3 4" xfId="2815"/>
    <cellStyle name="Normal 13 3 6 2 3 5" xfId="2816"/>
    <cellStyle name="Normal 13 3 6 2 3 6" xfId="2817"/>
    <cellStyle name="Normal 13 3 6 2 4" xfId="2818"/>
    <cellStyle name="Normal 13 3 6 2 4 2" xfId="2819"/>
    <cellStyle name="Normal 13 3 6 2 4 3" xfId="2820"/>
    <cellStyle name="Normal 13 3 6 2 4 4" xfId="2821"/>
    <cellStyle name="Normal 13 3 6 2 5" xfId="2822"/>
    <cellStyle name="Normal 13 3 6 2 5 2" xfId="2823"/>
    <cellStyle name="Normal 13 3 6 2 5 3" xfId="2824"/>
    <cellStyle name="Normal 13 3 6 2 5 4" xfId="2825"/>
    <cellStyle name="Normal 13 3 6 2 6" xfId="2826"/>
    <cellStyle name="Normal 13 3 6 2 6 2" xfId="2827"/>
    <cellStyle name="Normal 13 3 6 2 6 3" xfId="2828"/>
    <cellStyle name="Normal 13 3 6 2 6 4" xfId="2829"/>
    <cellStyle name="Normal 13 3 6 2 7" xfId="2830"/>
    <cellStyle name="Normal 13 3 6 2 7 2" xfId="2831"/>
    <cellStyle name="Normal 13 3 6 2 7 3" xfId="2832"/>
    <cellStyle name="Normal 13 3 6 2 8" xfId="2833"/>
    <cellStyle name="Normal 13 3 6 2 9" xfId="2834"/>
    <cellStyle name="Normal 13 3 6 3" xfId="2835"/>
    <cellStyle name="Normal 13 3 6 3 2" xfId="2836"/>
    <cellStyle name="Normal 13 3 6 3 2 2" xfId="2837"/>
    <cellStyle name="Normal 13 3 6 3 2 2 2" xfId="2838"/>
    <cellStyle name="Normal 13 3 6 3 2 2 3" xfId="2839"/>
    <cellStyle name="Normal 13 3 6 3 2 2 4" xfId="2840"/>
    <cellStyle name="Normal 13 3 6 3 2 3" xfId="2841"/>
    <cellStyle name="Normal 13 3 6 3 2 3 2" xfId="2842"/>
    <cellStyle name="Normal 13 3 6 3 2 3 3" xfId="2843"/>
    <cellStyle name="Normal 13 3 6 3 2 4" xfId="2844"/>
    <cellStyle name="Normal 13 3 6 3 2 5" xfId="2845"/>
    <cellStyle name="Normal 13 3 6 3 2 6" xfId="2846"/>
    <cellStyle name="Normal 13 3 6 3 3" xfId="2847"/>
    <cellStyle name="Normal 13 3 6 3 3 2" xfId="2848"/>
    <cellStyle name="Normal 13 3 6 3 3 3" xfId="2849"/>
    <cellStyle name="Normal 13 3 6 3 3 4" xfId="2850"/>
    <cellStyle name="Normal 13 3 6 3 4" xfId="2851"/>
    <cellStyle name="Normal 13 3 6 3 4 2" xfId="2852"/>
    <cellStyle name="Normal 13 3 6 3 4 3" xfId="2853"/>
    <cellStyle name="Normal 13 3 6 3 4 4" xfId="2854"/>
    <cellStyle name="Normal 13 3 6 3 5" xfId="2855"/>
    <cellStyle name="Normal 13 3 6 3 5 2" xfId="2856"/>
    <cellStyle name="Normal 13 3 6 3 5 3" xfId="2857"/>
    <cellStyle name="Normal 13 3 6 3 5 4" xfId="2858"/>
    <cellStyle name="Normal 13 3 6 3 6" xfId="2859"/>
    <cellStyle name="Normal 13 3 6 3 6 2" xfId="2860"/>
    <cellStyle name="Normal 13 3 6 3 6 3" xfId="2861"/>
    <cellStyle name="Normal 13 3 6 3 7" xfId="2862"/>
    <cellStyle name="Normal 13 3 6 3 8" xfId="2863"/>
    <cellStyle name="Normal 13 3 6 3 9" xfId="2864"/>
    <cellStyle name="Normal 13 3 6 4" xfId="2865"/>
    <cellStyle name="Normal 13 3 6 4 2" xfId="2866"/>
    <cellStyle name="Normal 13 3 6 4 2 2" xfId="2867"/>
    <cellStyle name="Normal 13 3 6 4 2 3" xfId="2868"/>
    <cellStyle name="Normal 13 3 6 4 2 4" xfId="2869"/>
    <cellStyle name="Normal 13 3 6 4 3" xfId="2870"/>
    <cellStyle name="Normal 13 3 6 4 3 2" xfId="2871"/>
    <cellStyle name="Normal 13 3 6 4 3 3" xfId="2872"/>
    <cellStyle name="Normal 13 3 6 4 4" xfId="2873"/>
    <cellStyle name="Normal 13 3 6 4 5" xfId="2874"/>
    <cellStyle name="Normal 13 3 6 4 6" xfId="2875"/>
    <cellStyle name="Normal 13 3 6 5" xfId="2876"/>
    <cellStyle name="Normal 13 3 6 5 2" xfId="2877"/>
    <cellStyle name="Normal 13 3 6 5 3" xfId="2878"/>
    <cellStyle name="Normal 13 3 6 5 4" xfId="2879"/>
    <cellStyle name="Normal 13 3 6 6" xfId="2880"/>
    <cellStyle name="Normal 13 3 6 6 2" xfId="2881"/>
    <cellStyle name="Normal 13 3 6 6 3" xfId="2882"/>
    <cellStyle name="Normal 13 3 6 6 4" xfId="2883"/>
    <cellStyle name="Normal 13 3 6 7" xfId="2884"/>
    <cellStyle name="Normal 13 3 6 7 2" xfId="2885"/>
    <cellStyle name="Normal 13 3 6 7 3" xfId="2886"/>
    <cellStyle name="Normal 13 3 6 7 4" xfId="2887"/>
    <cellStyle name="Normal 13 3 6 8" xfId="2888"/>
    <cellStyle name="Normal 13 3 6 8 2" xfId="2889"/>
    <cellStyle name="Normal 13 3 6 8 3" xfId="2890"/>
    <cellStyle name="Normal 13 3 6 9" xfId="2891"/>
    <cellStyle name="Normal 13 3 7" xfId="2892"/>
    <cellStyle name="Normal 13 3 7 10" xfId="2893"/>
    <cellStyle name="Normal 13 3 7 2" xfId="2894"/>
    <cellStyle name="Normal 13 3 7 2 2" xfId="2895"/>
    <cellStyle name="Normal 13 3 7 2 2 2" xfId="2896"/>
    <cellStyle name="Normal 13 3 7 2 2 2 2" xfId="2897"/>
    <cellStyle name="Normal 13 3 7 2 2 2 3" xfId="2898"/>
    <cellStyle name="Normal 13 3 7 2 2 2 4" xfId="2899"/>
    <cellStyle name="Normal 13 3 7 2 2 3" xfId="2900"/>
    <cellStyle name="Normal 13 3 7 2 2 3 2" xfId="2901"/>
    <cellStyle name="Normal 13 3 7 2 2 3 3" xfId="2902"/>
    <cellStyle name="Normal 13 3 7 2 2 4" xfId="2903"/>
    <cellStyle name="Normal 13 3 7 2 2 5" xfId="2904"/>
    <cellStyle name="Normal 13 3 7 2 2 6" xfId="2905"/>
    <cellStyle name="Normal 13 3 7 2 3" xfId="2906"/>
    <cellStyle name="Normal 13 3 7 2 3 2" xfId="2907"/>
    <cellStyle name="Normal 13 3 7 2 3 3" xfId="2908"/>
    <cellStyle name="Normal 13 3 7 2 3 4" xfId="2909"/>
    <cellStyle name="Normal 13 3 7 2 4" xfId="2910"/>
    <cellStyle name="Normal 13 3 7 2 4 2" xfId="2911"/>
    <cellStyle name="Normal 13 3 7 2 4 3" xfId="2912"/>
    <cellStyle name="Normal 13 3 7 2 4 4" xfId="2913"/>
    <cellStyle name="Normal 13 3 7 2 5" xfId="2914"/>
    <cellStyle name="Normal 13 3 7 2 5 2" xfId="2915"/>
    <cellStyle name="Normal 13 3 7 2 5 3" xfId="2916"/>
    <cellStyle name="Normal 13 3 7 2 5 4" xfId="2917"/>
    <cellStyle name="Normal 13 3 7 2 6" xfId="2918"/>
    <cellStyle name="Normal 13 3 7 2 6 2" xfId="2919"/>
    <cellStyle name="Normal 13 3 7 2 6 3" xfId="2920"/>
    <cellStyle name="Normal 13 3 7 2 7" xfId="2921"/>
    <cellStyle name="Normal 13 3 7 2 8" xfId="2922"/>
    <cellStyle name="Normal 13 3 7 2 9" xfId="2923"/>
    <cellStyle name="Normal 13 3 7 3" xfId="2924"/>
    <cellStyle name="Normal 13 3 7 3 2" xfId="2925"/>
    <cellStyle name="Normal 13 3 7 3 2 2" xfId="2926"/>
    <cellStyle name="Normal 13 3 7 3 2 3" xfId="2927"/>
    <cellStyle name="Normal 13 3 7 3 2 4" xfId="2928"/>
    <cellStyle name="Normal 13 3 7 3 3" xfId="2929"/>
    <cellStyle name="Normal 13 3 7 3 3 2" xfId="2930"/>
    <cellStyle name="Normal 13 3 7 3 3 3" xfId="2931"/>
    <cellStyle name="Normal 13 3 7 3 4" xfId="2932"/>
    <cellStyle name="Normal 13 3 7 3 5" xfId="2933"/>
    <cellStyle name="Normal 13 3 7 3 6" xfId="2934"/>
    <cellStyle name="Normal 13 3 7 4" xfId="2935"/>
    <cellStyle name="Normal 13 3 7 4 2" xfId="2936"/>
    <cellStyle name="Normal 13 3 7 4 3" xfId="2937"/>
    <cellStyle name="Normal 13 3 7 4 4" xfId="2938"/>
    <cellStyle name="Normal 13 3 7 5" xfId="2939"/>
    <cellStyle name="Normal 13 3 7 5 2" xfId="2940"/>
    <cellStyle name="Normal 13 3 7 5 3" xfId="2941"/>
    <cellStyle name="Normal 13 3 7 5 4" xfId="2942"/>
    <cellStyle name="Normal 13 3 7 6" xfId="2943"/>
    <cellStyle name="Normal 13 3 7 6 2" xfId="2944"/>
    <cellStyle name="Normal 13 3 7 6 3" xfId="2945"/>
    <cellStyle name="Normal 13 3 7 6 4" xfId="2946"/>
    <cellStyle name="Normal 13 3 7 7" xfId="2947"/>
    <cellStyle name="Normal 13 3 7 7 2" xfId="2948"/>
    <cellStyle name="Normal 13 3 7 7 3" xfId="2949"/>
    <cellStyle name="Normal 13 3 7 8" xfId="2950"/>
    <cellStyle name="Normal 13 3 7 9" xfId="2951"/>
    <cellStyle name="Normal 13 3 8" xfId="2952"/>
    <cellStyle name="Normal 13 3 8 2" xfId="2953"/>
    <cellStyle name="Normal 13 3 8 2 2" xfId="2954"/>
    <cellStyle name="Normal 13 3 8 2 2 2" xfId="2955"/>
    <cellStyle name="Normal 13 3 8 2 2 3" xfId="2956"/>
    <cellStyle name="Normal 13 3 8 2 2 4" xfId="2957"/>
    <cellStyle name="Normal 13 3 8 2 3" xfId="2958"/>
    <cellStyle name="Normal 13 3 8 2 3 2" xfId="2959"/>
    <cellStyle name="Normal 13 3 8 2 3 3" xfId="2960"/>
    <cellStyle name="Normal 13 3 8 2 4" xfId="2961"/>
    <cellStyle name="Normal 13 3 8 2 5" xfId="2962"/>
    <cellStyle name="Normal 13 3 8 2 6" xfId="2963"/>
    <cellStyle name="Normal 13 3 8 3" xfId="2964"/>
    <cellStyle name="Normal 13 3 8 3 2" xfId="2965"/>
    <cellStyle name="Normal 13 3 8 3 3" xfId="2966"/>
    <cellStyle name="Normal 13 3 8 3 4" xfId="2967"/>
    <cellStyle name="Normal 13 3 8 4" xfId="2968"/>
    <cellStyle name="Normal 13 3 8 4 2" xfId="2969"/>
    <cellStyle name="Normal 13 3 8 4 3" xfId="2970"/>
    <cellStyle name="Normal 13 3 8 4 4" xfId="2971"/>
    <cellStyle name="Normal 13 3 8 5" xfId="2972"/>
    <cellStyle name="Normal 13 3 8 5 2" xfId="2973"/>
    <cellStyle name="Normal 13 3 8 5 3" xfId="2974"/>
    <cellStyle name="Normal 13 3 8 5 4" xfId="2975"/>
    <cellStyle name="Normal 13 3 8 6" xfId="2976"/>
    <cellStyle name="Normal 13 3 8 6 2" xfId="2977"/>
    <cellStyle name="Normal 13 3 8 6 3" xfId="2978"/>
    <cellStyle name="Normal 13 3 8 7" xfId="2979"/>
    <cellStyle name="Normal 13 3 8 8" xfId="2980"/>
    <cellStyle name="Normal 13 3 8 9" xfId="2981"/>
    <cellStyle name="Normal 13 3 9" xfId="2982"/>
    <cellStyle name="Normal 13 3 9 2" xfId="2983"/>
    <cellStyle name="Normal 13 3 9 2 2" xfId="2984"/>
    <cellStyle name="Normal 13 3 9 2 2 2" xfId="2985"/>
    <cellStyle name="Normal 13 3 9 2 2 3" xfId="2986"/>
    <cellStyle name="Normal 13 3 9 2 2 4" xfId="2987"/>
    <cellStyle name="Normal 13 3 9 2 3" xfId="2988"/>
    <cellStyle name="Normal 13 3 9 2 3 2" xfId="2989"/>
    <cellStyle name="Normal 13 3 9 2 3 3" xfId="2990"/>
    <cellStyle name="Normal 13 3 9 2 4" xfId="2991"/>
    <cellStyle name="Normal 13 3 9 2 5" xfId="2992"/>
    <cellStyle name="Normal 13 3 9 2 6" xfId="2993"/>
    <cellStyle name="Normal 13 3 9 3" xfId="2994"/>
    <cellStyle name="Normal 13 3 9 3 2" xfId="2995"/>
    <cellStyle name="Normal 13 3 9 3 3" xfId="2996"/>
    <cellStyle name="Normal 13 3 9 3 4" xfId="2997"/>
    <cellStyle name="Normal 13 3 9 4" xfId="2998"/>
    <cellStyle name="Normal 13 3 9 4 2" xfId="2999"/>
    <cellStyle name="Normal 13 3 9 4 3" xfId="3000"/>
    <cellStyle name="Normal 13 3 9 4 4" xfId="3001"/>
    <cellStyle name="Normal 13 3 9 5" xfId="3002"/>
    <cellStyle name="Normal 13 3 9 5 2" xfId="3003"/>
    <cellStyle name="Normal 13 3 9 5 3" xfId="3004"/>
    <cellStyle name="Normal 13 3 9 5 4" xfId="3005"/>
    <cellStyle name="Normal 13 3 9 6" xfId="3006"/>
    <cellStyle name="Normal 13 3 9 6 2" xfId="3007"/>
    <cellStyle name="Normal 13 3 9 6 3" xfId="3008"/>
    <cellStyle name="Normal 13 3 9 7" xfId="3009"/>
    <cellStyle name="Normal 13 3 9 8" xfId="3010"/>
    <cellStyle name="Normal 13 3 9 9" xfId="3011"/>
    <cellStyle name="Normal 13 4" xfId="176"/>
    <cellStyle name="Normal 13 4 10" xfId="3012"/>
    <cellStyle name="Normal 13 4 10 2" xfId="3013"/>
    <cellStyle name="Normal 13 4 10 2 2" xfId="3014"/>
    <cellStyle name="Normal 13 4 10 2 2 2" xfId="3015"/>
    <cellStyle name="Normal 13 4 10 2 2 3" xfId="3016"/>
    <cellStyle name="Normal 13 4 10 2 2 4" xfId="3017"/>
    <cellStyle name="Normal 13 4 10 2 2 5 2 2" xfId="54148"/>
    <cellStyle name="Normal 13 4 10 2 3" xfId="3018"/>
    <cellStyle name="Normal 13 4 10 2 3 2" xfId="3019"/>
    <cellStyle name="Normal 13 4 10 2 3 3" xfId="3020"/>
    <cellStyle name="Normal 13 4 10 2 4" xfId="3021"/>
    <cellStyle name="Normal 13 4 10 2 5" xfId="3022"/>
    <cellStyle name="Normal 13 4 10 2 6" xfId="3023"/>
    <cellStyle name="Normal 13 4 10 3" xfId="3024"/>
    <cellStyle name="Normal 13 4 10 3 2" xfId="3025"/>
    <cellStyle name="Normal 13 4 10 3 3" xfId="3026"/>
    <cellStyle name="Normal 13 4 10 3 4" xfId="3027"/>
    <cellStyle name="Normal 13 4 10 4" xfId="3028"/>
    <cellStyle name="Normal 13 4 10 4 2" xfId="3029"/>
    <cellStyle name="Normal 13 4 10 4 3" xfId="3030"/>
    <cellStyle name="Normal 13 4 10 4 4" xfId="3031"/>
    <cellStyle name="Normal 13 4 10 5" xfId="3032"/>
    <cellStyle name="Normal 13 4 10 5 2" xfId="3033"/>
    <cellStyle name="Normal 13 4 10 5 3" xfId="3034"/>
    <cellStyle name="Normal 13 4 10 5 4" xfId="3035"/>
    <cellStyle name="Normal 13 4 10 6" xfId="3036"/>
    <cellStyle name="Normal 13 4 10 6 2" xfId="3037"/>
    <cellStyle name="Normal 13 4 10 6 3" xfId="3038"/>
    <cellStyle name="Normal 13 4 10 7" xfId="3039"/>
    <cellStyle name="Normal 13 4 10 8" xfId="3040"/>
    <cellStyle name="Normal 13 4 10 9" xfId="3041"/>
    <cellStyle name="Normal 13 4 11" xfId="3042"/>
    <cellStyle name="Normal 13 4 11 2" xfId="3043"/>
    <cellStyle name="Normal 13 4 11 2 2" xfId="3044"/>
    <cellStyle name="Normal 13 4 11 2 2 2" xfId="3045"/>
    <cellStyle name="Normal 13 4 11 2 2 3" xfId="3046"/>
    <cellStyle name="Normal 13 4 11 2 2 4" xfId="3047"/>
    <cellStyle name="Normal 13 4 11 2 3" xfId="3048"/>
    <cellStyle name="Normal 13 4 11 2 3 2" xfId="3049"/>
    <cellStyle name="Normal 13 4 11 2 3 3" xfId="3050"/>
    <cellStyle name="Normal 13 4 11 2 4" xfId="3051"/>
    <cellStyle name="Normal 13 4 11 2 5" xfId="3052"/>
    <cellStyle name="Normal 13 4 11 2 6" xfId="3053"/>
    <cellStyle name="Normal 13 4 11 3" xfId="3054"/>
    <cellStyle name="Normal 13 4 11 3 2" xfId="3055"/>
    <cellStyle name="Normal 13 4 11 3 3" xfId="3056"/>
    <cellStyle name="Normal 13 4 11 3 4" xfId="3057"/>
    <cellStyle name="Normal 13 4 11 4" xfId="3058"/>
    <cellStyle name="Normal 13 4 11 4 2" xfId="3059"/>
    <cellStyle name="Normal 13 4 11 4 3" xfId="3060"/>
    <cellStyle name="Normal 13 4 11 4 4" xfId="3061"/>
    <cellStyle name="Normal 13 4 11 5" xfId="3062"/>
    <cellStyle name="Normal 13 4 11 5 2" xfId="3063"/>
    <cellStyle name="Normal 13 4 11 5 3" xfId="3064"/>
    <cellStyle name="Normal 13 4 11 6" xfId="3065"/>
    <cellStyle name="Normal 13 4 11 7" xfId="3066"/>
    <cellStyle name="Normal 13 4 11 8" xfId="3067"/>
    <cellStyle name="Normal 13 4 12" xfId="3068"/>
    <cellStyle name="Normal 13 4 12 2" xfId="3069"/>
    <cellStyle name="Normal 13 4 12 2 2" xfId="3070"/>
    <cellStyle name="Normal 13 4 12 2 3" xfId="3071"/>
    <cellStyle name="Normal 13 4 12 2 4" xfId="3072"/>
    <cellStyle name="Normal 13 4 12 3" xfId="3073"/>
    <cellStyle name="Normal 13 4 12 3 2" xfId="3074"/>
    <cellStyle name="Normal 13 4 12 3 3" xfId="3075"/>
    <cellStyle name="Normal 13 4 12 4" xfId="3076"/>
    <cellStyle name="Normal 13 4 12 5" xfId="3077"/>
    <cellStyle name="Normal 13 4 12 6" xfId="3078"/>
    <cellStyle name="Normal 13 4 13" xfId="3079"/>
    <cellStyle name="Normal 13 4 13 2" xfId="3080"/>
    <cellStyle name="Normal 13 4 13 3" xfId="3081"/>
    <cellStyle name="Normal 13 4 13 4" xfId="3082"/>
    <cellStyle name="Normal 13 4 14" xfId="3083"/>
    <cellStyle name="Normal 13 4 14 2" xfId="3084"/>
    <cellStyle name="Normal 13 4 14 3" xfId="3085"/>
    <cellStyle name="Normal 13 4 14 4" xfId="3086"/>
    <cellStyle name="Normal 13 4 15" xfId="3087"/>
    <cellStyle name="Normal 13 4 15 2" xfId="3088"/>
    <cellStyle name="Normal 13 4 15 3" xfId="3089"/>
    <cellStyle name="Normal 13 4 15 4" xfId="3090"/>
    <cellStyle name="Normal 13 4 16" xfId="3091"/>
    <cellStyle name="Normal 13 4 16 2" xfId="3092"/>
    <cellStyle name="Normal 13 4 16 3" xfId="3093"/>
    <cellStyle name="Normal 13 4 17" xfId="3094"/>
    <cellStyle name="Normal 13 4 18" xfId="3095"/>
    <cellStyle name="Normal 13 4 19" xfId="3096"/>
    <cellStyle name="Normal 13 4 2" xfId="242"/>
    <cellStyle name="Normal 13 4 2 10" xfId="3097"/>
    <cellStyle name="Normal 13 4 2 10 2" xfId="3098"/>
    <cellStyle name="Normal 13 4 2 10 3" xfId="3099"/>
    <cellStyle name="Normal 13 4 2 10 4" xfId="3100"/>
    <cellStyle name="Normal 13 4 2 11" xfId="3101"/>
    <cellStyle name="Normal 13 4 2 11 2" xfId="3102"/>
    <cellStyle name="Normal 13 4 2 11 3" xfId="3103"/>
    <cellStyle name="Normal 13 4 2 11 4" xfId="3104"/>
    <cellStyle name="Normal 13 4 2 12" xfId="3105"/>
    <cellStyle name="Normal 13 4 2 12 2" xfId="3106"/>
    <cellStyle name="Normal 13 4 2 12 3" xfId="3107"/>
    <cellStyle name="Normal 13 4 2 12 4" xfId="3108"/>
    <cellStyle name="Normal 13 4 2 13" xfId="3109"/>
    <cellStyle name="Normal 13 4 2 13 2" xfId="3110"/>
    <cellStyle name="Normal 13 4 2 13 3" xfId="3111"/>
    <cellStyle name="Normal 13 4 2 14" xfId="3112"/>
    <cellStyle name="Normal 13 4 2 15" xfId="3113"/>
    <cellStyle name="Normal 13 4 2 16" xfId="3114"/>
    <cellStyle name="Normal 13 4 2 17" xfId="54140"/>
    <cellStyle name="Normal 13 4 2 2" xfId="3115"/>
    <cellStyle name="Normal 13 4 2 2 10" xfId="3116"/>
    <cellStyle name="Normal 13 4 2 2 11" xfId="3117"/>
    <cellStyle name="Normal 13 4 2 2 2" xfId="3118"/>
    <cellStyle name="Normal 13 4 2 2 2 10" xfId="3119"/>
    <cellStyle name="Normal 13 4 2 2 2 2" xfId="3120"/>
    <cellStyle name="Normal 13 4 2 2 2 2 2" xfId="3121"/>
    <cellStyle name="Normal 13 4 2 2 2 2 2 2" xfId="3122"/>
    <cellStyle name="Normal 13 4 2 2 2 2 2 2 2" xfId="3123"/>
    <cellStyle name="Normal 13 4 2 2 2 2 2 2 3" xfId="3124"/>
    <cellStyle name="Normal 13 4 2 2 2 2 2 2 4" xfId="3125"/>
    <cellStyle name="Normal 13 4 2 2 2 2 2 3" xfId="3126"/>
    <cellStyle name="Normal 13 4 2 2 2 2 2 3 2" xfId="3127"/>
    <cellStyle name="Normal 13 4 2 2 2 2 2 3 3" xfId="3128"/>
    <cellStyle name="Normal 13 4 2 2 2 2 2 4" xfId="3129"/>
    <cellStyle name="Normal 13 4 2 2 2 2 2 5" xfId="3130"/>
    <cellStyle name="Normal 13 4 2 2 2 2 2 6" xfId="3131"/>
    <cellStyle name="Normal 13 4 2 2 2 2 3" xfId="3132"/>
    <cellStyle name="Normal 13 4 2 2 2 2 3 2" xfId="3133"/>
    <cellStyle name="Normal 13 4 2 2 2 2 3 3" xfId="3134"/>
    <cellStyle name="Normal 13 4 2 2 2 2 3 4" xfId="3135"/>
    <cellStyle name="Normal 13 4 2 2 2 2 4" xfId="3136"/>
    <cellStyle name="Normal 13 4 2 2 2 2 4 2" xfId="3137"/>
    <cellStyle name="Normal 13 4 2 2 2 2 4 3" xfId="3138"/>
    <cellStyle name="Normal 13 4 2 2 2 2 4 4" xfId="3139"/>
    <cellStyle name="Normal 13 4 2 2 2 2 5" xfId="3140"/>
    <cellStyle name="Normal 13 4 2 2 2 2 5 2" xfId="3141"/>
    <cellStyle name="Normal 13 4 2 2 2 2 5 3" xfId="3142"/>
    <cellStyle name="Normal 13 4 2 2 2 2 5 4" xfId="3143"/>
    <cellStyle name="Normal 13 4 2 2 2 2 6" xfId="3144"/>
    <cellStyle name="Normal 13 4 2 2 2 2 6 2" xfId="3145"/>
    <cellStyle name="Normal 13 4 2 2 2 2 6 3" xfId="3146"/>
    <cellStyle name="Normal 13 4 2 2 2 2 7" xfId="3147"/>
    <cellStyle name="Normal 13 4 2 2 2 2 8" xfId="3148"/>
    <cellStyle name="Normal 13 4 2 2 2 2 9" xfId="3149"/>
    <cellStyle name="Normal 13 4 2 2 2 3" xfId="3150"/>
    <cellStyle name="Normal 13 4 2 2 2 3 2" xfId="3151"/>
    <cellStyle name="Normal 13 4 2 2 2 3 2 2" xfId="3152"/>
    <cellStyle name="Normal 13 4 2 2 2 3 2 3" xfId="3153"/>
    <cellStyle name="Normal 13 4 2 2 2 3 2 4" xfId="3154"/>
    <cellStyle name="Normal 13 4 2 2 2 3 3" xfId="3155"/>
    <cellStyle name="Normal 13 4 2 2 2 3 3 2" xfId="3156"/>
    <cellStyle name="Normal 13 4 2 2 2 3 3 3" xfId="3157"/>
    <cellStyle name="Normal 13 4 2 2 2 3 4" xfId="3158"/>
    <cellStyle name="Normal 13 4 2 2 2 3 5" xfId="3159"/>
    <cellStyle name="Normal 13 4 2 2 2 3 6" xfId="3160"/>
    <cellStyle name="Normal 13 4 2 2 2 4" xfId="3161"/>
    <cellStyle name="Normal 13 4 2 2 2 4 2" xfId="3162"/>
    <cellStyle name="Normal 13 4 2 2 2 4 3" xfId="3163"/>
    <cellStyle name="Normal 13 4 2 2 2 4 4" xfId="3164"/>
    <cellStyle name="Normal 13 4 2 2 2 5" xfId="3165"/>
    <cellStyle name="Normal 13 4 2 2 2 5 2" xfId="3166"/>
    <cellStyle name="Normal 13 4 2 2 2 5 3" xfId="3167"/>
    <cellStyle name="Normal 13 4 2 2 2 5 4" xfId="3168"/>
    <cellStyle name="Normal 13 4 2 2 2 6" xfId="3169"/>
    <cellStyle name="Normal 13 4 2 2 2 6 2" xfId="3170"/>
    <cellStyle name="Normal 13 4 2 2 2 6 3" xfId="3171"/>
    <cellStyle name="Normal 13 4 2 2 2 6 4" xfId="3172"/>
    <cellStyle name="Normal 13 4 2 2 2 7" xfId="3173"/>
    <cellStyle name="Normal 13 4 2 2 2 7 2" xfId="3174"/>
    <cellStyle name="Normal 13 4 2 2 2 7 3" xfId="3175"/>
    <cellStyle name="Normal 13 4 2 2 2 8" xfId="3176"/>
    <cellStyle name="Normal 13 4 2 2 2 9" xfId="3177"/>
    <cellStyle name="Normal 13 4 2 2 3" xfId="3178"/>
    <cellStyle name="Normal 13 4 2 2 3 2" xfId="3179"/>
    <cellStyle name="Normal 13 4 2 2 3 2 2" xfId="3180"/>
    <cellStyle name="Normal 13 4 2 2 3 2 2 2" xfId="3181"/>
    <cellStyle name="Normal 13 4 2 2 3 2 2 3" xfId="3182"/>
    <cellStyle name="Normal 13 4 2 2 3 2 2 4" xfId="3183"/>
    <cellStyle name="Normal 13 4 2 2 3 2 3" xfId="3184"/>
    <cellStyle name="Normal 13 4 2 2 3 2 3 2" xfId="3185"/>
    <cellStyle name="Normal 13 4 2 2 3 2 3 3" xfId="3186"/>
    <cellStyle name="Normal 13 4 2 2 3 2 4" xfId="3187"/>
    <cellStyle name="Normal 13 4 2 2 3 2 5" xfId="3188"/>
    <cellStyle name="Normal 13 4 2 2 3 2 6" xfId="3189"/>
    <cellStyle name="Normal 13 4 2 2 3 3" xfId="3190"/>
    <cellStyle name="Normal 13 4 2 2 3 3 2" xfId="3191"/>
    <cellStyle name="Normal 13 4 2 2 3 3 3" xfId="3192"/>
    <cellStyle name="Normal 13 4 2 2 3 3 4" xfId="3193"/>
    <cellStyle name="Normal 13 4 2 2 3 4" xfId="3194"/>
    <cellStyle name="Normal 13 4 2 2 3 4 2" xfId="3195"/>
    <cellStyle name="Normal 13 4 2 2 3 4 3" xfId="3196"/>
    <cellStyle name="Normal 13 4 2 2 3 4 4" xfId="3197"/>
    <cellStyle name="Normal 13 4 2 2 3 5" xfId="3198"/>
    <cellStyle name="Normal 13 4 2 2 3 5 2" xfId="3199"/>
    <cellStyle name="Normal 13 4 2 2 3 5 3" xfId="3200"/>
    <cellStyle name="Normal 13 4 2 2 3 5 4" xfId="3201"/>
    <cellStyle name="Normal 13 4 2 2 3 6" xfId="3202"/>
    <cellStyle name="Normal 13 4 2 2 3 6 2" xfId="3203"/>
    <cellStyle name="Normal 13 4 2 2 3 6 3" xfId="3204"/>
    <cellStyle name="Normal 13 4 2 2 3 7" xfId="3205"/>
    <cellStyle name="Normal 13 4 2 2 3 8" xfId="3206"/>
    <cellStyle name="Normal 13 4 2 2 3 9" xfId="3207"/>
    <cellStyle name="Normal 13 4 2 2 4" xfId="3208"/>
    <cellStyle name="Normal 13 4 2 2 4 2" xfId="3209"/>
    <cellStyle name="Normal 13 4 2 2 4 2 2" xfId="3210"/>
    <cellStyle name="Normal 13 4 2 2 4 2 3" xfId="3211"/>
    <cellStyle name="Normal 13 4 2 2 4 2 4" xfId="3212"/>
    <cellStyle name="Normal 13 4 2 2 4 3" xfId="3213"/>
    <cellStyle name="Normal 13 4 2 2 4 3 2" xfId="3214"/>
    <cellStyle name="Normal 13 4 2 2 4 3 3" xfId="3215"/>
    <cellStyle name="Normal 13 4 2 2 4 4" xfId="3216"/>
    <cellStyle name="Normal 13 4 2 2 4 5" xfId="3217"/>
    <cellStyle name="Normal 13 4 2 2 4 6" xfId="3218"/>
    <cellStyle name="Normal 13 4 2 2 5" xfId="3219"/>
    <cellStyle name="Normal 13 4 2 2 5 2" xfId="3220"/>
    <cellStyle name="Normal 13 4 2 2 5 3" xfId="3221"/>
    <cellStyle name="Normal 13 4 2 2 5 4" xfId="3222"/>
    <cellStyle name="Normal 13 4 2 2 6" xfId="3223"/>
    <cellStyle name="Normal 13 4 2 2 6 2" xfId="3224"/>
    <cellStyle name="Normal 13 4 2 2 6 3" xfId="3225"/>
    <cellStyle name="Normal 13 4 2 2 6 4" xfId="3226"/>
    <cellStyle name="Normal 13 4 2 2 7" xfId="3227"/>
    <cellStyle name="Normal 13 4 2 2 7 2" xfId="3228"/>
    <cellStyle name="Normal 13 4 2 2 7 3" xfId="3229"/>
    <cellStyle name="Normal 13 4 2 2 7 4" xfId="3230"/>
    <cellStyle name="Normal 13 4 2 2 8" xfId="3231"/>
    <cellStyle name="Normal 13 4 2 2 8 2" xfId="3232"/>
    <cellStyle name="Normal 13 4 2 2 8 3" xfId="3233"/>
    <cellStyle name="Normal 13 4 2 2 9" xfId="3234"/>
    <cellStyle name="Normal 13 4 2 3" xfId="3235"/>
    <cellStyle name="Normal 13 4 2 3 10" xfId="3236"/>
    <cellStyle name="Normal 13 4 2 3 11" xfId="3237"/>
    <cellStyle name="Normal 13 4 2 3 2" xfId="3238"/>
    <cellStyle name="Normal 13 4 2 3 2 10" xfId="3239"/>
    <cellStyle name="Normal 13 4 2 3 2 2" xfId="3240"/>
    <cellStyle name="Normal 13 4 2 3 2 2 2" xfId="3241"/>
    <cellStyle name="Normal 13 4 2 3 2 2 2 2" xfId="3242"/>
    <cellStyle name="Normal 13 4 2 3 2 2 2 2 2" xfId="3243"/>
    <cellStyle name="Normal 13 4 2 3 2 2 2 2 3" xfId="3244"/>
    <cellStyle name="Normal 13 4 2 3 2 2 2 2 4" xfId="3245"/>
    <cellStyle name="Normal 13 4 2 3 2 2 2 3" xfId="3246"/>
    <cellStyle name="Normal 13 4 2 3 2 2 2 3 2" xfId="3247"/>
    <cellStyle name="Normal 13 4 2 3 2 2 2 3 3" xfId="3248"/>
    <cellStyle name="Normal 13 4 2 3 2 2 2 4" xfId="3249"/>
    <cellStyle name="Normal 13 4 2 3 2 2 2 5" xfId="3250"/>
    <cellStyle name="Normal 13 4 2 3 2 2 2 6" xfId="3251"/>
    <cellStyle name="Normal 13 4 2 3 2 2 3" xfId="3252"/>
    <cellStyle name="Normal 13 4 2 3 2 2 3 2" xfId="3253"/>
    <cellStyle name="Normal 13 4 2 3 2 2 3 3" xfId="3254"/>
    <cellStyle name="Normal 13 4 2 3 2 2 3 4" xfId="3255"/>
    <cellStyle name="Normal 13 4 2 3 2 2 4" xfId="3256"/>
    <cellStyle name="Normal 13 4 2 3 2 2 4 2" xfId="3257"/>
    <cellStyle name="Normal 13 4 2 3 2 2 4 3" xfId="3258"/>
    <cellStyle name="Normal 13 4 2 3 2 2 4 4" xfId="3259"/>
    <cellStyle name="Normal 13 4 2 3 2 2 5" xfId="3260"/>
    <cellStyle name="Normal 13 4 2 3 2 2 5 2" xfId="3261"/>
    <cellStyle name="Normal 13 4 2 3 2 2 5 3" xfId="3262"/>
    <cellStyle name="Normal 13 4 2 3 2 2 5 4" xfId="3263"/>
    <cellStyle name="Normal 13 4 2 3 2 2 6" xfId="3264"/>
    <cellStyle name="Normal 13 4 2 3 2 2 6 2" xfId="3265"/>
    <cellStyle name="Normal 13 4 2 3 2 2 6 3" xfId="3266"/>
    <cellStyle name="Normal 13 4 2 3 2 2 7" xfId="3267"/>
    <cellStyle name="Normal 13 4 2 3 2 2 8" xfId="3268"/>
    <cellStyle name="Normal 13 4 2 3 2 2 9" xfId="3269"/>
    <cellStyle name="Normal 13 4 2 3 2 3" xfId="3270"/>
    <cellStyle name="Normal 13 4 2 3 2 3 2" xfId="3271"/>
    <cellStyle name="Normal 13 4 2 3 2 3 2 2" xfId="3272"/>
    <cellStyle name="Normal 13 4 2 3 2 3 2 3" xfId="3273"/>
    <cellStyle name="Normal 13 4 2 3 2 3 2 4" xfId="3274"/>
    <cellStyle name="Normal 13 4 2 3 2 3 3" xfId="3275"/>
    <cellStyle name="Normal 13 4 2 3 2 3 3 2" xfId="3276"/>
    <cellStyle name="Normal 13 4 2 3 2 3 3 3" xfId="3277"/>
    <cellStyle name="Normal 13 4 2 3 2 3 4" xfId="3278"/>
    <cellStyle name="Normal 13 4 2 3 2 3 5" xfId="3279"/>
    <cellStyle name="Normal 13 4 2 3 2 3 6" xfId="3280"/>
    <cellStyle name="Normal 13 4 2 3 2 4" xfId="3281"/>
    <cellStyle name="Normal 13 4 2 3 2 4 2" xfId="3282"/>
    <cellStyle name="Normal 13 4 2 3 2 4 3" xfId="3283"/>
    <cellStyle name="Normal 13 4 2 3 2 4 4" xfId="3284"/>
    <cellStyle name="Normal 13 4 2 3 2 5" xfId="3285"/>
    <cellStyle name="Normal 13 4 2 3 2 5 2" xfId="3286"/>
    <cellStyle name="Normal 13 4 2 3 2 5 3" xfId="3287"/>
    <cellStyle name="Normal 13 4 2 3 2 5 4" xfId="3288"/>
    <cellStyle name="Normal 13 4 2 3 2 6" xfId="3289"/>
    <cellStyle name="Normal 13 4 2 3 2 6 2" xfId="3290"/>
    <cellStyle name="Normal 13 4 2 3 2 6 3" xfId="3291"/>
    <cellStyle name="Normal 13 4 2 3 2 6 4" xfId="3292"/>
    <cellStyle name="Normal 13 4 2 3 2 7" xfId="3293"/>
    <cellStyle name="Normal 13 4 2 3 2 7 2" xfId="3294"/>
    <cellStyle name="Normal 13 4 2 3 2 7 3" xfId="3295"/>
    <cellStyle name="Normal 13 4 2 3 2 8" xfId="3296"/>
    <cellStyle name="Normal 13 4 2 3 2 9" xfId="3297"/>
    <cellStyle name="Normal 13 4 2 3 3" xfId="3298"/>
    <cellStyle name="Normal 13 4 2 3 3 2" xfId="3299"/>
    <cellStyle name="Normal 13 4 2 3 3 2 2" xfId="3300"/>
    <cellStyle name="Normal 13 4 2 3 3 2 2 2" xfId="3301"/>
    <cellStyle name="Normal 13 4 2 3 3 2 2 3" xfId="3302"/>
    <cellStyle name="Normal 13 4 2 3 3 2 2 4" xfId="3303"/>
    <cellStyle name="Normal 13 4 2 3 3 2 3" xfId="3304"/>
    <cellStyle name="Normal 13 4 2 3 3 2 3 2" xfId="3305"/>
    <cellStyle name="Normal 13 4 2 3 3 2 3 3" xfId="3306"/>
    <cellStyle name="Normal 13 4 2 3 3 2 4" xfId="3307"/>
    <cellStyle name="Normal 13 4 2 3 3 2 5" xfId="3308"/>
    <cellStyle name="Normal 13 4 2 3 3 2 6" xfId="3309"/>
    <cellStyle name="Normal 13 4 2 3 3 3" xfId="3310"/>
    <cellStyle name="Normal 13 4 2 3 3 3 2" xfId="3311"/>
    <cellStyle name="Normal 13 4 2 3 3 3 3" xfId="3312"/>
    <cellStyle name="Normal 13 4 2 3 3 3 4" xfId="3313"/>
    <cellStyle name="Normal 13 4 2 3 3 4" xfId="3314"/>
    <cellStyle name="Normal 13 4 2 3 3 4 2" xfId="3315"/>
    <cellStyle name="Normal 13 4 2 3 3 4 3" xfId="3316"/>
    <cellStyle name="Normal 13 4 2 3 3 4 4" xfId="3317"/>
    <cellStyle name="Normal 13 4 2 3 3 5" xfId="3318"/>
    <cellStyle name="Normal 13 4 2 3 3 5 2" xfId="3319"/>
    <cellStyle name="Normal 13 4 2 3 3 5 3" xfId="3320"/>
    <cellStyle name="Normal 13 4 2 3 3 5 4" xfId="3321"/>
    <cellStyle name="Normal 13 4 2 3 3 6" xfId="3322"/>
    <cellStyle name="Normal 13 4 2 3 3 6 2" xfId="3323"/>
    <cellStyle name="Normal 13 4 2 3 3 6 3" xfId="3324"/>
    <cellStyle name="Normal 13 4 2 3 3 7" xfId="3325"/>
    <cellStyle name="Normal 13 4 2 3 3 8" xfId="3326"/>
    <cellStyle name="Normal 13 4 2 3 3 9" xfId="3327"/>
    <cellStyle name="Normal 13 4 2 3 4" xfId="3328"/>
    <cellStyle name="Normal 13 4 2 3 4 2" xfId="3329"/>
    <cellStyle name="Normal 13 4 2 3 4 2 2" xfId="3330"/>
    <cellStyle name="Normal 13 4 2 3 4 2 3" xfId="3331"/>
    <cellStyle name="Normal 13 4 2 3 4 2 4" xfId="3332"/>
    <cellStyle name="Normal 13 4 2 3 4 3" xfId="3333"/>
    <cellStyle name="Normal 13 4 2 3 4 3 2" xfId="3334"/>
    <cellStyle name="Normal 13 4 2 3 4 3 3" xfId="3335"/>
    <cellStyle name="Normal 13 4 2 3 4 4" xfId="3336"/>
    <cellStyle name="Normal 13 4 2 3 4 5" xfId="3337"/>
    <cellStyle name="Normal 13 4 2 3 4 6" xfId="3338"/>
    <cellStyle name="Normal 13 4 2 3 5" xfId="3339"/>
    <cellStyle name="Normal 13 4 2 3 5 2" xfId="3340"/>
    <cellStyle name="Normal 13 4 2 3 5 3" xfId="3341"/>
    <cellStyle name="Normal 13 4 2 3 5 4" xfId="3342"/>
    <cellStyle name="Normal 13 4 2 3 6" xfId="3343"/>
    <cellStyle name="Normal 13 4 2 3 6 2" xfId="3344"/>
    <cellStyle name="Normal 13 4 2 3 6 3" xfId="3345"/>
    <cellStyle name="Normal 13 4 2 3 6 4" xfId="3346"/>
    <cellStyle name="Normal 13 4 2 3 7" xfId="3347"/>
    <cellStyle name="Normal 13 4 2 3 7 2" xfId="3348"/>
    <cellStyle name="Normal 13 4 2 3 7 3" xfId="3349"/>
    <cellStyle name="Normal 13 4 2 3 7 4" xfId="3350"/>
    <cellStyle name="Normal 13 4 2 3 8" xfId="3351"/>
    <cellStyle name="Normal 13 4 2 3 8 2" xfId="3352"/>
    <cellStyle name="Normal 13 4 2 3 8 3" xfId="3353"/>
    <cellStyle name="Normal 13 4 2 3 9" xfId="3354"/>
    <cellStyle name="Normal 13 4 2 4" xfId="3355"/>
    <cellStyle name="Normal 13 4 2 4 10" xfId="3356"/>
    <cellStyle name="Normal 13 4 2 4 11" xfId="3357"/>
    <cellStyle name="Normal 13 4 2 4 2" xfId="3358"/>
    <cellStyle name="Normal 13 4 2 4 2 10" xfId="3359"/>
    <cellStyle name="Normal 13 4 2 4 2 2" xfId="3360"/>
    <cellStyle name="Normal 13 4 2 4 2 2 2" xfId="3361"/>
    <cellStyle name="Normal 13 4 2 4 2 2 2 2" xfId="3362"/>
    <cellStyle name="Normal 13 4 2 4 2 2 2 2 2" xfId="3363"/>
    <cellStyle name="Normal 13 4 2 4 2 2 2 2 3" xfId="3364"/>
    <cellStyle name="Normal 13 4 2 4 2 2 2 2 4" xfId="3365"/>
    <cellStyle name="Normal 13 4 2 4 2 2 2 3" xfId="3366"/>
    <cellStyle name="Normal 13 4 2 4 2 2 2 3 2" xfId="3367"/>
    <cellStyle name="Normal 13 4 2 4 2 2 2 3 3" xfId="3368"/>
    <cellStyle name="Normal 13 4 2 4 2 2 2 4" xfId="3369"/>
    <cellStyle name="Normal 13 4 2 4 2 2 2 5" xfId="3370"/>
    <cellStyle name="Normal 13 4 2 4 2 2 2 6" xfId="3371"/>
    <cellStyle name="Normal 13 4 2 4 2 2 3" xfId="3372"/>
    <cellStyle name="Normal 13 4 2 4 2 2 3 2" xfId="3373"/>
    <cellStyle name="Normal 13 4 2 4 2 2 3 3" xfId="3374"/>
    <cellStyle name="Normal 13 4 2 4 2 2 3 4" xfId="3375"/>
    <cellStyle name="Normal 13 4 2 4 2 2 4" xfId="3376"/>
    <cellStyle name="Normal 13 4 2 4 2 2 4 2" xfId="3377"/>
    <cellStyle name="Normal 13 4 2 4 2 2 4 3" xfId="3378"/>
    <cellStyle name="Normal 13 4 2 4 2 2 4 4" xfId="3379"/>
    <cellStyle name="Normal 13 4 2 4 2 2 5" xfId="3380"/>
    <cellStyle name="Normal 13 4 2 4 2 2 5 2" xfId="3381"/>
    <cellStyle name="Normal 13 4 2 4 2 2 5 3" xfId="3382"/>
    <cellStyle name="Normal 13 4 2 4 2 2 5 4" xfId="3383"/>
    <cellStyle name="Normal 13 4 2 4 2 2 6" xfId="3384"/>
    <cellStyle name="Normal 13 4 2 4 2 2 6 2" xfId="3385"/>
    <cellStyle name="Normal 13 4 2 4 2 2 6 3" xfId="3386"/>
    <cellStyle name="Normal 13 4 2 4 2 2 7" xfId="3387"/>
    <cellStyle name="Normal 13 4 2 4 2 2 8" xfId="3388"/>
    <cellStyle name="Normal 13 4 2 4 2 2 9" xfId="3389"/>
    <cellStyle name="Normal 13 4 2 4 2 3" xfId="3390"/>
    <cellStyle name="Normal 13 4 2 4 2 3 2" xfId="3391"/>
    <cellStyle name="Normal 13 4 2 4 2 3 2 2" xfId="3392"/>
    <cellStyle name="Normal 13 4 2 4 2 3 2 3" xfId="3393"/>
    <cellStyle name="Normal 13 4 2 4 2 3 2 4" xfId="3394"/>
    <cellStyle name="Normal 13 4 2 4 2 3 3" xfId="3395"/>
    <cellStyle name="Normal 13 4 2 4 2 3 3 2" xfId="3396"/>
    <cellStyle name="Normal 13 4 2 4 2 3 3 3" xfId="3397"/>
    <cellStyle name="Normal 13 4 2 4 2 3 4" xfId="3398"/>
    <cellStyle name="Normal 13 4 2 4 2 3 5" xfId="3399"/>
    <cellStyle name="Normal 13 4 2 4 2 3 6" xfId="3400"/>
    <cellStyle name="Normal 13 4 2 4 2 4" xfId="3401"/>
    <cellStyle name="Normal 13 4 2 4 2 4 2" xfId="3402"/>
    <cellStyle name="Normal 13 4 2 4 2 4 3" xfId="3403"/>
    <cellStyle name="Normal 13 4 2 4 2 4 4" xfId="3404"/>
    <cellStyle name="Normal 13 4 2 4 2 5" xfId="3405"/>
    <cellStyle name="Normal 13 4 2 4 2 5 2" xfId="3406"/>
    <cellStyle name="Normal 13 4 2 4 2 5 3" xfId="3407"/>
    <cellStyle name="Normal 13 4 2 4 2 5 4" xfId="3408"/>
    <cellStyle name="Normal 13 4 2 4 2 6" xfId="3409"/>
    <cellStyle name="Normal 13 4 2 4 2 6 2" xfId="3410"/>
    <cellStyle name="Normal 13 4 2 4 2 6 3" xfId="3411"/>
    <cellStyle name="Normal 13 4 2 4 2 6 4" xfId="3412"/>
    <cellStyle name="Normal 13 4 2 4 2 7" xfId="3413"/>
    <cellStyle name="Normal 13 4 2 4 2 7 2" xfId="3414"/>
    <cellStyle name="Normal 13 4 2 4 2 7 3" xfId="3415"/>
    <cellStyle name="Normal 13 4 2 4 2 8" xfId="3416"/>
    <cellStyle name="Normal 13 4 2 4 2 9" xfId="3417"/>
    <cellStyle name="Normal 13 4 2 4 3" xfId="3418"/>
    <cellStyle name="Normal 13 4 2 4 3 2" xfId="3419"/>
    <cellStyle name="Normal 13 4 2 4 3 2 2" xfId="3420"/>
    <cellStyle name="Normal 13 4 2 4 3 2 2 2" xfId="3421"/>
    <cellStyle name="Normal 13 4 2 4 3 2 2 3" xfId="3422"/>
    <cellStyle name="Normal 13 4 2 4 3 2 2 4" xfId="3423"/>
    <cellStyle name="Normal 13 4 2 4 3 2 3" xfId="3424"/>
    <cellStyle name="Normal 13 4 2 4 3 2 3 2" xfId="3425"/>
    <cellStyle name="Normal 13 4 2 4 3 2 3 3" xfId="3426"/>
    <cellStyle name="Normal 13 4 2 4 3 2 4" xfId="3427"/>
    <cellStyle name="Normal 13 4 2 4 3 2 5" xfId="3428"/>
    <cellStyle name="Normal 13 4 2 4 3 2 6" xfId="3429"/>
    <cellStyle name="Normal 13 4 2 4 3 3" xfId="3430"/>
    <cellStyle name="Normal 13 4 2 4 3 3 2" xfId="3431"/>
    <cellStyle name="Normal 13 4 2 4 3 3 3" xfId="3432"/>
    <cellStyle name="Normal 13 4 2 4 3 3 4" xfId="3433"/>
    <cellStyle name="Normal 13 4 2 4 3 4" xfId="3434"/>
    <cellStyle name="Normal 13 4 2 4 3 4 2" xfId="3435"/>
    <cellStyle name="Normal 13 4 2 4 3 4 3" xfId="3436"/>
    <cellStyle name="Normal 13 4 2 4 3 4 4" xfId="3437"/>
    <cellStyle name="Normal 13 4 2 4 3 5" xfId="3438"/>
    <cellStyle name="Normal 13 4 2 4 3 5 2" xfId="3439"/>
    <cellStyle name="Normal 13 4 2 4 3 5 3" xfId="3440"/>
    <cellStyle name="Normal 13 4 2 4 3 5 4" xfId="3441"/>
    <cellStyle name="Normal 13 4 2 4 3 6" xfId="3442"/>
    <cellStyle name="Normal 13 4 2 4 3 6 2" xfId="3443"/>
    <cellStyle name="Normal 13 4 2 4 3 6 3" xfId="3444"/>
    <cellStyle name="Normal 13 4 2 4 3 7" xfId="3445"/>
    <cellStyle name="Normal 13 4 2 4 3 8" xfId="3446"/>
    <cellStyle name="Normal 13 4 2 4 3 9" xfId="3447"/>
    <cellStyle name="Normal 13 4 2 4 4" xfId="3448"/>
    <cellStyle name="Normal 13 4 2 4 4 2" xfId="3449"/>
    <cellStyle name="Normal 13 4 2 4 4 2 2" xfId="3450"/>
    <cellStyle name="Normal 13 4 2 4 4 2 3" xfId="3451"/>
    <cellStyle name="Normal 13 4 2 4 4 2 4" xfId="3452"/>
    <cellStyle name="Normal 13 4 2 4 4 3" xfId="3453"/>
    <cellStyle name="Normal 13 4 2 4 4 3 2" xfId="3454"/>
    <cellStyle name="Normal 13 4 2 4 4 3 3" xfId="3455"/>
    <cellStyle name="Normal 13 4 2 4 4 4" xfId="3456"/>
    <cellStyle name="Normal 13 4 2 4 4 5" xfId="3457"/>
    <cellStyle name="Normal 13 4 2 4 4 6" xfId="3458"/>
    <cellStyle name="Normal 13 4 2 4 5" xfId="3459"/>
    <cellStyle name="Normal 13 4 2 4 5 2" xfId="3460"/>
    <cellStyle name="Normal 13 4 2 4 5 3" xfId="3461"/>
    <cellStyle name="Normal 13 4 2 4 5 4" xfId="3462"/>
    <cellStyle name="Normal 13 4 2 4 6" xfId="3463"/>
    <cellStyle name="Normal 13 4 2 4 6 2" xfId="3464"/>
    <cellStyle name="Normal 13 4 2 4 6 3" xfId="3465"/>
    <cellStyle name="Normal 13 4 2 4 6 4" xfId="3466"/>
    <cellStyle name="Normal 13 4 2 4 7" xfId="3467"/>
    <cellStyle name="Normal 13 4 2 4 7 2" xfId="3468"/>
    <cellStyle name="Normal 13 4 2 4 7 3" xfId="3469"/>
    <cellStyle name="Normal 13 4 2 4 7 4" xfId="3470"/>
    <cellStyle name="Normal 13 4 2 4 8" xfId="3471"/>
    <cellStyle name="Normal 13 4 2 4 8 2" xfId="3472"/>
    <cellStyle name="Normal 13 4 2 4 8 3" xfId="3473"/>
    <cellStyle name="Normal 13 4 2 4 9" xfId="3474"/>
    <cellStyle name="Normal 13 4 2 5" xfId="3475"/>
    <cellStyle name="Normal 13 4 2 5 10" xfId="3476"/>
    <cellStyle name="Normal 13 4 2 5 2" xfId="3477"/>
    <cellStyle name="Normal 13 4 2 5 2 2" xfId="3478"/>
    <cellStyle name="Normal 13 4 2 5 2 2 2" xfId="3479"/>
    <cellStyle name="Normal 13 4 2 5 2 2 2 2" xfId="3480"/>
    <cellStyle name="Normal 13 4 2 5 2 2 2 3" xfId="3481"/>
    <cellStyle name="Normal 13 4 2 5 2 2 2 4" xfId="3482"/>
    <cellStyle name="Normal 13 4 2 5 2 2 3" xfId="3483"/>
    <cellStyle name="Normal 13 4 2 5 2 2 3 2" xfId="3484"/>
    <cellStyle name="Normal 13 4 2 5 2 2 3 3" xfId="3485"/>
    <cellStyle name="Normal 13 4 2 5 2 2 4" xfId="3486"/>
    <cellStyle name="Normal 13 4 2 5 2 2 5" xfId="3487"/>
    <cellStyle name="Normal 13 4 2 5 2 2 6" xfId="3488"/>
    <cellStyle name="Normal 13 4 2 5 2 3" xfId="3489"/>
    <cellStyle name="Normal 13 4 2 5 2 3 2" xfId="3490"/>
    <cellStyle name="Normal 13 4 2 5 2 3 3" xfId="3491"/>
    <cellStyle name="Normal 13 4 2 5 2 3 4" xfId="3492"/>
    <cellStyle name="Normal 13 4 2 5 2 4" xfId="3493"/>
    <cellStyle name="Normal 13 4 2 5 2 4 2" xfId="3494"/>
    <cellStyle name="Normal 13 4 2 5 2 4 3" xfId="3495"/>
    <cellStyle name="Normal 13 4 2 5 2 4 4" xfId="3496"/>
    <cellStyle name="Normal 13 4 2 5 2 5" xfId="3497"/>
    <cellStyle name="Normal 13 4 2 5 2 5 2" xfId="3498"/>
    <cellStyle name="Normal 13 4 2 5 2 5 3" xfId="3499"/>
    <cellStyle name="Normal 13 4 2 5 2 5 4" xfId="3500"/>
    <cellStyle name="Normal 13 4 2 5 2 6" xfId="3501"/>
    <cellStyle name="Normal 13 4 2 5 2 6 2" xfId="3502"/>
    <cellStyle name="Normal 13 4 2 5 2 6 3" xfId="3503"/>
    <cellStyle name="Normal 13 4 2 5 2 7" xfId="3504"/>
    <cellStyle name="Normal 13 4 2 5 2 8" xfId="3505"/>
    <cellStyle name="Normal 13 4 2 5 2 9" xfId="3506"/>
    <cellStyle name="Normal 13 4 2 5 3" xfId="3507"/>
    <cellStyle name="Normal 13 4 2 5 3 2" xfId="3508"/>
    <cellStyle name="Normal 13 4 2 5 3 2 2" xfId="3509"/>
    <cellStyle name="Normal 13 4 2 5 3 2 3" xfId="3510"/>
    <cellStyle name="Normal 13 4 2 5 3 2 4" xfId="3511"/>
    <cellStyle name="Normal 13 4 2 5 3 3" xfId="3512"/>
    <cellStyle name="Normal 13 4 2 5 3 3 2" xfId="3513"/>
    <cellStyle name="Normal 13 4 2 5 3 3 3" xfId="3514"/>
    <cellStyle name="Normal 13 4 2 5 3 4" xfId="3515"/>
    <cellStyle name="Normal 13 4 2 5 3 5" xfId="3516"/>
    <cellStyle name="Normal 13 4 2 5 3 6" xfId="3517"/>
    <cellStyle name="Normal 13 4 2 5 4" xfId="3518"/>
    <cellStyle name="Normal 13 4 2 5 4 2" xfId="3519"/>
    <cellStyle name="Normal 13 4 2 5 4 3" xfId="3520"/>
    <cellStyle name="Normal 13 4 2 5 4 4" xfId="3521"/>
    <cellStyle name="Normal 13 4 2 5 5" xfId="3522"/>
    <cellStyle name="Normal 13 4 2 5 5 2" xfId="3523"/>
    <cellStyle name="Normal 13 4 2 5 5 3" xfId="3524"/>
    <cellStyle name="Normal 13 4 2 5 5 4" xfId="3525"/>
    <cellStyle name="Normal 13 4 2 5 6" xfId="3526"/>
    <cellStyle name="Normal 13 4 2 5 6 2" xfId="3527"/>
    <cellStyle name="Normal 13 4 2 5 6 3" xfId="3528"/>
    <cellStyle name="Normal 13 4 2 5 6 4" xfId="3529"/>
    <cellStyle name="Normal 13 4 2 5 7" xfId="3530"/>
    <cellStyle name="Normal 13 4 2 5 7 2" xfId="3531"/>
    <cellStyle name="Normal 13 4 2 5 7 3" xfId="3532"/>
    <cellStyle name="Normal 13 4 2 5 8" xfId="3533"/>
    <cellStyle name="Normal 13 4 2 5 9" xfId="3534"/>
    <cellStyle name="Normal 13 4 2 6" xfId="3535"/>
    <cellStyle name="Normal 13 4 2 6 2" xfId="3536"/>
    <cellStyle name="Normal 13 4 2 6 2 2" xfId="3537"/>
    <cellStyle name="Normal 13 4 2 6 2 2 2" xfId="3538"/>
    <cellStyle name="Normal 13 4 2 6 2 2 3" xfId="3539"/>
    <cellStyle name="Normal 13 4 2 6 2 2 4" xfId="3540"/>
    <cellStyle name="Normal 13 4 2 6 2 3" xfId="3541"/>
    <cellStyle name="Normal 13 4 2 6 2 3 2" xfId="3542"/>
    <cellStyle name="Normal 13 4 2 6 2 3 3" xfId="3543"/>
    <cellStyle name="Normal 13 4 2 6 2 4" xfId="3544"/>
    <cellStyle name="Normal 13 4 2 6 2 5" xfId="3545"/>
    <cellStyle name="Normal 13 4 2 6 2 6" xfId="3546"/>
    <cellStyle name="Normal 13 4 2 6 3" xfId="3547"/>
    <cellStyle name="Normal 13 4 2 6 3 2" xfId="3548"/>
    <cellStyle name="Normal 13 4 2 6 3 3" xfId="3549"/>
    <cellStyle name="Normal 13 4 2 6 3 4" xfId="3550"/>
    <cellStyle name="Normal 13 4 2 6 4" xfId="3551"/>
    <cellStyle name="Normal 13 4 2 6 4 2" xfId="3552"/>
    <cellStyle name="Normal 13 4 2 6 4 3" xfId="3553"/>
    <cellStyle name="Normal 13 4 2 6 4 4" xfId="3554"/>
    <cellStyle name="Normal 13 4 2 6 5" xfId="3555"/>
    <cellStyle name="Normal 13 4 2 6 5 2" xfId="3556"/>
    <cellStyle name="Normal 13 4 2 6 5 3" xfId="3557"/>
    <cellStyle name="Normal 13 4 2 6 5 4" xfId="3558"/>
    <cellStyle name="Normal 13 4 2 6 6" xfId="3559"/>
    <cellStyle name="Normal 13 4 2 6 6 2" xfId="3560"/>
    <cellStyle name="Normal 13 4 2 6 6 3" xfId="3561"/>
    <cellStyle name="Normal 13 4 2 6 7" xfId="3562"/>
    <cellStyle name="Normal 13 4 2 6 8" xfId="3563"/>
    <cellStyle name="Normal 13 4 2 6 9" xfId="3564"/>
    <cellStyle name="Normal 13 4 2 7" xfId="3565"/>
    <cellStyle name="Normal 13 4 2 7 2" xfId="3566"/>
    <cellStyle name="Normal 13 4 2 7 2 2" xfId="3567"/>
    <cellStyle name="Normal 13 4 2 7 2 2 2" xfId="3568"/>
    <cellStyle name="Normal 13 4 2 7 2 2 3" xfId="3569"/>
    <cellStyle name="Normal 13 4 2 7 2 2 4" xfId="3570"/>
    <cellStyle name="Normal 13 4 2 7 2 3" xfId="3571"/>
    <cellStyle name="Normal 13 4 2 7 2 3 2" xfId="3572"/>
    <cellStyle name="Normal 13 4 2 7 2 3 3" xfId="3573"/>
    <cellStyle name="Normal 13 4 2 7 2 4" xfId="3574"/>
    <cellStyle name="Normal 13 4 2 7 2 5" xfId="3575"/>
    <cellStyle name="Normal 13 4 2 7 2 6" xfId="3576"/>
    <cellStyle name="Normal 13 4 2 7 3" xfId="3577"/>
    <cellStyle name="Normal 13 4 2 7 3 2" xfId="3578"/>
    <cellStyle name="Normal 13 4 2 7 3 3" xfId="3579"/>
    <cellStyle name="Normal 13 4 2 7 3 4" xfId="3580"/>
    <cellStyle name="Normal 13 4 2 7 4" xfId="3581"/>
    <cellStyle name="Normal 13 4 2 7 4 2" xfId="3582"/>
    <cellStyle name="Normal 13 4 2 7 4 3" xfId="3583"/>
    <cellStyle name="Normal 13 4 2 7 4 4" xfId="3584"/>
    <cellStyle name="Normal 13 4 2 7 5" xfId="3585"/>
    <cellStyle name="Normal 13 4 2 7 5 2" xfId="3586"/>
    <cellStyle name="Normal 13 4 2 7 5 3" xfId="3587"/>
    <cellStyle name="Normal 13 4 2 7 5 4" xfId="3588"/>
    <cellStyle name="Normal 13 4 2 7 6" xfId="3589"/>
    <cellStyle name="Normal 13 4 2 7 6 2" xfId="3590"/>
    <cellStyle name="Normal 13 4 2 7 6 3" xfId="3591"/>
    <cellStyle name="Normal 13 4 2 7 7" xfId="3592"/>
    <cellStyle name="Normal 13 4 2 7 8" xfId="3593"/>
    <cellStyle name="Normal 13 4 2 7 9" xfId="3594"/>
    <cellStyle name="Normal 13 4 2 8" xfId="3595"/>
    <cellStyle name="Normal 13 4 2 8 2" xfId="3596"/>
    <cellStyle name="Normal 13 4 2 8 2 2" xfId="3597"/>
    <cellStyle name="Normal 13 4 2 8 2 2 2" xfId="3598"/>
    <cellStyle name="Normal 13 4 2 8 2 2 3" xfId="3599"/>
    <cellStyle name="Normal 13 4 2 8 2 2 4" xfId="3600"/>
    <cellStyle name="Normal 13 4 2 8 2 3" xfId="3601"/>
    <cellStyle name="Normal 13 4 2 8 2 3 2" xfId="3602"/>
    <cellStyle name="Normal 13 4 2 8 2 3 3" xfId="3603"/>
    <cellStyle name="Normal 13 4 2 8 2 4" xfId="3604"/>
    <cellStyle name="Normal 13 4 2 8 2 5" xfId="3605"/>
    <cellStyle name="Normal 13 4 2 8 2 6" xfId="3606"/>
    <cellStyle name="Normal 13 4 2 8 3" xfId="3607"/>
    <cellStyle name="Normal 13 4 2 8 3 2" xfId="3608"/>
    <cellStyle name="Normal 13 4 2 8 3 3" xfId="3609"/>
    <cellStyle name="Normal 13 4 2 8 3 4" xfId="3610"/>
    <cellStyle name="Normal 13 4 2 8 4" xfId="3611"/>
    <cellStyle name="Normal 13 4 2 8 4 2" xfId="3612"/>
    <cellStyle name="Normal 13 4 2 8 4 3" xfId="3613"/>
    <cellStyle name="Normal 13 4 2 8 4 4" xfId="3614"/>
    <cellStyle name="Normal 13 4 2 8 5" xfId="3615"/>
    <cellStyle name="Normal 13 4 2 8 5 2" xfId="3616"/>
    <cellStyle name="Normal 13 4 2 8 5 3" xfId="3617"/>
    <cellStyle name="Normal 13 4 2 8 6" xfId="3618"/>
    <cellStyle name="Normal 13 4 2 8 7" xfId="3619"/>
    <cellStyle name="Normal 13 4 2 8 8" xfId="3620"/>
    <cellStyle name="Normal 13 4 2 9" xfId="3621"/>
    <cellStyle name="Normal 13 4 2 9 2" xfId="3622"/>
    <cellStyle name="Normal 13 4 2 9 2 2" xfId="3623"/>
    <cellStyle name="Normal 13 4 2 9 2 3" xfId="3624"/>
    <cellStyle name="Normal 13 4 2 9 2 4" xfId="3625"/>
    <cellStyle name="Normal 13 4 2 9 3" xfId="3626"/>
    <cellStyle name="Normal 13 4 2 9 3 2" xfId="3627"/>
    <cellStyle name="Normal 13 4 2 9 3 3" xfId="3628"/>
    <cellStyle name="Normal 13 4 2 9 4" xfId="3629"/>
    <cellStyle name="Normal 13 4 2 9 5" xfId="3630"/>
    <cellStyle name="Normal 13 4 2 9 6" xfId="3631"/>
    <cellStyle name="Normal 13 4 20" xfId="54138"/>
    <cellStyle name="Normal 13 4 3" xfId="250"/>
    <cellStyle name="Normal 13 4 3 10" xfId="3632"/>
    <cellStyle name="Normal 13 4 3 10 2" xfId="3633"/>
    <cellStyle name="Normal 13 4 3 10 3" xfId="3634"/>
    <cellStyle name="Normal 13 4 3 10 4" xfId="3635"/>
    <cellStyle name="Normal 13 4 3 11" xfId="3636"/>
    <cellStyle name="Normal 13 4 3 11 2" xfId="3637"/>
    <cellStyle name="Normal 13 4 3 11 3" xfId="3638"/>
    <cellStyle name="Normal 13 4 3 11 4" xfId="3639"/>
    <cellStyle name="Normal 13 4 3 12" xfId="3640"/>
    <cellStyle name="Normal 13 4 3 12 2" xfId="3641"/>
    <cellStyle name="Normal 13 4 3 12 3" xfId="3642"/>
    <cellStyle name="Normal 13 4 3 13" xfId="3643"/>
    <cellStyle name="Normal 13 4 3 14" xfId="3644"/>
    <cellStyle name="Normal 13 4 3 15" xfId="3645"/>
    <cellStyle name="Normal 13 4 3 2" xfId="3646"/>
    <cellStyle name="Normal 13 4 3 2 10" xfId="3647"/>
    <cellStyle name="Normal 13 4 3 2 11" xfId="3648"/>
    <cellStyle name="Normal 13 4 3 2 2" xfId="3649"/>
    <cellStyle name="Normal 13 4 3 2 2 10" xfId="3650"/>
    <cellStyle name="Normal 13 4 3 2 2 2" xfId="3651"/>
    <cellStyle name="Normal 13 4 3 2 2 2 2" xfId="3652"/>
    <cellStyle name="Normal 13 4 3 2 2 2 2 2" xfId="3653"/>
    <cellStyle name="Normal 13 4 3 2 2 2 2 2 2" xfId="3654"/>
    <cellStyle name="Normal 13 4 3 2 2 2 2 2 3" xfId="3655"/>
    <cellStyle name="Normal 13 4 3 2 2 2 2 2 4" xfId="3656"/>
    <cellStyle name="Normal 13 4 3 2 2 2 2 3" xfId="3657"/>
    <cellStyle name="Normal 13 4 3 2 2 2 2 3 2" xfId="3658"/>
    <cellStyle name="Normal 13 4 3 2 2 2 2 3 3" xfId="3659"/>
    <cellStyle name="Normal 13 4 3 2 2 2 2 4" xfId="3660"/>
    <cellStyle name="Normal 13 4 3 2 2 2 2 5" xfId="3661"/>
    <cellStyle name="Normal 13 4 3 2 2 2 2 6" xfId="3662"/>
    <cellStyle name="Normal 13 4 3 2 2 2 3" xfId="3663"/>
    <cellStyle name="Normal 13 4 3 2 2 2 3 2" xfId="3664"/>
    <cellStyle name="Normal 13 4 3 2 2 2 3 3" xfId="3665"/>
    <cellStyle name="Normal 13 4 3 2 2 2 3 4" xfId="3666"/>
    <cellStyle name="Normal 13 4 3 2 2 2 4" xfId="3667"/>
    <cellStyle name="Normal 13 4 3 2 2 2 4 2" xfId="3668"/>
    <cellStyle name="Normal 13 4 3 2 2 2 4 3" xfId="3669"/>
    <cellStyle name="Normal 13 4 3 2 2 2 4 4" xfId="3670"/>
    <cellStyle name="Normal 13 4 3 2 2 2 5" xfId="3671"/>
    <cellStyle name="Normal 13 4 3 2 2 2 5 2" xfId="3672"/>
    <cellStyle name="Normal 13 4 3 2 2 2 5 3" xfId="3673"/>
    <cellStyle name="Normal 13 4 3 2 2 2 5 4" xfId="3674"/>
    <cellStyle name="Normal 13 4 3 2 2 2 6" xfId="3675"/>
    <cellStyle name="Normal 13 4 3 2 2 2 6 2" xfId="3676"/>
    <cellStyle name="Normal 13 4 3 2 2 2 6 3" xfId="3677"/>
    <cellStyle name="Normal 13 4 3 2 2 2 7" xfId="3678"/>
    <cellStyle name="Normal 13 4 3 2 2 2 8" xfId="3679"/>
    <cellStyle name="Normal 13 4 3 2 2 2 9" xfId="3680"/>
    <cellStyle name="Normal 13 4 3 2 2 3" xfId="3681"/>
    <cellStyle name="Normal 13 4 3 2 2 3 2" xfId="3682"/>
    <cellStyle name="Normal 13 4 3 2 2 3 2 2" xfId="3683"/>
    <cellStyle name="Normal 13 4 3 2 2 3 2 3" xfId="3684"/>
    <cellStyle name="Normal 13 4 3 2 2 3 2 4" xfId="3685"/>
    <cellStyle name="Normal 13 4 3 2 2 3 3" xfId="3686"/>
    <cellStyle name="Normal 13 4 3 2 2 3 3 2" xfId="3687"/>
    <cellStyle name="Normal 13 4 3 2 2 3 3 3" xfId="3688"/>
    <cellStyle name="Normal 13 4 3 2 2 3 4" xfId="3689"/>
    <cellStyle name="Normal 13 4 3 2 2 3 5" xfId="3690"/>
    <cellStyle name="Normal 13 4 3 2 2 3 6" xfId="3691"/>
    <cellStyle name="Normal 13 4 3 2 2 4" xfId="3692"/>
    <cellStyle name="Normal 13 4 3 2 2 4 2" xfId="3693"/>
    <cellStyle name="Normal 13 4 3 2 2 4 3" xfId="3694"/>
    <cellStyle name="Normal 13 4 3 2 2 4 4" xfId="3695"/>
    <cellStyle name="Normal 13 4 3 2 2 5" xfId="3696"/>
    <cellStyle name="Normal 13 4 3 2 2 5 2" xfId="3697"/>
    <cellStyle name="Normal 13 4 3 2 2 5 3" xfId="3698"/>
    <cellStyle name="Normal 13 4 3 2 2 5 4" xfId="3699"/>
    <cellStyle name="Normal 13 4 3 2 2 6" xfId="3700"/>
    <cellStyle name="Normal 13 4 3 2 2 6 2" xfId="3701"/>
    <cellStyle name="Normal 13 4 3 2 2 6 3" xfId="3702"/>
    <cellStyle name="Normal 13 4 3 2 2 6 4" xfId="3703"/>
    <cellStyle name="Normal 13 4 3 2 2 7" xfId="3704"/>
    <cellStyle name="Normal 13 4 3 2 2 7 2" xfId="3705"/>
    <cellStyle name="Normal 13 4 3 2 2 7 3" xfId="3706"/>
    <cellStyle name="Normal 13 4 3 2 2 8" xfId="3707"/>
    <cellStyle name="Normal 13 4 3 2 2 9" xfId="3708"/>
    <cellStyle name="Normal 13 4 3 2 3" xfId="3709"/>
    <cellStyle name="Normal 13 4 3 2 3 2" xfId="3710"/>
    <cellStyle name="Normal 13 4 3 2 3 2 2" xfId="3711"/>
    <cellStyle name="Normal 13 4 3 2 3 2 2 2" xfId="3712"/>
    <cellStyle name="Normal 13 4 3 2 3 2 2 3" xfId="3713"/>
    <cellStyle name="Normal 13 4 3 2 3 2 2 4" xfId="3714"/>
    <cellStyle name="Normal 13 4 3 2 3 2 3" xfId="3715"/>
    <cellStyle name="Normal 13 4 3 2 3 2 3 2" xfId="3716"/>
    <cellStyle name="Normal 13 4 3 2 3 2 3 3" xfId="3717"/>
    <cellStyle name="Normal 13 4 3 2 3 2 4" xfId="3718"/>
    <cellStyle name="Normal 13 4 3 2 3 2 5" xfId="3719"/>
    <cellStyle name="Normal 13 4 3 2 3 2 6" xfId="3720"/>
    <cellStyle name="Normal 13 4 3 2 3 3" xfId="3721"/>
    <cellStyle name="Normal 13 4 3 2 3 3 2" xfId="3722"/>
    <cellStyle name="Normal 13 4 3 2 3 3 3" xfId="3723"/>
    <cellStyle name="Normal 13 4 3 2 3 3 4" xfId="3724"/>
    <cellStyle name="Normal 13 4 3 2 3 4" xfId="3725"/>
    <cellStyle name="Normal 13 4 3 2 3 4 2" xfId="3726"/>
    <cellStyle name="Normal 13 4 3 2 3 4 3" xfId="3727"/>
    <cellStyle name="Normal 13 4 3 2 3 4 4" xfId="3728"/>
    <cellStyle name="Normal 13 4 3 2 3 5" xfId="3729"/>
    <cellStyle name="Normal 13 4 3 2 3 5 2" xfId="3730"/>
    <cellStyle name="Normal 13 4 3 2 3 5 3" xfId="3731"/>
    <cellStyle name="Normal 13 4 3 2 3 5 4" xfId="3732"/>
    <cellStyle name="Normal 13 4 3 2 3 6" xfId="3733"/>
    <cellStyle name="Normal 13 4 3 2 3 6 2" xfId="3734"/>
    <cellStyle name="Normal 13 4 3 2 3 6 3" xfId="3735"/>
    <cellStyle name="Normal 13 4 3 2 3 7" xfId="3736"/>
    <cellStyle name="Normal 13 4 3 2 3 8" xfId="3737"/>
    <cellStyle name="Normal 13 4 3 2 3 9" xfId="3738"/>
    <cellStyle name="Normal 13 4 3 2 4" xfId="3739"/>
    <cellStyle name="Normal 13 4 3 2 4 2" xfId="3740"/>
    <cellStyle name="Normal 13 4 3 2 4 2 2" xfId="3741"/>
    <cellStyle name="Normal 13 4 3 2 4 2 3" xfId="3742"/>
    <cellStyle name="Normal 13 4 3 2 4 2 4" xfId="3743"/>
    <cellStyle name="Normal 13 4 3 2 4 3" xfId="3744"/>
    <cellStyle name="Normal 13 4 3 2 4 3 2" xfId="3745"/>
    <cellStyle name="Normal 13 4 3 2 4 3 3" xfId="3746"/>
    <cellStyle name="Normal 13 4 3 2 4 4" xfId="3747"/>
    <cellStyle name="Normal 13 4 3 2 4 5" xfId="3748"/>
    <cellStyle name="Normal 13 4 3 2 4 6" xfId="3749"/>
    <cellStyle name="Normal 13 4 3 2 5" xfId="3750"/>
    <cellStyle name="Normal 13 4 3 2 5 2" xfId="3751"/>
    <cellStyle name="Normal 13 4 3 2 5 3" xfId="3752"/>
    <cellStyle name="Normal 13 4 3 2 5 4" xfId="3753"/>
    <cellStyle name="Normal 13 4 3 2 6" xfId="3754"/>
    <cellStyle name="Normal 13 4 3 2 6 2" xfId="3755"/>
    <cellStyle name="Normal 13 4 3 2 6 3" xfId="3756"/>
    <cellStyle name="Normal 13 4 3 2 6 4" xfId="3757"/>
    <cellStyle name="Normal 13 4 3 2 7" xfId="3758"/>
    <cellStyle name="Normal 13 4 3 2 7 2" xfId="3759"/>
    <cellStyle name="Normal 13 4 3 2 7 3" xfId="3760"/>
    <cellStyle name="Normal 13 4 3 2 7 4" xfId="3761"/>
    <cellStyle name="Normal 13 4 3 2 8" xfId="3762"/>
    <cellStyle name="Normal 13 4 3 2 8 2" xfId="3763"/>
    <cellStyle name="Normal 13 4 3 2 8 3" xfId="3764"/>
    <cellStyle name="Normal 13 4 3 2 9" xfId="3765"/>
    <cellStyle name="Normal 13 4 3 3" xfId="3766"/>
    <cellStyle name="Normal 13 4 3 3 10" xfId="3767"/>
    <cellStyle name="Normal 13 4 3 3 11" xfId="3768"/>
    <cellStyle name="Normal 13 4 3 3 2" xfId="3769"/>
    <cellStyle name="Normal 13 4 3 3 2 10" xfId="3770"/>
    <cellStyle name="Normal 13 4 3 3 2 2" xfId="3771"/>
    <cellStyle name="Normal 13 4 3 3 2 2 2" xfId="3772"/>
    <cellStyle name="Normal 13 4 3 3 2 2 2 2" xfId="3773"/>
    <cellStyle name="Normal 13 4 3 3 2 2 2 2 2" xfId="3774"/>
    <cellStyle name="Normal 13 4 3 3 2 2 2 2 3" xfId="3775"/>
    <cellStyle name="Normal 13 4 3 3 2 2 2 2 4" xfId="3776"/>
    <cellStyle name="Normal 13 4 3 3 2 2 2 3" xfId="3777"/>
    <cellStyle name="Normal 13 4 3 3 2 2 2 3 2" xfId="3778"/>
    <cellStyle name="Normal 13 4 3 3 2 2 2 3 3" xfId="3779"/>
    <cellStyle name="Normal 13 4 3 3 2 2 2 4" xfId="3780"/>
    <cellStyle name="Normal 13 4 3 3 2 2 2 5" xfId="3781"/>
    <cellStyle name="Normal 13 4 3 3 2 2 2 6" xfId="3782"/>
    <cellStyle name="Normal 13 4 3 3 2 2 3" xfId="3783"/>
    <cellStyle name="Normal 13 4 3 3 2 2 3 2" xfId="3784"/>
    <cellStyle name="Normal 13 4 3 3 2 2 3 3" xfId="3785"/>
    <cellStyle name="Normal 13 4 3 3 2 2 3 4" xfId="3786"/>
    <cellStyle name="Normal 13 4 3 3 2 2 4" xfId="3787"/>
    <cellStyle name="Normal 13 4 3 3 2 2 4 2" xfId="3788"/>
    <cellStyle name="Normal 13 4 3 3 2 2 4 3" xfId="3789"/>
    <cellStyle name="Normal 13 4 3 3 2 2 4 4" xfId="3790"/>
    <cellStyle name="Normal 13 4 3 3 2 2 5" xfId="3791"/>
    <cellStyle name="Normal 13 4 3 3 2 2 5 2" xfId="3792"/>
    <cellStyle name="Normal 13 4 3 3 2 2 5 3" xfId="3793"/>
    <cellStyle name="Normal 13 4 3 3 2 2 5 4" xfId="3794"/>
    <cellStyle name="Normal 13 4 3 3 2 2 6" xfId="3795"/>
    <cellStyle name="Normal 13 4 3 3 2 2 6 2" xfId="3796"/>
    <cellStyle name="Normal 13 4 3 3 2 2 6 3" xfId="3797"/>
    <cellStyle name="Normal 13 4 3 3 2 2 7" xfId="3798"/>
    <cellStyle name="Normal 13 4 3 3 2 2 8" xfId="3799"/>
    <cellStyle name="Normal 13 4 3 3 2 2 9" xfId="3800"/>
    <cellStyle name="Normal 13 4 3 3 2 3" xfId="3801"/>
    <cellStyle name="Normal 13 4 3 3 2 3 2" xfId="3802"/>
    <cellStyle name="Normal 13 4 3 3 2 3 2 2" xfId="3803"/>
    <cellStyle name="Normal 13 4 3 3 2 3 2 3" xfId="3804"/>
    <cellStyle name="Normal 13 4 3 3 2 3 2 4" xfId="3805"/>
    <cellStyle name="Normal 13 4 3 3 2 3 3" xfId="3806"/>
    <cellStyle name="Normal 13 4 3 3 2 3 3 2" xfId="3807"/>
    <cellStyle name="Normal 13 4 3 3 2 3 3 3" xfId="3808"/>
    <cellStyle name="Normal 13 4 3 3 2 3 4" xfId="3809"/>
    <cellStyle name="Normal 13 4 3 3 2 3 5" xfId="3810"/>
    <cellStyle name="Normal 13 4 3 3 2 3 6" xfId="3811"/>
    <cellStyle name="Normal 13 4 3 3 2 4" xfId="3812"/>
    <cellStyle name="Normal 13 4 3 3 2 4 2" xfId="3813"/>
    <cellStyle name="Normal 13 4 3 3 2 4 3" xfId="3814"/>
    <cellStyle name="Normal 13 4 3 3 2 4 4" xfId="3815"/>
    <cellStyle name="Normal 13 4 3 3 2 5" xfId="3816"/>
    <cellStyle name="Normal 13 4 3 3 2 5 2" xfId="3817"/>
    <cellStyle name="Normal 13 4 3 3 2 5 3" xfId="3818"/>
    <cellStyle name="Normal 13 4 3 3 2 5 4" xfId="3819"/>
    <cellStyle name="Normal 13 4 3 3 2 6" xfId="3820"/>
    <cellStyle name="Normal 13 4 3 3 2 6 2" xfId="3821"/>
    <cellStyle name="Normal 13 4 3 3 2 6 3" xfId="3822"/>
    <cellStyle name="Normal 13 4 3 3 2 6 4" xfId="3823"/>
    <cellStyle name="Normal 13 4 3 3 2 7" xfId="3824"/>
    <cellStyle name="Normal 13 4 3 3 2 7 2" xfId="3825"/>
    <cellStyle name="Normal 13 4 3 3 2 7 3" xfId="3826"/>
    <cellStyle name="Normal 13 4 3 3 2 8" xfId="3827"/>
    <cellStyle name="Normal 13 4 3 3 2 9" xfId="3828"/>
    <cellStyle name="Normal 13 4 3 3 3" xfId="3829"/>
    <cellStyle name="Normal 13 4 3 3 3 2" xfId="3830"/>
    <cellStyle name="Normal 13 4 3 3 3 2 2" xfId="3831"/>
    <cellStyle name="Normal 13 4 3 3 3 2 2 2" xfId="3832"/>
    <cellStyle name="Normal 13 4 3 3 3 2 2 3" xfId="3833"/>
    <cellStyle name="Normal 13 4 3 3 3 2 2 4" xfId="3834"/>
    <cellStyle name="Normal 13 4 3 3 3 2 3" xfId="3835"/>
    <cellStyle name="Normal 13 4 3 3 3 2 3 2" xfId="3836"/>
    <cellStyle name="Normal 13 4 3 3 3 2 3 3" xfId="3837"/>
    <cellStyle name="Normal 13 4 3 3 3 2 4" xfId="3838"/>
    <cellStyle name="Normal 13 4 3 3 3 2 5" xfId="3839"/>
    <cellStyle name="Normal 13 4 3 3 3 2 6" xfId="3840"/>
    <cellStyle name="Normal 13 4 3 3 3 3" xfId="3841"/>
    <cellStyle name="Normal 13 4 3 3 3 3 2" xfId="3842"/>
    <cellStyle name="Normal 13 4 3 3 3 3 3" xfId="3843"/>
    <cellStyle name="Normal 13 4 3 3 3 3 4" xfId="3844"/>
    <cellStyle name="Normal 13 4 3 3 3 4" xfId="3845"/>
    <cellStyle name="Normal 13 4 3 3 3 4 2" xfId="3846"/>
    <cellStyle name="Normal 13 4 3 3 3 4 3" xfId="3847"/>
    <cellStyle name="Normal 13 4 3 3 3 4 4" xfId="3848"/>
    <cellStyle name="Normal 13 4 3 3 3 5" xfId="3849"/>
    <cellStyle name="Normal 13 4 3 3 3 5 2" xfId="3850"/>
    <cellStyle name="Normal 13 4 3 3 3 5 3" xfId="3851"/>
    <cellStyle name="Normal 13 4 3 3 3 5 4" xfId="3852"/>
    <cellStyle name="Normal 13 4 3 3 3 6" xfId="3853"/>
    <cellStyle name="Normal 13 4 3 3 3 6 2" xfId="3854"/>
    <cellStyle name="Normal 13 4 3 3 3 6 3" xfId="3855"/>
    <cellStyle name="Normal 13 4 3 3 3 7" xfId="3856"/>
    <cellStyle name="Normal 13 4 3 3 3 8" xfId="3857"/>
    <cellStyle name="Normal 13 4 3 3 3 9" xfId="3858"/>
    <cellStyle name="Normal 13 4 3 3 4" xfId="3859"/>
    <cellStyle name="Normal 13 4 3 3 4 2" xfId="3860"/>
    <cellStyle name="Normal 13 4 3 3 4 2 2" xfId="3861"/>
    <cellStyle name="Normal 13 4 3 3 4 2 3" xfId="3862"/>
    <cellStyle name="Normal 13 4 3 3 4 2 4" xfId="3863"/>
    <cellStyle name="Normal 13 4 3 3 4 3" xfId="3864"/>
    <cellStyle name="Normal 13 4 3 3 4 3 2" xfId="3865"/>
    <cellStyle name="Normal 13 4 3 3 4 3 3" xfId="3866"/>
    <cellStyle name="Normal 13 4 3 3 4 4" xfId="3867"/>
    <cellStyle name="Normal 13 4 3 3 4 5" xfId="3868"/>
    <cellStyle name="Normal 13 4 3 3 4 6" xfId="3869"/>
    <cellStyle name="Normal 13 4 3 3 5" xfId="3870"/>
    <cellStyle name="Normal 13 4 3 3 5 2" xfId="3871"/>
    <cellStyle name="Normal 13 4 3 3 5 3" xfId="3872"/>
    <cellStyle name="Normal 13 4 3 3 5 4" xfId="3873"/>
    <cellStyle name="Normal 13 4 3 3 6" xfId="3874"/>
    <cellStyle name="Normal 13 4 3 3 6 2" xfId="3875"/>
    <cellStyle name="Normal 13 4 3 3 6 3" xfId="3876"/>
    <cellStyle name="Normal 13 4 3 3 6 4" xfId="3877"/>
    <cellStyle name="Normal 13 4 3 3 7" xfId="3878"/>
    <cellStyle name="Normal 13 4 3 3 7 2" xfId="3879"/>
    <cellStyle name="Normal 13 4 3 3 7 3" xfId="3880"/>
    <cellStyle name="Normal 13 4 3 3 7 4" xfId="3881"/>
    <cellStyle name="Normal 13 4 3 3 8" xfId="3882"/>
    <cellStyle name="Normal 13 4 3 3 8 2" xfId="3883"/>
    <cellStyle name="Normal 13 4 3 3 8 3" xfId="3884"/>
    <cellStyle name="Normal 13 4 3 3 9" xfId="3885"/>
    <cellStyle name="Normal 13 4 3 4" xfId="3886"/>
    <cellStyle name="Normal 13 4 3 4 10" xfId="3887"/>
    <cellStyle name="Normal 13 4 3 4 2" xfId="3888"/>
    <cellStyle name="Normal 13 4 3 4 2 2" xfId="3889"/>
    <cellStyle name="Normal 13 4 3 4 2 2 2" xfId="3890"/>
    <cellStyle name="Normal 13 4 3 4 2 2 2 2" xfId="3891"/>
    <cellStyle name="Normal 13 4 3 4 2 2 2 3" xfId="3892"/>
    <cellStyle name="Normal 13 4 3 4 2 2 2 4" xfId="3893"/>
    <cellStyle name="Normal 13 4 3 4 2 2 3" xfId="3894"/>
    <cellStyle name="Normal 13 4 3 4 2 2 3 2" xfId="3895"/>
    <cellStyle name="Normal 13 4 3 4 2 2 3 3" xfId="3896"/>
    <cellStyle name="Normal 13 4 3 4 2 2 4" xfId="3897"/>
    <cellStyle name="Normal 13 4 3 4 2 2 5" xfId="3898"/>
    <cellStyle name="Normal 13 4 3 4 2 2 6" xfId="3899"/>
    <cellStyle name="Normal 13 4 3 4 2 3" xfId="3900"/>
    <cellStyle name="Normal 13 4 3 4 2 3 2" xfId="3901"/>
    <cellStyle name="Normal 13 4 3 4 2 3 3" xfId="3902"/>
    <cellStyle name="Normal 13 4 3 4 2 3 4" xfId="3903"/>
    <cellStyle name="Normal 13 4 3 4 2 4" xfId="3904"/>
    <cellStyle name="Normal 13 4 3 4 2 4 2" xfId="3905"/>
    <cellStyle name="Normal 13 4 3 4 2 4 3" xfId="3906"/>
    <cellStyle name="Normal 13 4 3 4 2 4 4" xfId="3907"/>
    <cellStyle name="Normal 13 4 3 4 2 5" xfId="3908"/>
    <cellStyle name="Normal 13 4 3 4 2 5 2" xfId="3909"/>
    <cellStyle name="Normal 13 4 3 4 2 5 3" xfId="3910"/>
    <cellStyle name="Normal 13 4 3 4 2 5 4" xfId="3911"/>
    <cellStyle name="Normal 13 4 3 4 2 6" xfId="3912"/>
    <cellStyle name="Normal 13 4 3 4 2 6 2" xfId="3913"/>
    <cellStyle name="Normal 13 4 3 4 2 6 3" xfId="3914"/>
    <cellStyle name="Normal 13 4 3 4 2 7" xfId="3915"/>
    <cellStyle name="Normal 13 4 3 4 2 8" xfId="3916"/>
    <cellStyle name="Normal 13 4 3 4 2 9" xfId="3917"/>
    <cellStyle name="Normal 13 4 3 4 3" xfId="3918"/>
    <cellStyle name="Normal 13 4 3 4 3 2" xfId="3919"/>
    <cellStyle name="Normal 13 4 3 4 3 2 2" xfId="3920"/>
    <cellStyle name="Normal 13 4 3 4 3 2 3" xfId="3921"/>
    <cellStyle name="Normal 13 4 3 4 3 2 4" xfId="3922"/>
    <cellStyle name="Normal 13 4 3 4 3 3" xfId="3923"/>
    <cellStyle name="Normal 13 4 3 4 3 3 2" xfId="3924"/>
    <cellStyle name="Normal 13 4 3 4 3 3 3" xfId="3925"/>
    <cellStyle name="Normal 13 4 3 4 3 4" xfId="3926"/>
    <cellStyle name="Normal 13 4 3 4 3 5" xfId="3927"/>
    <cellStyle name="Normal 13 4 3 4 3 6" xfId="3928"/>
    <cellStyle name="Normal 13 4 3 4 4" xfId="3929"/>
    <cellStyle name="Normal 13 4 3 4 4 2" xfId="3930"/>
    <cellStyle name="Normal 13 4 3 4 4 3" xfId="3931"/>
    <cellStyle name="Normal 13 4 3 4 4 4" xfId="3932"/>
    <cellStyle name="Normal 13 4 3 4 5" xfId="3933"/>
    <cellStyle name="Normal 13 4 3 4 5 2" xfId="3934"/>
    <cellStyle name="Normal 13 4 3 4 5 3" xfId="3935"/>
    <cellStyle name="Normal 13 4 3 4 5 4" xfId="3936"/>
    <cellStyle name="Normal 13 4 3 4 6" xfId="3937"/>
    <cellStyle name="Normal 13 4 3 4 6 2" xfId="3938"/>
    <cellStyle name="Normal 13 4 3 4 6 3" xfId="3939"/>
    <cellStyle name="Normal 13 4 3 4 6 4" xfId="3940"/>
    <cellStyle name="Normal 13 4 3 4 7" xfId="3941"/>
    <cellStyle name="Normal 13 4 3 4 7 2" xfId="3942"/>
    <cellStyle name="Normal 13 4 3 4 7 3" xfId="3943"/>
    <cellStyle name="Normal 13 4 3 4 8" xfId="3944"/>
    <cellStyle name="Normal 13 4 3 4 9" xfId="3945"/>
    <cellStyle name="Normal 13 4 3 5" xfId="3946"/>
    <cellStyle name="Normal 13 4 3 5 2" xfId="3947"/>
    <cellStyle name="Normal 13 4 3 5 2 2" xfId="3948"/>
    <cellStyle name="Normal 13 4 3 5 2 2 2" xfId="3949"/>
    <cellStyle name="Normal 13 4 3 5 2 2 3" xfId="3950"/>
    <cellStyle name="Normal 13 4 3 5 2 2 4" xfId="3951"/>
    <cellStyle name="Normal 13 4 3 5 2 3" xfId="3952"/>
    <cellStyle name="Normal 13 4 3 5 2 3 2" xfId="3953"/>
    <cellStyle name="Normal 13 4 3 5 2 3 3" xfId="3954"/>
    <cellStyle name="Normal 13 4 3 5 2 4" xfId="3955"/>
    <cellStyle name="Normal 13 4 3 5 2 5" xfId="3956"/>
    <cellStyle name="Normal 13 4 3 5 2 6" xfId="3957"/>
    <cellStyle name="Normal 13 4 3 5 3" xfId="3958"/>
    <cellStyle name="Normal 13 4 3 5 3 2" xfId="3959"/>
    <cellStyle name="Normal 13 4 3 5 3 3" xfId="3960"/>
    <cellStyle name="Normal 13 4 3 5 3 4" xfId="3961"/>
    <cellStyle name="Normal 13 4 3 5 4" xfId="3962"/>
    <cellStyle name="Normal 13 4 3 5 4 2" xfId="3963"/>
    <cellStyle name="Normal 13 4 3 5 4 3" xfId="3964"/>
    <cellStyle name="Normal 13 4 3 5 4 4" xfId="3965"/>
    <cellStyle name="Normal 13 4 3 5 5" xfId="3966"/>
    <cellStyle name="Normal 13 4 3 5 5 2" xfId="3967"/>
    <cellStyle name="Normal 13 4 3 5 5 3" xfId="3968"/>
    <cellStyle name="Normal 13 4 3 5 5 4" xfId="3969"/>
    <cellStyle name="Normal 13 4 3 5 6" xfId="3970"/>
    <cellStyle name="Normal 13 4 3 5 6 2" xfId="3971"/>
    <cellStyle name="Normal 13 4 3 5 6 3" xfId="3972"/>
    <cellStyle name="Normal 13 4 3 5 7" xfId="3973"/>
    <cellStyle name="Normal 13 4 3 5 8" xfId="3974"/>
    <cellStyle name="Normal 13 4 3 5 9" xfId="3975"/>
    <cellStyle name="Normal 13 4 3 6" xfId="3976"/>
    <cellStyle name="Normal 13 4 3 6 2" xfId="3977"/>
    <cellStyle name="Normal 13 4 3 6 2 2" xfId="3978"/>
    <cellStyle name="Normal 13 4 3 6 2 2 2" xfId="3979"/>
    <cellStyle name="Normal 13 4 3 6 2 2 3" xfId="3980"/>
    <cellStyle name="Normal 13 4 3 6 2 2 4" xfId="3981"/>
    <cellStyle name="Normal 13 4 3 6 2 3" xfId="3982"/>
    <cellStyle name="Normal 13 4 3 6 2 3 2" xfId="3983"/>
    <cellStyle name="Normal 13 4 3 6 2 3 3" xfId="3984"/>
    <cellStyle name="Normal 13 4 3 6 2 4" xfId="3985"/>
    <cellStyle name="Normal 13 4 3 6 2 5" xfId="3986"/>
    <cellStyle name="Normal 13 4 3 6 2 6" xfId="3987"/>
    <cellStyle name="Normal 13 4 3 6 3" xfId="3988"/>
    <cellStyle name="Normal 13 4 3 6 3 2" xfId="3989"/>
    <cellStyle name="Normal 13 4 3 6 3 3" xfId="3990"/>
    <cellStyle name="Normal 13 4 3 6 3 4" xfId="3991"/>
    <cellStyle name="Normal 13 4 3 6 4" xfId="3992"/>
    <cellStyle name="Normal 13 4 3 6 4 2" xfId="3993"/>
    <cellStyle name="Normal 13 4 3 6 4 3" xfId="3994"/>
    <cellStyle name="Normal 13 4 3 6 4 4" xfId="3995"/>
    <cellStyle name="Normal 13 4 3 6 5" xfId="3996"/>
    <cellStyle name="Normal 13 4 3 6 5 2" xfId="3997"/>
    <cellStyle name="Normal 13 4 3 6 5 3" xfId="3998"/>
    <cellStyle name="Normal 13 4 3 6 5 4" xfId="3999"/>
    <cellStyle name="Normal 13 4 3 6 6" xfId="4000"/>
    <cellStyle name="Normal 13 4 3 6 6 2" xfId="4001"/>
    <cellStyle name="Normal 13 4 3 6 6 3" xfId="4002"/>
    <cellStyle name="Normal 13 4 3 6 7" xfId="4003"/>
    <cellStyle name="Normal 13 4 3 6 8" xfId="4004"/>
    <cellStyle name="Normal 13 4 3 6 9" xfId="4005"/>
    <cellStyle name="Normal 13 4 3 7" xfId="4006"/>
    <cellStyle name="Normal 13 4 3 7 2" xfId="4007"/>
    <cellStyle name="Normal 13 4 3 7 2 2" xfId="4008"/>
    <cellStyle name="Normal 13 4 3 7 2 2 2" xfId="4009"/>
    <cellStyle name="Normal 13 4 3 7 2 2 3" xfId="4010"/>
    <cellStyle name="Normal 13 4 3 7 2 2 4" xfId="4011"/>
    <cellStyle name="Normal 13 4 3 7 2 3" xfId="4012"/>
    <cellStyle name="Normal 13 4 3 7 2 3 2" xfId="4013"/>
    <cellStyle name="Normal 13 4 3 7 2 3 3" xfId="4014"/>
    <cellStyle name="Normal 13 4 3 7 2 4" xfId="4015"/>
    <cellStyle name="Normal 13 4 3 7 2 5" xfId="4016"/>
    <cellStyle name="Normal 13 4 3 7 2 6" xfId="4017"/>
    <cellStyle name="Normal 13 4 3 7 3" xfId="4018"/>
    <cellStyle name="Normal 13 4 3 7 3 2" xfId="4019"/>
    <cellStyle name="Normal 13 4 3 7 3 3" xfId="4020"/>
    <cellStyle name="Normal 13 4 3 7 3 4" xfId="4021"/>
    <cellStyle name="Normal 13 4 3 7 4" xfId="4022"/>
    <cellStyle name="Normal 13 4 3 7 4 2" xfId="4023"/>
    <cellStyle name="Normal 13 4 3 7 4 3" xfId="4024"/>
    <cellStyle name="Normal 13 4 3 7 4 4" xfId="4025"/>
    <cellStyle name="Normal 13 4 3 7 5" xfId="4026"/>
    <cellStyle name="Normal 13 4 3 7 5 2" xfId="4027"/>
    <cellStyle name="Normal 13 4 3 7 5 3" xfId="4028"/>
    <cellStyle name="Normal 13 4 3 7 6" xfId="4029"/>
    <cellStyle name="Normal 13 4 3 7 7" xfId="4030"/>
    <cellStyle name="Normal 13 4 3 7 8" xfId="4031"/>
    <cellStyle name="Normal 13 4 3 8" xfId="4032"/>
    <cellStyle name="Normal 13 4 3 8 2" xfId="4033"/>
    <cellStyle name="Normal 13 4 3 8 2 2" xfId="4034"/>
    <cellStyle name="Normal 13 4 3 8 2 3" xfId="4035"/>
    <cellStyle name="Normal 13 4 3 8 2 4" xfId="4036"/>
    <cellStyle name="Normal 13 4 3 8 3" xfId="4037"/>
    <cellStyle name="Normal 13 4 3 8 3 2" xfId="4038"/>
    <cellStyle name="Normal 13 4 3 8 3 3" xfId="4039"/>
    <cellStyle name="Normal 13 4 3 8 4" xfId="4040"/>
    <cellStyle name="Normal 13 4 3 8 5" xfId="4041"/>
    <cellStyle name="Normal 13 4 3 8 6" xfId="4042"/>
    <cellStyle name="Normal 13 4 3 9" xfId="4043"/>
    <cellStyle name="Normal 13 4 3 9 2" xfId="4044"/>
    <cellStyle name="Normal 13 4 3 9 3" xfId="4045"/>
    <cellStyle name="Normal 13 4 3 9 4" xfId="4046"/>
    <cellStyle name="Normal 13 4 4" xfId="190"/>
    <cellStyle name="Normal 13 4 4 10" xfId="4047"/>
    <cellStyle name="Normal 13 4 4 11" xfId="4048"/>
    <cellStyle name="Normal 13 4 4 2" xfId="4049"/>
    <cellStyle name="Normal 13 4 4 2 10" xfId="4050"/>
    <cellStyle name="Normal 13 4 4 2 2" xfId="4051"/>
    <cellStyle name="Normal 13 4 4 2 2 2" xfId="4052"/>
    <cellStyle name="Normal 13 4 4 2 2 2 2" xfId="4053"/>
    <cellStyle name="Normal 13 4 4 2 2 2 2 2" xfId="4054"/>
    <cellStyle name="Normal 13 4 4 2 2 2 2 3" xfId="4055"/>
    <cellStyle name="Normal 13 4 4 2 2 2 2 4" xfId="4056"/>
    <cellStyle name="Normal 13 4 4 2 2 2 3" xfId="4057"/>
    <cellStyle name="Normal 13 4 4 2 2 2 3 2" xfId="4058"/>
    <cellStyle name="Normal 13 4 4 2 2 2 3 3" xfId="4059"/>
    <cellStyle name="Normal 13 4 4 2 2 2 4" xfId="4060"/>
    <cellStyle name="Normal 13 4 4 2 2 2 5" xfId="4061"/>
    <cellStyle name="Normal 13 4 4 2 2 2 6" xfId="4062"/>
    <cellStyle name="Normal 13 4 4 2 2 3" xfId="4063"/>
    <cellStyle name="Normal 13 4 4 2 2 3 2" xfId="4064"/>
    <cellStyle name="Normal 13 4 4 2 2 3 3" xfId="4065"/>
    <cellStyle name="Normal 13 4 4 2 2 3 4" xfId="4066"/>
    <cellStyle name="Normal 13 4 4 2 2 4" xfId="4067"/>
    <cellStyle name="Normal 13 4 4 2 2 4 2" xfId="4068"/>
    <cellStyle name="Normal 13 4 4 2 2 4 3" xfId="4069"/>
    <cellStyle name="Normal 13 4 4 2 2 4 4" xfId="4070"/>
    <cellStyle name="Normal 13 4 4 2 2 5" xfId="4071"/>
    <cellStyle name="Normal 13 4 4 2 2 5 2" xfId="4072"/>
    <cellStyle name="Normal 13 4 4 2 2 5 3" xfId="4073"/>
    <cellStyle name="Normal 13 4 4 2 2 5 4" xfId="4074"/>
    <cellStyle name="Normal 13 4 4 2 2 6" xfId="4075"/>
    <cellStyle name="Normal 13 4 4 2 2 6 2" xfId="4076"/>
    <cellStyle name="Normal 13 4 4 2 2 6 3" xfId="4077"/>
    <cellStyle name="Normal 13 4 4 2 2 7" xfId="4078"/>
    <cellStyle name="Normal 13 4 4 2 2 8" xfId="4079"/>
    <cellStyle name="Normal 13 4 4 2 2 9" xfId="4080"/>
    <cellStyle name="Normal 13 4 4 2 3" xfId="4081"/>
    <cellStyle name="Normal 13 4 4 2 3 2" xfId="4082"/>
    <cellStyle name="Normal 13 4 4 2 3 2 2" xfId="4083"/>
    <cellStyle name="Normal 13 4 4 2 3 2 3" xfId="4084"/>
    <cellStyle name="Normal 13 4 4 2 3 2 4" xfId="4085"/>
    <cellStyle name="Normal 13 4 4 2 3 3" xfId="4086"/>
    <cellStyle name="Normal 13 4 4 2 3 3 2" xfId="4087"/>
    <cellStyle name="Normal 13 4 4 2 3 3 3" xfId="4088"/>
    <cellStyle name="Normal 13 4 4 2 3 4" xfId="4089"/>
    <cellStyle name="Normal 13 4 4 2 3 5" xfId="4090"/>
    <cellStyle name="Normal 13 4 4 2 3 6" xfId="4091"/>
    <cellStyle name="Normal 13 4 4 2 4" xfId="4092"/>
    <cellStyle name="Normal 13 4 4 2 4 2" xfId="4093"/>
    <cellStyle name="Normal 13 4 4 2 4 3" xfId="4094"/>
    <cellStyle name="Normal 13 4 4 2 4 4" xfId="4095"/>
    <cellStyle name="Normal 13 4 4 2 5" xfId="4096"/>
    <cellStyle name="Normal 13 4 4 2 5 2" xfId="4097"/>
    <cellStyle name="Normal 13 4 4 2 5 3" xfId="4098"/>
    <cellStyle name="Normal 13 4 4 2 5 4" xfId="4099"/>
    <cellStyle name="Normal 13 4 4 2 6" xfId="4100"/>
    <cellStyle name="Normal 13 4 4 2 6 2" xfId="4101"/>
    <cellStyle name="Normal 13 4 4 2 6 3" xfId="4102"/>
    <cellStyle name="Normal 13 4 4 2 6 4" xfId="4103"/>
    <cellStyle name="Normal 13 4 4 2 7" xfId="4104"/>
    <cellStyle name="Normal 13 4 4 2 7 2" xfId="4105"/>
    <cellStyle name="Normal 13 4 4 2 7 3" xfId="4106"/>
    <cellStyle name="Normal 13 4 4 2 8" xfId="4107"/>
    <cellStyle name="Normal 13 4 4 2 9" xfId="4108"/>
    <cellStyle name="Normal 13 4 4 3" xfId="4109"/>
    <cellStyle name="Normal 13 4 4 3 2" xfId="4110"/>
    <cellStyle name="Normal 13 4 4 3 2 2" xfId="4111"/>
    <cellStyle name="Normal 13 4 4 3 2 2 2" xfId="4112"/>
    <cellStyle name="Normal 13 4 4 3 2 2 3" xfId="4113"/>
    <cellStyle name="Normal 13 4 4 3 2 2 4" xfId="4114"/>
    <cellStyle name="Normal 13 4 4 3 2 3" xfId="4115"/>
    <cellStyle name="Normal 13 4 4 3 2 3 2" xfId="4116"/>
    <cellStyle name="Normal 13 4 4 3 2 3 3" xfId="4117"/>
    <cellStyle name="Normal 13 4 4 3 2 4" xfId="4118"/>
    <cellStyle name="Normal 13 4 4 3 2 5" xfId="4119"/>
    <cellStyle name="Normal 13 4 4 3 2 6" xfId="4120"/>
    <cellStyle name="Normal 13 4 4 3 3" xfId="4121"/>
    <cellStyle name="Normal 13 4 4 3 3 2" xfId="4122"/>
    <cellStyle name="Normal 13 4 4 3 3 3" xfId="4123"/>
    <cellStyle name="Normal 13 4 4 3 3 4" xfId="4124"/>
    <cellStyle name="Normal 13 4 4 3 4" xfId="4125"/>
    <cellStyle name="Normal 13 4 4 3 4 2" xfId="4126"/>
    <cellStyle name="Normal 13 4 4 3 4 3" xfId="4127"/>
    <cellStyle name="Normal 13 4 4 3 4 4" xfId="4128"/>
    <cellStyle name="Normal 13 4 4 3 5" xfId="4129"/>
    <cellStyle name="Normal 13 4 4 3 5 2" xfId="4130"/>
    <cellStyle name="Normal 13 4 4 3 5 3" xfId="4131"/>
    <cellStyle name="Normal 13 4 4 3 5 4" xfId="4132"/>
    <cellStyle name="Normal 13 4 4 3 6" xfId="4133"/>
    <cellStyle name="Normal 13 4 4 3 6 2" xfId="4134"/>
    <cellStyle name="Normal 13 4 4 3 6 3" xfId="4135"/>
    <cellStyle name="Normal 13 4 4 3 7" xfId="4136"/>
    <cellStyle name="Normal 13 4 4 3 8" xfId="4137"/>
    <cellStyle name="Normal 13 4 4 3 9" xfId="4138"/>
    <cellStyle name="Normal 13 4 4 4" xfId="4139"/>
    <cellStyle name="Normal 13 4 4 4 2" xfId="4140"/>
    <cellStyle name="Normal 13 4 4 4 2 2" xfId="4141"/>
    <cellStyle name="Normal 13 4 4 4 2 3" xfId="4142"/>
    <cellStyle name="Normal 13 4 4 4 2 4" xfId="4143"/>
    <cellStyle name="Normal 13 4 4 4 3" xfId="4144"/>
    <cellStyle name="Normal 13 4 4 4 3 2" xfId="4145"/>
    <cellStyle name="Normal 13 4 4 4 3 3" xfId="4146"/>
    <cellStyle name="Normal 13 4 4 4 4" xfId="4147"/>
    <cellStyle name="Normal 13 4 4 4 5" xfId="4148"/>
    <cellStyle name="Normal 13 4 4 4 6" xfId="4149"/>
    <cellStyle name="Normal 13 4 4 5" xfId="4150"/>
    <cellStyle name="Normal 13 4 4 5 2" xfId="4151"/>
    <cellStyle name="Normal 13 4 4 5 3" xfId="4152"/>
    <cellStyle name="Normal 13 4 4 5 4" xfId="4153"/>
    <cellStyle name="Normal 13 4 4 6" xfId="4154"/>
    <cellStyle name="Normal 13 4 4 6 2" xfId="4155"/>
    <cellStyle name="Normal 13 4 4 6 3" xfId="4156"/>
    <cellStyle name="Normal 13 4 4 6 4" xfId="4157"/>
    <cellStyle name="Normal 13 4 4 7" xfId="4158"/>
    <cellStyle name="Normal 13 4 4 7 2" xfId="4159"/>
    <cellStyle name="Normal 13 4 4 7 3" xfId="4160"/>
    <cellStyle name="Normal 13 4 4 7 4" xfId="4161"/>
    <cellStyle name="Normal 13 4 4 8" xfId="4162"/>
    <cellStyle name="Normal 13 4 4 8 2" xfId="4163"/>
    <cellStyle name="Normal 13 4 4 8 3" xfId="4164"/>
    <cellStyle name="Normal 13 4 4 9" xfId="4165"/>
    <cellStyle name="Normal 13 4 5" xfId="4166"/>
    <cellStyle name="Normal 13 4 5 10" xfId="4167"/>
    <cellStyle name="Normal 13 4 5 11" xfId="4168"/>
    <cellStyle name="Normal 13 4 5 2" xfId="4169"/>
    <cellStyle name="Normal 13 4 5 2 10" xfId="4170"/>
    <cellStyle name="Normal 13 4 5 2 2" xfId="4171"/>
    <cellStyle name="Normal 13 4 5 2 2 2" xfId="4172"/>
    <cellStyle name="Normal 13 4 5 2 2 2 2" xfId="4173"/>
    <cellStyle name="Normal 13 4 5 2 2 2 2 2" xfId="4174"/>
    <cellStyle name="Normal 13 4 5 2 2 2 2 3" xfId="4175"/>
    <cellStyle name="Normal 13 4 5 2 2 2 2 4" xfId="4176"/>
    <cellStyle name="Normal 13 4 5 2 2 2 3" xfId="4177"/>
    <cellStyle name="Normal 13 4 5 2 2 2 3 2" xfId="4178"/>
    <cellStyle name="Normal 13 4 5 2 2 2 3 3" xfId="4179"/>
    <cellStyle name="Normal 13 4 5 2 2 2 4" xfId="4180"/>
    <cellStyle name="Normal 13 4 5 2 2 2 5" xfId="4181"/>
    <cellStyle name="Normal 13 4 5 2 2 2 6" xfId="4182"/>
    <cellStyle name="Normal 13 4 5 2 2 3" xfId="4183"/>
    <cellStyle name="Normal 13 4 5 2 2 3 2" xfId="4184"/>
    <cellStyle name="Normal 13 4 5 2 2 3 3" xfId="4185"/>
    <cellStyle name="Normal 13 4 5 2 2 3 4" xfId="4186"/>
    <cellStyle name="Normal 13 4 5 2 2 4" xfId="4187"/>
    <cellStyle name="Normal 13 4 5 2 2 4 2" xfId="4188"/>
    <cellStyle name="Normal 13 4 5 2 2 4 3" xfId="4189"/>
    <cellStyle name="Normal 13 4 5 2 2 4 4" xfId="4190"/>
    <cellStyle name="Normal 13 4 5 2 2 5" xfId="4191"/>
    <cellStyle name="Normal 13 4 5 2 2 5 2" xfId="4192"/>
    <cellStyle name="Normal 13 4 5 2 2 5 3" xfId="4193"/>
    <cellStyle name="Normal 13 4 5 2 2 5 4" xfId="4194"/>
    <cellStyle name="Normal 13 4 5 2 2 6" xfId="4195"/>
    <cellStyle name="Normal 13 4 5 2 2 6 2" xfId="4196"/>
    <cellStyle name="Normal 13 4 5 2 2 6 3" xfId="4197"/>
    <cellStyle name="Normal 13 4 5 2 2 7" xfId="4198"/>
    <cellStyle name="Normal 13 4 5 2 2 8" xfId="4199"/>
    <cellStyle name="Normal 13 4 5 2 2 9" xfId="4200"/>
    <cellStyle name="Normal 13 4 5 2 3" xfId="4201"/>
    <cellStyle name="Normal 13 4 5 2 3 2" xfId="4202"/>
    <cellStyle name="Normal 13 4 5 2 3 2 2" xfId="4203"/>
    <cellStyle name="Normal 13 4 5 2 3 2 3" xfId="4204"/>
    <cellStyle name="Normal 13 4 5 2 3 2 4" xfId="4205"/>
    <cellStyle name="Normal 13 4 5 2 3 3" xfId="4206"/>
    <cellStyle name="Normal 13 4 5 2 3 3 2" xfId="4207"/>
    <cellStyle name="Normal 13 4 5 2 3 3 3" xfId="4208"/>
    <cellStyle name="Normal 13 4 5 2 3 4" xfId="4209"/>
    <cellStyle name="Normal 13 4 5 2 3 5" xfId="4210"/>
    <cellStyle name="Normal 13 4 5 2 3 6" xfId="4211"/>
    <cellStyle name="Normal 13 4 5 2 4" xfId="4212"/>
    <cellStyle name="Normal 13 4 5 2 4 2" xfId="4213"/>
    <cellStyle name="Normal 13 4 5 2 4 3" xfId="4214"/>
    <cellStyle name="Normal 13 4 5 2 4 4" xfId="4215"/>
    <cellStyle name="Normal 13 4 5 2 5" xfId="4216"/>
    <cellStyle name="Normal 13 4 5 2 5 2" xfId="4217"/>
    <cellStyle name="Normal 13 4 5 2 5 3" xfId="4218"/>
    <cellStyle name="Normal 13 4 5 2 5 4" xfId="4219"/>
    <cellStyle name="Normal 13 4 5 2 6" xfId="4220"/>
    <cellStyle name="Normal 13 4 5 2 6 2" xfId="4221"/>
    <cellStyle name="Normal 13 4 5 2 6 3" xfId="4222"/>
    <cellStyle name="Normal 13 4 5 2 6 4" xfId="4223"/>
    <cellStyle name="Normal 13 4 5 2 7" xfId="4224"/>
    <cellStyle name="Normal 13 4 5 2 7 2" xfId="4225"/>
    <cellStyle name="Normal 13 4 5 2 7 3" xfId="4226"/>
    <cellStyle name="Normal 13 4 5 2 8" xfId="4227"/>
    <cellStyle name="Normal 13 4 5 2 9" xfId="4228"/>
    <cellStyle name="Normal 13 4 5 3" xfId="4229"/>
    <cellStyle name="Normal 13 4 5 3 2" xfId="4230"/>
    <cellStyle name="Normal 13 4 5 3 2 2" xfId="4231"/>
    <cellStyle name="Normal 13 4 5 3 2 2 2" xfId="4232"/>
    <cellStyle name="Normal 13 4 5 3 2 2 3" xfId="4233"/>
    <cellStyle name="Normal 13 4 5 3 2 2 4" xfId="4234"/>
    <cellStyle name="Normal 13 4 5 3 2 3" xfId="4235"/>
    <cellStyle name="Normal 13 4 5 3 2 3 2" xfId="4236"/>
    <cellStyle name="Normal 13 4 5 3 2 3 3" xfId="4237"/>
    <cellStyle name="Normal 13 4 5 3 2 4" xfId="4238"/>
    <cellStyle name="Normal 13 4 5 3 2 5" xfId="4239"/>
    <cellStyle name="Normal 13 4 5 3 2 6" xfId="4240"/>
    <cellStyle name="Normal 13 4 5 3 3" xfId="4241"/>
    <cellStyle name="Normal 13 4 5 3 3 2" xfId="4242"/>
    <cellStyle name="Normal 13 4 5 3 3 3" xfId="4243"/>
    <cellStyle name="Normal 13 4 5 3 3 4" xfId="4244"/>
    <cellStyle name="Normal 13 4 5 3 4" xfId="4245"/>
    <cellStyle name="Normal 13 4 5 3 4 2" xfId="4246"/>
    <cellStyle name="Normal 13 4 5 3 4 3" xfId="4247"/>
    <cellStyle name="Normal 13 4 5 3 4 4" xfId="4248"/>
    <cellStyle name="Normal 13 4 5 3 5" xfId="4249"/>
    <cellStyle name="Normal 13 4 5 3 5 2" xfId="4250"/>
    <cellStyle name="Normal 13 4 5 3 5 3" xfId="4251"/>
    <cellStyle name="Normal 13 4 5 3 5 4" xfId="4252"/>
    <cellStyle name="Normal 13 4 5 3 6" xfId="4253"/>
    <cellStyle name="Normal 13 4 5 3 6 2" xfId="4254"/>
    <cellStyle name="Normal 13 4 5 3 6 3" xfId="4255"/>
    <cellStyle name="Normal 13 4 5 3 7" xfId="4256"/>
    <cellStyle name="Normal 13 4 5 3 8" xfId="4257"/>
    <cellStyle name="Normal 13 4 5 3 9" xfId="4258"/>
    <cellStyle name="Normal 13 4 5 4" xfId="4259"/>
    <cellStyle name="Normal 13 4 5 4 2" xfId="4260"/>
    <cellStyle name="Normal 13 4 5 4 2 2" xfId="4261"/>
    <cellStyle name="Normal 13 4 5 4 2 3" xfId="4262"/>
    <cellStyle name="Normal 13 4 5 4 2 4" xfId="4263"/>
    <cellStyle name="Normal 13 4 5 4 3" xfId="4264"/>
    <cellStyle name="Normal 13 4 5 4 3 2" xfId="4265"/>
    <cellStyle name="Normal 13 4 5 4 3 3" xfId="4266"/>
    <cellStyle name="Normal 13 4 5 4 4" xfId="4267"/>
    <cellStyle name="Normal 13 4 5 4 5" xfId="4268"/>
    <cellStyle name="Normal 13 4 5 4 6" xfId="4269"/>
    <cellStyle name="Normal 13 4 5 5" xfId="4270"/>
    <cellStyle name="Normal 13 4 5 5 2" xfId="4271"/>
    <cellStyle name="Normal 13 4 5 5 3" xfId="4272"/>
    <cellStyle name="Normal 13 4 5 5 4" xfId="4273"/>
    <cellStyle name="Normal 13 4 5 6" xfId="4274"/>
    <cellStyle name="Normal 13 4 5 6 2" xfId="4275"/>
    <cellStyle name="Normal 13 4 5 6 3" xfId="4276"/>
    <cellStyle name="Normal 13 4 5 6 4" xfId="4277"/>
    <cellStyle name="Normal 13 4 5 7" xfId="4278"/>
    <cellStyle name="Normal 13 4 5 7 2" xfId="4279"/>
    <cellStyle name="Normal 13 4 5 7 3" xfId="4280"/>
    <cellStyle name="Normal 13 4 5 7 4" xfId="4281"/>
    <cellStyle name="Normal 13 4 5 8" xfId="4282"/>
    <cellStyle name="Normal 13 4 5 8 2" xfId="4283"/>
    <cellStyle name="Normal 13 4 5 8 3" xfId="4284"/>
    <cellStyle name="Normal 13 4 5 9" xfId="4285"/>
    <cellStyle name="Normal 13 4 6" xfId="4286"/>
    <cellStyle name="Normal 13 4 6 10" xfId="4287"/>
    <cellStyle name="Normal 13 4 6 11" xfId="4288"/>
    <cellStyle name="Normal 13 4 6 2" xfId="4289"/>
    <cellStyle name="Normal 13 4 6 2 10" xfId="4290"/>
    <cellStyle name="Normal 13 4 6 2 2" xfId="4291"/>
    <cellStyle name="Normal 13 4 6 2 2 2" xfId="4292"/>
    <cellStyle name="Normal 13 4 6 2 2 2 2" xfId="4293"/>
    <cellStyle name="Normal 13 4 6 2 2 2 2 2" xfId="4294"/>
    <cellStyle name="Normal 13 4 6 2 2 2 2 3" xfId="4295"/>
    <cellStyle name="Normal 13 4 6 2 2 2 2 4" xfId="4296"/>
    <cellStyle name="Normal 13 4 6 2 2 2 3" xfId="4297"/>
    <cellStyle name="Normal 13 4 6 2 2 2 3 2" xfId="4298"/>
    <cellStyle name="Normal 13 4 6 2 2 2 3 3" xfId="4299"/>
    <cellStyle name="Normal 13 4 6 2 2 2 4" xfId="4300"/>
    <cellStyle name="Normal 13 4 6 2 2 2 5" xfId="4301"/>
    <cellStyle name="Normal 13 4 6 2 2 2 6" xfId="4302"/>
    <cellStyle name="Normal 13 4 6 2 2 3" xfId="4303"/>
    <cellStyle name="Normal 13 4 6 2 2 3 2" xfId="4304"/>
    <cellStyle name="Normal 13 4 6 2 2 3 3" xfId="4305"/>
    <cellStyle name="Normal 13 4 6 2 2 3 4" xfId="4306"/>
    <cellStyle name="Normal 13 4 6 2 2 4" xfId="4307"/>
    <cellStyle name="Normal 13 4 6 2 2 4 2" xfId="4308"/>
    <cellStyle name="Normal 13 4 6 2 2 4 3" xfId="4309"/>
    <cellStyle name="Normal 13 4 6 2 2 4 4" xfId="4310"/>
    <cellStyle name="Normal 13 4 6 2 2 5" xfId="4311"/>
    <cellStyle name="Normal 13 4 6 2 2 5 2" xfId="4312"/>
    <cellStyle name="Normal 13 4 6 2 2 5 3" xfId="4313"/>
    <cellStyle name="Normal 13 4 6 2 2 5 4" xfId="4314"/>
    <cellStyle name="Normal 13 4 6 2 2 6" xfId="4315"/>
    <cellStyle name="Normal 13 4 6 2 2 6 2" xfId="4316"/>
    <cellStyle name="Normal 13 4 6 2 2 6 3" xfId="4317"/>
    <cellStyle name="Normal 13 4 6 2 2 7" xfId="4318"/>
    <cellStyle name="Normal 13 4 6 2 2 8" xfId="4319"/>
    <cellStyle name="Normal 13 4 6 2 2 9" xfId="4320"/>
    <cellStyle name="Normal 13 4 6 2 3" xfId="4321"/>
    <cellStyle name="Normal 13 4 6 2 3 2" xfId="4322"/>
    <cellStyle name="Normal 13 4 6 2 3 2 2" xfId="4323"/>
    <cellStyle name="Normal 13 4 6 2 3 2 3" xfId="4324"/>
    <cellStyle name="Normal 13 4 6 2 3 2 4" xfId="4325"/>
    <cellStyle name="Normal 13 4 6 2 3 3" xfId="4326"/>
    <cellStyle name="Normal 13 4 6 2 3 3 2" xfId="4327"/>
    <cellStyle name="Normal 13 4 6 2 3 3 3" xfId="4328"/>
    <cellStyle name="Normal 13 4 6 2 3 4" xfId="4329"/>
    <cellStyle name="Normal 13 4 6 2 3 5" xfId="4330"/>
    <cellStyle name="Normal 13 4 6 2 3 6" xfId="4331"/>
    <cellStyle name="Normal 13 4 6 2 4" xfId="4332"/>
    <cellStyle name="Normal 13 4 6 2 4 2" xfId="4333"/>
    <cellStyle name="Normal 13 4 6 2 4 3" xfId="4334"/>
    <cellStyle name="Normal 13 4 6 2 4 4" xfId="4335"/>
    <cellStyle name="Normal 13 4 6 2 5" xfId="4336"/>
    <cellStyle name="Normal 13 4 6 2 5 2" xfId="4337"/>
    <cellStyle name="Normal 13 4 6 2 5 3" xfId="4338"/>
    <cellStyle name="Normal 13 4 6 2 5 4" xfId="4339"/>
    <cellStyle name="Normal 13 4 6 2 6" xfId="4340"/>
    <cellStyle name="Normal 13 4 6 2 6 2" xfId="4341"/>
    <cellStyle name="Normal 13 4 6 2 6 3" xfId="4342"/>
    <cellStyle name="Normal 13 4 6 2 6 4" xfId="4343"/>
    <cellStyle name="Normal 13 4 6 2 7" xfId="4344"/>
    <cellStyle name="Normal 13 4 6 2 7 2" xfId="4345"/>
    <cellStyle name="Normal 13 4 6 2 7 3" xfId="4346"/>
    <cellStyle name="Normal 13 4 6 2 8" xfId="4347"/>
    <cellStyle name="Normal 13 4 6 2 9" xfId="4348"/>
    <cellStyle name="Normal 13 4 6 3" xfId="4349"/>
    <cellStyle name="Normal 13 4 6 3 2" xfId="4350"/>
    <cellStyle name="Normal 13 4 6 3 2 2" xfId="4351"/>
    <cellStyle name="Normal 13 4 6 3 2 2 2" xfId="4352"/>
    <cellStyle name="Normal 13 4 6 3 2 2 3" xfId="4353"/>
    <cellStyle name="Normal 13 4 6 3 2 2 4" xfId="4354"/>
    <cellStyle name="Normal 13 4 6 3 2 3" xfId="4355"/>
    <cellStyle name="Normal 13 4 6 3 2 3 2" xfId="4356"/>
    <cellStyle name="Normal 13 4 6 3 2 3 3" xfId="4357"/>
    <cellStyle name="Normal 13 4 6 3 2 4" xfId="4358"/>
    <cellStyle name="Normal 13 4 6 3 2 5" xfId="4359"/>
    <cellStyle name="Normal 13 4 6 3 2 6" xfId="4360"/>
    <cellStyle name="Normal 13 4 6 3 3" xfId="4361"/>
    <cellStyle name="Normal 13 4 6 3 3 2" xfId="4362"/>
    <cellStyle name="Normal 13 4 6 3 3 3" xfId="4363"/>
    <cellStyle name="Normal 13 4 6 3 3 4" xfId="4364"/>
    <cellStyle name="Normal 13 4 6 3 4" xfId="4365"/>
    <cellStyle name="Normal 13 4 6 3 4 2" xfId="4366"/>
    <cellStyle name="Normal 13 4 6 3 4 3" xfId="4367"/>
    <cellStyle name="Normal 13 4 6 3 4 4" xfId="4368"/>
    <cellStyle name="Normal 13 4 6 3 5" xfId="4369"/>
    <cellStyle name="Normal 13 4 6 3 5 2" xfId="4370"/>
    <cellStyle name="Normal 13 4 6 3 5 3" xfId="4371"/>
    <cellStyle name="Normal 13 4 6 3 5 4" xfId="4372"/>
    <cellStyle name="Normal 13 4 6 3 6" xfId="4373"/>
    <cellStyle name="Normal 13 4 6 3 6 2" xfId="4374"/>
    <cellStyle name="Normal 13 4 6 3 6 3" xfId="4375"/>
    <cellStyle name="Normal 13 4 6 3 7" xfId="4376"/>
    <cellStyle name="Normal 13 4 6 3 8" xfId="4377"/>
    <cellStyle name="Normal 13 4 6 3 9" xfId="4378"/>
    <cellStyle name="Normal 13 4 6 4" xfId="4379"/>
    <cellStyle name="Normal 13 4 6 4 2" xfId="4380"/>
    <cellStyle name="Normal 13 4 6 4 2 2" xfId="4381"/>
    <cellStyle name="Normal 13 4 6 4 2 3" xfId="4382"/>
    <cellStyle name="Normal 13 4 6 4 2 4" xfId="4383"/>
    <cellStyle name="Normal 13 4 6 4 3" xfId="4384"/>
    <cellStyle name="Normal 13 4 6 4 3 2" xfId="4385"/>
    <cellStyle name="Normal 13 4 6 4 3 3" xfId="4386"/>
    <cellStyle name="Normal 13 4 6 4 4" xfId="4387"/>
    <cellStyle name="Normal 13 4 6 4 5" xfId="4388"/>
    <cellStyle name="Normal 13 4 6 4 6" xfId="4389"/>
    <cellStyle name="Normal 13 4 6 5" xfId="4390"/>
    <cellStyle name="Normal 13 4 6 5 2" xfId="4391"/>
    <cellStyle name="Normal 13 4 6 5 3" xfId="4392"/>
    <cellStyle name="Normal 13 4 6 5 4" xfId="4393"/>
    <cellStyle name="Normal 13 4 6 6" xfId="4394"/>
    <cellStyle name="Normal 13 4 6 6 2" xfId="4395"/>
    <cellStyle name="Normal 13 4 6 6 3" xfId="4396"/>
    <cellStyle name="Normal 13 4 6 6 4" xfId="4397"/>
    <cellStyle name="Normal 13 4 6 7" xfId="4398"/>
    <cellStyle name="Normal 13 4 6 7 2" xfId="4399"/>
    <cellStyle name="Normal 13 4 6 7 3" xfId="4400"/>
    <cellStyle name="Normal 13 4 6 7 4" xfId="4401"/>
    <cellStyle name="Normal 13 4 6 8" xfId="4402"/>
    <cellStyle name="Normal 13 4 6 8 2" xfId="4403"/>
    <cellStyle name="Normal 13 4 6 8 3" xfId="4404"/>
    <cellStyle name="Normal 13 4 6 9" xfId="4405"/>
    <cellStyle name="Normal 13 4 7" xfId="4406"/>
    <cellStyle name="Normal 13 4 7 10" xfId="4407"/>
    <cellStyle name="Normal 13 4 7 11" xfId="4408"/>
    <cellStyle name="Normal 13 4 7 2" xfId="4409"/>
    <cellStyle name="Normal 13 4 7 2 10" xfId="4410"/>
    <cellStyle name="Normal 13 4 7 2 2" xfId="4411"/>
    <cellStyle name="Normal 13 4 7 2 2 2" xfId="4412"/>
    <cellStyle name="Normal 13 4 7 2 2 2 2" xfId="4413"/>
    <cellStyle name="Normal 13 4 7 2 2 2 2 2" xfId="4414"/>
    <cellStyle name="Normal 13 4 7 2 2 2 2 3" xfId="4415"/>
    <cellStyle name="Normal 13 4 7 2 2 2 2 4" xfId="4416"/>
    <cellStyle name="Normal 13 4 7 2 2 2 3" xfId="4417"/>
    <cellStyle name="Normal 13 4 7 2 2 2 3 2" xfId="4418"/>
    <cellStyle name="Normal 13 4 7 2 2 2 3 3" xfId="4419"/>
    <cellStyle name="Normal 13 4 7 2 2 2 4" xfId="4420"/>
    <cellStyle name="Normal 13 4 7 2 2 2 5" xfId="4421"/>
    <cellStyle name="Normal 13 4 7 2 2 2 6" xfId="4422"/>
    <cellStyle name="Normal 13 4 7 2 2 3" xfId="4423"/>
    <cellStyle name="Normal 13 4 7 2 2 3 2" xfId="4424"/>
    <cellStyle name="Normal 13 4 7 2 2 3 3" xfId="4425"/>
    <cellStyle name="Normal 13 4 7 2 2 3 4" xfId="4426"/>
    <cellStyle name="Normal 13 4 7 2 2 4" xfId="4427"/>
    <cellStyle name="Normal 13 4 7 2 2 4 2" xfId="4428"/>
    <cellStyle name="Normal 13 4 7 2 2 4 3" xfId="4429"/>
    <cellStyle name="Normal 13 4 7 2 2 4 4" xfId="4430"/>
    <cellStyle name="Normal 13 4 7 2 2 5" xfId="4431"/>
    <cellStyle name="Normal 13 4 7 2 2 5 2" xfId="4432"/>
    <cellStyle name="Normal 13 4 7 2 2 5 3" xfId="4433"/>
    <cellStyle name="Normal 13 4 7 2 2 5 4" xfId="4434"/>
    <cellStyle name="Normal 13 4 7 2 2 6" xfId="4435"/>
    <cellStyle name="Normal 13 4 7 2 2 6 2" xfId="4436"/>
    <cellStyle name="Normal 13 4 7 2 2 6 3" xfId="4437"/>
    <cellStyle name="Normal 13 4 7 2 2 7" xfId="4438"/>
    <cellStyle name="Normal 13 4 7 2 2 8" xfId="4439"/>
    <cellStyle name="Normal 13 4 7 2 2 9" xfId="4440"/>
    <cellStyle name="Normal 13 4 7 2 3" xfId="4441"/>
    <cellStyle name="Normal 13 4 7 2 3 2" xfId="4442"/>
    <cellStyle name="Normal 13 4 7 2 3 2 2" xfId="4443"/>
    <cellStyle name="Normal 13 4 7 2 3 2 3" xfId="4444"/>
    <cellStyle name="Normal 13 4 7 2 3 2 4" xfId="4445"/>
    <cellStyle name="Normal 13 4 7 2 3 3" xfId="4446"/>
    <cellStyle name="Normal 13 4 7 2 3 3 2" xfId="4447"/>
    <cellStyle name="Normal 13 4 7 2 3 3 3" xfId="4448"/>
    <cellStyle name="Normal 13 4 7 2 3 4" xfId="4449"/>
    <cellStyle name="Normal 13 4 7 2 3 5" xfId="4450"/>
    <cellStyle name="Normal 13 4 7 2 3 6" xfId="4451"/>
    <cellStyle name="Normal 13 4 7 2 4" xfId="4452"/>
    <cellStyle name="Normal 13 4 7 2 4 2" xfId="4453"/>
    <cellStyle name="Normal 13 4 7 2 4 3" xfId="4454"/>
    <cellStyle name="Normal 13 4 7 2 4 4" xfId="4455"/>
    <cellStyle name="Normal 13 4 7 2 5" xfId="4456"/>
    <cellStyle name="Normal 13 4 7 2 5 2" xfId="4457"/>
    <cellStyle name="Normal 13 4 7 2 5 3" xfId="4458"/>
    <cellStyle name="Normal 13 4 7 2 5 4" xfId="4459"/>
    <cellStyle name="Normal 13 4 7 2 6" xfId="4460"/>
    <cellStyle name="Normal 13 4 7 2 6 2" xfId="4461"/>
    <cellStyle name="Normal 13 4 7 2 6 3" xfId="4462"/>
    <cellStyle name="Normal 13 4 7 2 6 4" xfId="4463"/>
    <cellStyle name="Normal 13 4 7 2 7" xfId="4464"/>
    <cellStyle name="Normal 13 4 7 2 7 2" xfId="4465"/>
    <cellStyle name="Normal 13 4 7 2 7 3" xfId="4466"/>
    <cellStyle name="Normal 13 4 7 2 8" xfId="4467"/>
    <cellStyle name="Normal 13 4 7 2 9" xfId="4468"/>
    <cellStyle name="Normal 13 4 7 3" xfId="4469"/>
    <cellStyle name="Normal 13 4 7 3 2" xfId="4470"/>
    <cellStyle name="Normal 13 4 7 3 2 2" xfId="4471"/>
    <cellStyle name="Normal 13 4 7 3 2 2 2" xfId="4472"/>
    <cellStyle name="Normal 13 4 7 3 2 2 3" xfId="4473"/>
    <cellStyle name="Normal 13 4 7 3 2 2 4" xfId="4474"/>
    <cellStyle name="Normal 13 4 7 3 2 3" xfId="4475"/>
    <cellStyle name="Normal 13 4 7 3 2 3 2" xfId="4476"/>
    <cellStyle name="Normal 13 4 7 3 2 3 3" xfId="4477"/>
    <cellStyle name="Normal 13 4 7 3 2 4" xfId="4478"/>
    <cellStyle name="Normal 13 4 7 3 2 5" xfId="4479"/>
    <cellStyle name="Normal 13 4 7 3 2 6" xfId="4480"/>
    <cellStyle name="Normal 13 4 7 3 3" xfId="4481"/>
    <cellStyle name="Normal 13 4 7 3 3 2" xfId="4482"/>
    <cellStyle name="Normal 13 4 7 3 3 3" xfId="4483"/>
    <cellStyle name="Normal 13 4 7 3 3 4" xfId="4484"/>
    <cellStyle name="Normal 13 4 7 3 4" xfId="4485"/>
    <cellStyle name="Normal 13 4 7 3 4 2" xfId="4486"/>
    <cellStyle name="Normal 13 4 7 3 4 3" xfId="4487"/>
    <cellStyle name="Normal 13 4 7 3 4 4" xfId="4488"/>
    <cellStyle name="Normal 13 4 7 3 5" xfId="4489"/>
    <cellStyle name="Normal 13 4 7 3 5 2" xfId="4490"/>
    <cellStyle name="Normal 13 4 7 3 5 3" xfId="4491"/>
    <cellStyle name="Normal 13 4 7 3 5 4" xfId="4492"/>
    <cellStyle name="Normal 13 4 7 3 6" xfId="4493"/>
    <cellStyle name="Normal 13 4 7 3 6 2" xfId="4494"/>
    <cellStyle name="Normal 13 4 7 3 6 3" xfId="4495"/>
    <cellStyle name="Normal 13 4 7 3 7" xfId="4496"/>
    <cellStyle name="Normal 13 4 7 3 8" xfId="4497"/>
    <cellStyle name="Normal 13 4 7 3 9" xfId="4498"/>
    <cellStyle name="Normal 13 4 7 4" xfId="4499"/>
    <cellStyle name="Normal 13 4 7 4 2" xfId="4500"/>
    <cellStyle name="Normal 13 4 7 4 2 2" xfId="4501"/>
    <cellStyle name="Normal 13 4 7 4 2 3" xfId="4502"/>
    <cellStyle name="Normal 13 4 7 4 2 4" xfId="4503"/>
    <cellStyle name="Normal 13 4 7 4 3" xfId="4504"/>
    <cellStyle name="Normal 13 4 7 4 3 2" xfId="4505"/>
    <cellStyle name="Normal 13 4 7 4 3 3" xfId="4506"/>
    <cellStyle name="Normal 13 4 7 4 4" xfId="4507"/>
    <cellStyle name="Normal 13 4 7 4 5" xfId="4508"/>
    <cellStyle name="Normal 13 4 7 4 6" xfId="4509"/>
    <cellStyle name="Normal 13 4 7 5" xfId="4510"/>
    <cellStyle name="Normal 13 4 7 5 2" xfId="4511"/>
    <cellStyle name="Normal 13 4 7 5 3" xfId="4512"/>
    <cellStyle name="Normal 13 4 7 5 4" xfId="4513"/>
    <cellStyle name="Normal 13 4 7 6" xfId="4514"/>
    <cellStyle name="Normal 13 4 7 6 2" xfId="4515"/>
    <cellStyle name="Normal 13 4 7 6 3" xfId="4516"/>
    <cellStyle name="Normal 13 4 7 6 4" xfId="4517"/>
    <cellStyle name="Normal 13 4 7 7" xfId="4518"/>
    <cellStyle name="Normal 13 4 7 7 2" xfId="4519"/>
    <cellStyle name="Normal 13 4 7 7 3" xfId="4520"/>
    <cellStyle name="Normal 13 4 7 7 4" xfId="4521"/>
    <cellStyle name="Normal 13 4 7 8" xfId="4522"/>
    <cellStyle name="Normal 13 4 7 8 2" xfId="4523"/>
    <cellStyle name="Normal 13 4 7 8 3" xfId="4524"/>
    <cellStyle name="Normal 13 4 7 9" xfId="4525"/>
    <cellStyle name="Normal 13 4 8" xfId="4526"/>
    <cellStyle name="Normal 13 4 8 10" xfId="4527"/>
    <cellStyle name="Normal 13 4 8 2" xfId="4528"/>
    <cellStyle name="Normal 13 4 8 2 2" xfId="4529"/>
    <cellStyle name="Normal 13 4 8 2 2 2" xfId="4530"/>
    <cellStyle name="Normal 13 4 8 2 2 2 2" xfId="4531"/>
    <cellStyle name="Normal 13 4 8 2 2 2 3" xfId="4532"/>
    <cellStyle name="Normal 13 4 8 2 2 2 4" xfId="4533"/>
    <cellStyle name="Normal 13 4 8 2 2 3" xfId="4534"/>
    <cellStyle name="Normal 13 4 8 2 2 3 2" xfId="4535"/>
    <cellStyle name="Normal 13 4 8 2 2 3 3" xfId="4536"/>
    <cellStyle name="Normal 13 4 8 2 2 4" xfId="4537"/>
    <cellStyle name="Normal 13 4 8 2 2 5" xfId="4538"/>
    <cellStyle name="Normal 13 4 8 2 2 6" xfId="4539"/>
    <cellStyle name="Normal 13 4 8 2 3" xfId="4540"/>
    <cellStyle name="Normal 13 4 8 2 3 2" xfId="4541"/>
    <cellStyle name="Normal 13 4 8 2 3 3" xfId="4542"/>
    <cellStyle name="Normal 13 4 8 2 3 4" xfId="4543"/>
    <cellStyle name="Normal 13 4 8 2 4" xfId="4544"/>
    <cellStyle name="Normal 13 4 8 2 4 2" xfId="4545"/>
    <cellStyle name="Normal 13 4 8 2 4 3" xfId="4546"/>
    <cellStyle name="Normal 13 4 8 2 4 4" xfId="4547"/>
    <cellStyle name="Normal 13 4 8 2 5" xfId="4548"/>
    <cellStyle name="Normal 13 4 8 2 5 2" xfId="4549"/>
    <cellStyle name="Normal 13 4 8 2 5 3" xfId="4550"/>
    <cellStyle name="Normal 13 4 8 2 5 4" xfId="4551"/>
    <cellStyle name="Normal 13 4 8 2 6" xfId="4552"/>
    <cellStyle name="Normal 13 4 8 2 6 2" xfId="4553"/>
    <cellStyle name="Normal 13 4 8 2 6 3" xfId="4554"/>
    <cellStyle name="Normal 13 4 8 2 7" xfId="4555"/>
    <cellStyle name="Normal 13 4 8 2 8" xfId="4556"/>
    <cellStyle name="Normal 13 4 8 2 9" xfId="4557"/>
    <cellStyle name="Normal 13 4 8 3" xfId="4558"/>
    <cellStyle name="Normal 13 4 8 3 2" xfId="4559"/>
    <cellStyle name="Normal 13 4 8 3 2 2" xfId="4560"/>
    <cellStyle name="Normal 13 4 8 3 2 3" xfId="4561"/>
    <cellStyle name="Normal 13 4 8 3 2 4" xfId="4562"/>
    <cellStyle name="Normal 13 4 8 3 3" xfId="4563"/>
    <cellStyle name="Normal 13 4 8 3 3 2" xfId="4564"/>
    <cellStyle name="Normal 13 4 8 3 3 3" xfId="4565"/>
    <cellStyle name="Normal 13 4 8 3 4" xfId="4566"/>
    <cellStyle name="Normal 13 4 8 3 5" xfId="4567"/>
    <cellStyle name="Normal 13 4 8 3 6" xfId="4568"/>
    <cellStyle name="Normal 13 4 8 4" xfId="4569"/>
    <cellStyle name="Normal 13 4 8 4 2" xfId="4570"/>
    <cellStyle name="Normal 13 4 8 4 3" xfId="4571"/>
    <cellStyle name="Normal 13 4 8 4 4" xfId="4572"/>
    <cellStyle name="Normal 13 4 8 5" xfId="4573"/>
    <cellStyle name="Normal 13 4 8 5 2" xfId="4574"/>
    <cellStyle name="Normal 13 4 8 5 3" xfId="4575"/>
    <cellStyle name="Normal 13 4 8 5 4" xfId="4576"/>
    <cellStyle name="Normal 13 4 8 6" xfId="4577"/>
    <cellStyle name="Normal 13 4 8 6 2" xfId="4578"/>
    <cellStyle name="Normal 13 4 8 6 3" xfId="4579"/>
    <cellStyle name="Normal 13 4 8 6 4" xfId="4580"/>
    <cellStyle name="Normal 13 4 8 7" xfId="4581"/>
    <cellStyle name="Normal 13 4 8 7 2" xfId="4582"/>
    <cellStyle name="Normal 13 4 8 7 3" xfId="4583"/>
    <cellStyle name="Normal 13 4 8 8" xfId="4584"/>
    <cellStyle name="Normal 13 4 8 9" xfId="4585"/>
    <cellStyle name="Normal 13 4 9" xfId="4586"/>
    <cellStyle name="Normal 13 4 9 2" xfId="4587"/>
    <cellStyle name="Normal 13 4 9 2 2" xfId="4588"/>
    <cellStyle name="Normal 13 4 9 2 2 2" xfId="4589"/>
    <cellStyle name="Normal 13 4 9 2 2 3" xfId="4590"/>
    <cellStyle name="Normal 13 4 9 2 2 4" xfId="4591"/>
    <cellStyle name="Normal 13 4 9 2 3" xfId="4592"/>
    <cellStyle name="Normal 13 4 9 2 3 2" xfId="4593"/>
    <cellStyle name="Normal 13 4 9 2 3 3" xfId="4594"/>
    <cellStyle name="Normal 13 4 9 2 4" xfId="4595"/>
    <cellStyle name="Normal 13 4 9 2 5" xfId="4596"/>
    <cellStyle name="Normal 13 4 9 2 6" xfId="4597"/>
    <cellStyle name="Normal 13 4 9 3" xfId="4598"/>
    <cellStyle name="Normal 13 4 9 3 2" xfId="4599"/>
    <cellStyle name="Normal 13 4 9 3 3" xfId="4600"/>
    <cellStyle name="Normal 13 4 9 3 4" xfId="4601"/>
    <cellStyle name="Normal 13 4 9 4" xfId="4602"/>
    <cellStyle name="Normal 13 4 9 4 2" xfId="4603"/>
    <cellStyle name="Normal 13 4 9 4 3" xfId="4604"/>
    <cellStyle name="Normal 13 4 9 4 4" xfId="4605"/>
    <cellStyle name="Normal 13 4 9 5" xfId="4606"/>
    <cellStyle name="Normal 13 4 9 5 2" xfId="4607"/>
    <cellStyle name="Normal 13 4 9 5 3" xfId="4608"/>
    <cellStyle name="Normal 13 4 9 5 4" xfId="4609"/>
    <cellStyle name="Normal 13 4 9 6" xfId="4610"/>
    <cellStyle name="Normal 13 4 9 6 2" xfId="4611"/>
    <cellStyle name="Normal 13 4 9 6 3" xfId="4612"/>
    <cellStyle name="Normal 13 4 9 7" xfId="4613"/>
    <cellStyle name="Normal 13 4 9 8" xfId="4614"/>
    <cellStyle name="Normal 13 4 9 9" xfId="4615"/>
    <cellStyle name="Normal 13 5" xfId="240"/>
    <cellStyle name="Normal 13 5 10" xfId="4616"/>
    <cellStyle name="Normal 13 5 10 2" xfId="4617"/>
    <cellStyle name="Normal 13 5 10 3" xfId="4618"/>
    <cellStyle name="Normal 13 5 10 4" xfId="4619"/>
    <cellStyle name="Normal 13 5 11" xfId="4620"/>
    <cellStyle name="Normal 13 5 11 2" xfId="4621"/>
    <cellStyle name="Normal 13 5 11 3" xfId="4622"/>
    <cellStyle name="Normal 13 5 11 4" xfId="4623"/>
    <cellStyle name="Normal 13 5 12" xfId="4624"/>
    <cellStyle name="Normal 13 5 12 2" xfId="4625"/>
    <cellStyle name="Normal 13 5 12 3" xfId="4626"/>
    <cellStyle name="Normal 13 5 12 4" xfId="4627"/>
    <cellStyle name="Normal 13 5 13" xfId="4628"/>
    <cellStyle name="Normal 13 5 13 2" xfId="4629"/>
    <cellStyle name="Normal 13 5 13 3" xfId="4630"/>
    <cellStyle name="Normal 13 5 14" xfId="4631"/>
    <cellStyle name="Normal 13 5 15" xfId="4632"/>
    <cellStyle name="Normal 13 5 16" xfId="4633"/>
    <cellStyle name="Normal 13 5 2" xfId="4634"/>
    <cellStyle name="Normal 13 5 2 10" xfId="4635"/>
    <cellStyle name="Normal 13 5 2 10 2" xfId="4636"/>
    <cellStyle name="Normal 13 5 2 10 3" xfId="4637"/>
    <cellStyle name="Normal 13 5 2 10 4" xfId="4638"/>
    <cellStyle name="Normal 13 5 2 11" xfId="4639"/>
    <cellStyle name="Normal 13 5 2 11 2" xfId="4640"/>
    <cellStyle name="Normal 13 5 2 11 3" xfId="4641"/>
    <cellStyle name="Normal 13 5 2 12" xfId="4642"/>
    <cellStyle name="Normal 13 5 2 13" xfId="4643"/>
    <cellStyle name="Normal 13 5 2 14" xfId="4644"/>
    <cellStyle name="Normal 13 5 2 2" xfId="4645"/>
    <cellStyle name="Normal 13 5 2 2 10" xfId="4646"/>
    <cellStyle name="Normal 13 5 2 2 11" xfId="4647"/>
    <cellStyle name="Normal 13 5 2 2 2" xfId="4648"/>
    <cellStyle name="Normal 13 5 2 2 2 10" xfId="4649"/>
    <cellStyle name="Normal 13 5 2 2 2 2" xfId="4650"/>
    <cellStyle name="Normal 13 5 2 2 2 2 2" xfId="4651"/>
    <cellStyle name="Normal 13 5 2 2 2 2 2 2" xfId="4652"/>
    <cellStyle name="Normal 13 5 2 2 2 2 2 2 2" xfId="4653"/>
    <cellStyle name="Normal 13 5 2 2 2 2 2 2 3" xfId="4654"/>
    <cellStyle name="Normal 13 5 2 2 2 2 2 2 4" xfId="4655"/>
    <cellStyle name="Normal 13 5 2 2 2 2 2 3" xfId="4656"/>
    <cellStyle name="Normal 13 5 2 2 2 2 2 3 2" xfId="4657"/>
    <cellStyle name="Normal 13 5 2 2 2 2 2 3 3" xfId="4658"/>
    <cellStyle name="Normal 13 5 2 2 2 2 2 4" xfId="4659"/>
    <cellStyle name="Normal 13 5 2 2 2 2 2 5" xfId="4660"/>
    <cellStyle name="Normal 13 5 2 2 2 2 2 6" xfId="4661"/>
    <cellStyle name="Normal 13 5 2 2 2 2 3" xfId="4662"/>
    <cellStyle name="Normal 13 5 2 2 2 2 3 2" xfId="4663"/>
    <cellStyle name="Normal 13 5 2 2 2 2 3 3" xfId="4664"/>
    <cellStyle name="Normal 13 5 2 2 2 2 3 4" xfId="4665"/>
    <cellStyle name="Normal 13 5 2 2 2 2 4" xfId="4666"/>
    <cellStyle name="Normal 13 5 2 2 2 2 4 2" xfId="4667"/>
    <cellStyle name="Normal 13 5 2 2 2 2 4 3" xfId="4668"/>
    <cellStyle name="Normal 13 5 2 2 2 2 4 4" xfId="4669"/>
    <cellStyle name="Normal 13 5 2 2 2 2 5" xfId="4670"/>
    <cellStyle name="Normal 13 5 2 2 2 2 5 2" xfId="4671"/>
    <cellStyle name="Normal 13 5 2 2 2 2 5 3" xfId="4672"/>
    <cellStyle name="Normal 13 5 2 2 2 2 5 4" xfId="4673"/>
    <cellStyle name="Normal 13 5 2 2 2 2 6" xfId="4674"/>
    <cellStyle name="Normal 13 5 2 2 2 2 6 2" xfId="4675"/>
    <cellStyle name="Normal 13 5 2 2 2 2 6 3" xfId="4676"/>
    <cellStyle name="Normal 13 5 2 2 2 2 7" xfId="4677"/>
    <cellStyle name="Normal 13 5 2 2 2 2 8" xfId="4678"/>
    <cellStyle name="Normal 13 5 2 2 2 2 9" xfId="4679"/>
    <cellStyle name="Normal 13 5 2 2 2 3" xfId="4680"/>
    <cellStyle name="Normal 13 5 2 2 2 3 2" xfId="4681"/>
    <cellStyle name="Normal 13 5 2 2 2 3 2 2" xfId="4682"/>
    <cellStyle name="Normal 13 5 2 2 2 3 2 3" xfId="4683"/>
    <cellStyle name="Normal 13 5 2 2 2 3 2 4" xfId="4684"/>
    <cellStyle name="Normal 13 5 2 2 2 3 3" xfId="4685"/>
    <cellStyle name="Normal 13 5 2 2 2 3 3 2" xfId="4686"/>
    <cellStyle name="Normal 13 5 2 2 2 3 3 3" xfId="4687"/>
    <cellStyle name="Normal 13 5 2 2 2 3 4" xfId="4688"/>
    <cellStyle name="Normal 13 5 2 2 2 3 5" xfId="4689"/>
    <cellStyle name="Normal 13 5 2 2 2 3 6" xfId="4690"/>
    <cellStyle name="Normal 13 5 2 2 2 4" xfId="4691"/>
    <cellStyle name="Normal 13 5 2 2 2 4 2" xfId="4692"/>
    <cellStyle name="Normal 13 5 2 2 2 4 3" xfId="4693"/>
    <cellStyle name="Normal 13 5 2 2 2 4 4" xfId="4694"/>
    <cellStyle name="Normal 13 5 2 2 2 5" xfId="4695"/>
    <cellStyle name="Normal 13 5 2 2 2 5 2" xfId="4696"/>
    <cellStyle name="Normal 13 5 2 2 2 5 3" xfId="4697"/>
    <cellStyle name="Normal 13 5 2 2 2 5 4" xfId="4698"/>
    <cellStyle name="Normal 13 5 2 2 2 6" xfId="4699"/>
    <cellStyle name="Normal 13 5 2 2 2 6 2" xfId="4700"/>
    <cellStyle name="Normal 13 5 2 2 2 6 3" xfId="4701"/>
    <cellStyle name="Normal 13 5 2 2 2 6 4" xfId="4702"/>
    <cellStyle name="Normal 13 5 2 2 2 7" xfId="4703"/>
    <cellStyle name="Normal 13 5 2 2 2 7 2" xfId="4704"/>
    <cellStyle name="Normal 13 5 2 2 2 7 3" xfId="4705"/>
    <cellStyle name="Normal 13 5 2 2 2 8" xfId="4706"/>
    <cellStyle name="Normal 13 5 2 2 2 9" xfId="4707"/>
    <cellStyle name="Normal 13 5 2 2 3" xfId="4708"/>
    <cellStyle name="Normal 13 5 2 2 3 2" xfId="4709"/>
    <cellStyle name="Normal 13 5 2 2 3 2 2" xfId="4710"/>
    <cellStyle name="Normal 13 5 2 2 3 2 2 2" xfId="4711"/>
    <cellStyle name="Normal 13 5 2 2 3 2 2 3" xfId="4712"/>
    <cellStyle name="Normal 13 5 2 2 3 2 2 4" xfId="4713"/>
    <cellStyle name="Normal 13 5 2 2 3 2 3" xfId="4714"/>
    <cellStyle name="Normal 13 5 2 2 3 2 3 2" xfId="4715"/>
    <cellStyle name="Normal 13 5 2 2 3 2 3 3" xfId="4716"/>
    <cellStyle name="Normal 13 5 2 2 3 2 4" xfId="4717"/>
    <cellStyle name="Normal 13 5 2 2 3 2 5" xfId="4718"/>
    <cellStyle name="Normal 13 5 2 2 3 2 6" xfId="4719"/>
    <cellStyle name="Normal 13 5 2 2 3 3" xfId="4720"/>
    <cellStyle name="Normal 13 5 2 2 3 3 2" xfId="4721"/>
    <cellStyle name="Normal 13 5 2 2 3 3 3" xfId="4722"/>
    <cellStyle name="Normal 13 5 2 2 3 3 4" xfId="4723"/>
    <cellStyle name="Normal 13 5 2 2 3 4" xfId="4724"/>
    <cellStyle name="Normal 13 5 2 2 3 4 2" xfId="4725"/>
    <cellStyle name="Normal 13 5 2 2 3 4 3" xfId="4726"/>
    <cellStyle name="Normal 13 5 2 2 3 4 4" xfId="4727"/>
    <cellStyle name="Normal 13 5 2 2 3 5" xfId="4728"/>
    <cellStyle name="Normal 13 5 2 2 3 5 2" xfId="4729"/>
    <cellStyle name="Normal 13 5 2 2 3 5 3" xfId="4730"/>
    <cellStyle name="Normal 13 5 2 2 3 5 4" xfId="4731"/>
    <cellStyle name="Normal 13 5 2 2 3 6" xfId="4732"/>
    <cellStyle name="Normal 13 5 2 2 3 6 2" xfId="4733"/>
    <cellStyle name="Normal 13 5 2 2 3 6 3" xfId="4734"/>
    <cellStyle name="Normal 13 5 2 2 3 7" xfId="4735"/>
    <cellStyle name="Normal 13 5 2 2 3 8" xfId="4736"/>
    <cellStyle name="Normal 13 5 2 2 3 9" xfId="4737"/>
    <cellStyle name="Normal 13 5 2 2 4" xfId="4738"/>
    <cellStyle name="Normal 13 5 2 2 4 2" xfId="4739"/>
    <cellStyle name="Normal 13 5 2 2 4 2 2" xfId="4740"/>
    <cellStyle name="Normal 13 5 2 2 4 2 3" xfId="4741"/>
    <cellStyle name="Normal 13 5 2 2 4 2 4" xfId="4742"/>
    <cellStyle name="Normal 13 5 2 2 4 3" xfId="4743"/>
    <cellStyle name="Normal 13 5 2 2 4 3 2" xfId="4744"/>
    <cellStyle name="Normal 13 5 2 2 4 3 3" xfId="4745"/>
    <cellStyle name="Normal 13 5 2 2 4 4" xfId="4746"/>
    <cellStyle name="Normal 13 5 2 2 4 5" xfId="4747"/>
    <cellStyle name="Normal 13 5 2 2 4 6" xfId="4748"/>
    <cellStyle name="Normal 13 5 2 2 5" xfId="4749"/>
    <cellStyle name="Normal 13 5 2 2 5 2" xfId="4750"/>
    <cellStyle name="Normal 13 5 2 2 5 3" xfId="4751"/>
    <cellStyle name="Normal 13 5 2 2 5 4" xfId="4752"/>
    <cellStyle name="Normal 13 5 2 2 6" xfId="4753"/>
    <cellStyle name="Normal 13 5 2 2 6 2" xfId="4754"/>
    <cellStyle name="Normal 13 5 2 2 6 3" xfId="4755"/>
    <cellStyle name="Normal 13 5 2 2 6 4" xfId="4756"/>
    <cellStyle name="Normal 13 5 2 2 7" xfId="4757"/>
    <cellStyle name="Normal 13 5 2 2 7 2" xfId="4758"/>
    <cellStyle name="Normal 13 5 2 2 7 3" xfId="4759"/>
    <cellStyle name="Normal 13 5 2 2 7 4" xfId="4760"/>
    <cellStyle name="Normal 13 5 2 2 8" xfId="4761"/>
    <cellStyle name="Normal 13 5 2 2 8 2" xfId="4762"/>
    <cellStyle name="Normal 13 5 2 2 8 3" xfId="4763"/>
    <cellStyle name="Normal 13 5 2 2 9" xfId="4764"/>
    <cellStyle name="Normal 13 5 2 3" xfId="4765"/>
    <cellStyle name="Normal 13 5 2 3 10" xfId="4766"/>
    <cellStyle name="Normal 13 5 2 3 2" xfId="4767"/>
    <cellStyle name="Normal 13 5 2 3 2 2" xfId="4768"/>
    <cellStyle name="Normal 13 5 2 3 2 2 2" xfId="4769"/>
    <cellStyle name="Normal 13 5 2 3 2 2 2 2" xfId="4770"/>
    <cellStyle name="Normal 13 5 2 3 2 2 2 3" xfId="4771"/>
    <cellStyle name="Normal 13 5 2 3 2 2 2 4" xfId="4772"/>
    <cellStyle name="Normal 13 5 2 3 2 2 3" xfId="4773"/>
    <cellStyle name="Normal 13 5 2 3 2 2 3 2" xfId="4774"/>
    <cellStyle name="Normal 13 5 2 3 2 2 3 3" xfId="4775"/>
    <cellStyle name="Normal 13 5 2 3 2 2 4" xfId="4776"/>
    <cellStyle name="Normal 13 5 2 3 2 2 5" xfId="4777"/>
    <cellStyle name="Normal 13 5 2 3 2 2 6" xfId="4778"/>
    <cellStyle name="Normal 13 5 2 3 2 3" xfId="4779"/>
    <cellStyle name="Normal 13 5 2 3 2 3 2" xfId="4780"/>
    <cellStyle name="Normal 13 5 2 3 2 3 3" xfId="4781"/>
    <cellStyle name="Normal 13 5 2 3 2 3 4" xfId="4782"/>
    <cellStyle name="Normal 13 5 2 3 2 4" xfId="4783"/>
    <cellStyle name="Normal 13 5 2 3 2 4 2" xfId="4784"/>
    <cellStyle name="Normal 13 5 2 3 2 4 3" xfId="4785"/>
    <cellStyle name="Normal 13 5 2 3 2 4 4" xfId="4786"/>
    <cellStyle name="Normal 13 5 2 3 2 5" xfId="4787"/>
    <cellStyle name="Normal 13 5 2 3 2 5 2" xfId="4788"/>
    <cellStyle name="Normal 13 5 2 3 2 5 3" xfId="4789"/>
    <cellStyle name="Normal 13 5 2 3 2 5 4" xfId="4790"/>
    <cellStyle name="Normal 13 5 2 3 2 6" xfId="4791"/>
    <cellStyle name="Normal 13 5 2 3 2 6 2" xfId="4792"/>
    <cellStyle name="Normal 13 5 2 3 2 6 3" xfId="4793"/>
    <cellStyle name="Normal 13 5 2 3 2 7" xfId="4794"/>
    <cellStyle name="Normal 13 5 2 3 2 8" xfId="4795"/>
    <cellStyle name="Normal 13 5 2 3 2 9" xfId="4796"/>
    <cellStyle name="Normal 13 5 2 3 3" xfId="4797"/>
    <cellStyle name="Normal 13 5 2 3 3 2" xfId="4798"/>
    <cellStyle name="Normal 13 5 2 3 3 2 2" xfId="4799"/>
    <cellStyle name="Normal 13 5 2 3 3 2 3" xfId="4800"/>
    <cellStyle name="Normal 13 5 2 3 3 2 4" xfId="4801"/>
    <cellStyle name="Normal 13 5 2 3 3 3" xfId="4802"/>
    <cellStyle name="Normal 13 5 2 3 3 3 2" xfId="4803"/>
    <cellStyle name="Normal 13 5 2 3 3 3 3" xfId="4804"/>
    <cellStyle name="Normal 13 5 2 3 3 4" xfId="4805"/>
    <cellStyle name="Normal 13 5 2 3 3 5" xfId="4806"/>
    <cellStyle name="Normal 13 5 2 3 3 6" xfId="4807"/>
    <cellStyle name="Normal 13 5 2 3 4" xfId="4808"/>
    <cellStyle name="Normal 13 5 2 3 4 2" xfId="4809"/>
    <cellStyle name="Normal 13 5 2 3 4 3" xfId="4810"/>
    <cellStyle name="Normal 13 5 2 3 4 4" xfId="4811"/>
    <cellStyle name="Normal 13 5 2 3 5" xfId="4812"/>
    <cellStyle name="Normal 13 5 2 3 5 2" xfId="4813"/>
    <cellStyle name="Normal 13 5 2 3 5 3" xfId="4814"/>
    <cellStyle name="Normal 13 5 2 3 5 4" xfId="4815"/>
    <cellStyle name="Normal 13 5 2 3 6" xfId="4816"/>
    <cellStyle name="Normal 13 5 2 3 6 2" xfId="4817"/>
    <cellStyle name="Normal 13 5 2 3 6 3" xfId="4818"/>
    <cellStyle name="Normal 13 5 2 3 6 4" xfId="4819"/>
    <cellStyle name="Normal 13 5 2 3 7" xfId="4820"/>
    <cellStyle name="Normal 13 5 2 3 7 2" xfId="4821"/>
    <cellStyle name="Normal 13 5 2 3 7 3" xfId="4822"/>
    <cellStyle name="Normal 13 5 2 3 8" xfId="4823"/>
    <cellStyle name="Normal 13 5 2 3 9" xfId="4824"/>
    <cellStyle name="Normal 13 5 2 4" xfId="4825"/>
    <cellStyle name="Normal 13 5 2 4 2" xfId="4826"/>
    <cellStyle name="Normal 13 5 2 4 2 2" xfId="4827"/>
    <cellStyle name="Normal 13 5 2 4 2 2 2" xfId="4828"/>
    <cellStyle name="Normal 13 5 2 4 2 2 3" xfId="4829"/>
    <cellStyle name="Normal 13 5 2 4 2 2 4" xfId="4830"/>
    <cellStyle name="Normal 13 5 2 4 2 3" xfId="4831"/>
    <cellStyle name="Normal 13 5 2 4 2 3 2" xfId="4832"/>
    <cellStyle name="Normal 13 5 2 4 2 3 3" xfId="4833"/>
    <cellStyle name="Normal 13 5 2 4 2 4" xfId="4834"/>
    <cellStyle name="Normal 13 5 2 4 2 5" xfId="4835"/>
    <cellStyle name="Normal 13 5 2 4 2 6" xfId="4836"/>
    <cellStyle name="Normal 13 5 2 4 3" xfId="4837"/>
    <cellStyle name="Normal 13 5 2 4 3 2" xfId="4838"/>
    <cellStyle name="Normal 13 5 2 4 3 3" xfId="4839"/>
    <cellStyle name="Normal 13 5 2 4 3 4" xfId="4840"/>
    <cellStyle name="Normal 13 5 2 4 4" xfId="4841"/>
    <cellStyle name="Normal 13 5 2 4 4 2" xfId="4842"/>
    <cellStyle name="Normal 13 5 2 4 4 3" xfId="4843"/>
    <cellStyle name="Normal 13 5 2 4 4 4" xfId="4844"/>
    <cellStyle name="Normal 13 5 2 4 5" xfId="4845"/>
    <cellStyle name="Normal 13 5 2 4 5 2" xfId="4846"/>
    <cellStyle name="Normal 13 5 2 4 5 3" xfId="4847"/>
    <cellStyle name="Normal 13 5 2 4 5 4" xfId="4848"/>
    <cellStyle name="Normal 13 5 2 4 6" xfId="4849"/>
    <cellStyle name="Normal 13 5 2 4 6 2" xfId="4850"/>
    <cellStyle name="Normal 13 5 2 4 6 3" xfId="4851"/>
    <cellStyle name="Normal 13 5 2 4 7" xfId="4852"/>
    <cellStyle name="Normal 13 5 2 4 8" xfId="4853"/>
    <cellStyle name="Normal 13 5 2 4 9" xfId="4854"/>
    <cellStyle name="Normal 13 5 2 5" xfId="4855"/>
    <cellStyle name="Normal 13 5 2 5 2" xfId="4856"/>
    <cellStyle name="Normal 13 5 2 5 2 2" xfId="4857"/>
    <cellStyle name="Normal 13 5 2 5 2 2 2" xfId="4858"/>
    <cellStyle name="Normal 13 5 2 5 2 2 3" xfId="4859"/>
    <cellStyle name="Normal 13 5 2 5 2 2 4" xfId="4860"/>
    <cellStyle name="Normal 13 5 2 5 2 3" xfId="4861"/>
    <cellStyle name="Normal 13 5 2 5 2 3 2" xfId="4862"/>
    <cellStyle name="Normal 13 5 2 5 2 3 3" xfId="4863"/>
    <cellStyle name="Normal 13 5 2 5 2 4" xfId="4864"/>
    <cellStyle name="Normal 13 5 2 5 2 5" xfId="4865"/>
    <cellStyle name="Normal 13 5 2 5 2 6" xfId="4866"/>
    <cellStyle name="Normal 13 5 2 5 3" xfId="4867"/>
    <cellStyle name="Normal 13 5 2 5 3 2" xfId="4868"/>
    <cellStyle name="Normal 13 5 2 5 3 3" xfId="4869"/>
    <cellStyle name="Normal 13 5 2 5 3 4" xfId="4870"/>
    <cellStyle name="Normal 13 5 2 5 4" xfId="4871"/>
    <cellStyle name="Normal 13 5 2 5 4 2" xfId="4872"/>
    <cellStyle name="Normal 13 5 2 5 4 3" xfId="4873"/>
    <cellStyle name="Normal 13 5 2 5 4 4" xfId="4874"/>
    <cellStyle name="Normal 13 5 2 5 5" xfId="4875"/>
    <cellStyle name="Normal 13 5 2 5 5 2" xfId="4876"/>
    <cellStyle name="Normal 13 5 2 5 5 3" xfId="4877"/>
    <cellStyle name="Normal 13 5 2 5 5 4" xfId="4878"/>
    <cellStyle name="Normal 13 5 2 5 6" xfId="4879"/>
    <cellStyle name="Normal 13 5 2 5 6 2" xfId="4880"/>
    <cellStyle name="Normal 13 5 2 5 6 3" xfId="4881"/>
    <cellStyle name="Normal 13 5 2 5 7" xfId="4882"/>
    <cellStyle name="Normal 13 5 2 5 8" xfId="4883"/>
    <cellStyle name="Normal 13 5 2 5 9" xfId="4884"/>
    <cellStyle name="Normal 13 5 2 6" xfId="4885"/>
    <cellStyle name="Normal 13 5 2 6 2" xfId="4886"/>
    <cellStyle name="Normal 13 5 2 6 2 2" xfId="4887"/>
    <cellStyle name="Normal 13 5 2 6 2 2 2" xfId="4888"/>
    <cellStyle name="Normal 13 5 2 6 2 2 3" xfId="4889"/>
    <cellStyle name="Normal 13 5 2 6 2 2 4" xfId="4890"/>
    <cellStyle name="Normal 13 5 2 6 2 3" xfId="4891"/>
    <cellStyle name="Normal 13 5 2 6 2 3 2" xfId="4892"/>
    <cellStyle name="Normal 13 5 2 6 2 3 3" xfId="4893"/>
    <cellStyle name="Normal 13 5 2 6 2 4" xfId="4894"/>
    <cellStyle name="Normal 13 5 2 6 2 5" xfId="4895"/>
    <cellStyle name="Normal 13 5 2 6 2 6" xfId="4896"/>
    <cellStyle name="Normal 13 5 2 6 3" xfId="4897"/>
    <cellStyle name="Normal 13 5 2 6 3 2" xfId="4898"/>
    <cellStyle name="Normal 13 5 2 6 3 3" xfId="4899"/>
    <cellStyle name="Normal 13 5 2 6 3 4" xfId="4900"/>
    <cellStyle name="Normal 13 5 2 6 4" xfId="4901"/>
    <cellStyle name="Normal 13 5 2 6 4 2" xfId="4902"/>
    <cellStyle name="Normal 13 5 2 6 4 3" xfId="4903"/>
    <cellStyle name="Normal 13 5 2 6 4 4" xfId="4904"/>
    <cellStyle name="Normal 13 5 2 6 5" xfId="4905"/>
    <cellStyle name="Normal 13 5 2 6 5 2" xfId="4906"/>
    <cellStyle name="Normal 13 5 2 6 5 3" xfId="4907"/>
    <cellStyle name="Normal 13 5 2 6 6" xfId="4908"/>
    <cellStyle name="Normal 13 5 2 6 7" xfId="4909"/>
    <cellStyle name="Normal 13 5 2 6 8" xfId="4910"/>
    <cellStyle name="Normal 13 5 2 7" xfId="4911"/>
    <cellStyle name="Normal 13 5 2 7 2" xfId="4912"/>
    <cellStyle name="Normal 13 5 2 7 2 2" xfId="4913"/>
    <cellStyle name="Normal 13 5 2 7 2 3" xfId="4914"/>
    <cellStyle name="Normal 13 5 2 7 2 4" xfId="4915"/>
    <cellStyle name="Normal 13 5 2 7 3" xfId="4916"/>
    <cellStyle name="Normal 13 5 2 7 3 2" xfId="4917"/>
    <cellStyle name="Normal 13 5 2 7 3 3" xfId="4918"/>
    <cellStyle name="Normal 13 5 2 7 4" xfId="4919"/>
    <cellStyle name="Normal 13 5 2 7 5" xfId="4920"/>
    <cellStyle name="Normal 13 5 2 7 6" xfId="4921"/>
    <cellStyle name="Normal 13 5 2 8" xfId="4922"/>
    <cellStyle name="Normal 13 5 2 8 2" xfId="4923"/>
    <cellStyle name="Normal 13 5 2 8 3" xfId="4924"/>
    <cellStyle name="Normal 13 5 2 8 4" xfId="4925"/>
    <cellStyle name="Normal 13 5 2 9" xfId="4926"/>
    <cellStyle name="Normal 13 5 2 9 2" xfId="4927"/>
    <cellStyle name="Normal 13 5 2 9 3" xfId="4928"/>
    <cellStyle name="Normal 13 5 2 9 4" xfId="4929"/>
    <cellStyle name="Normal 13 5 3" xfId="4930"/>
    <cellStyle name="Normal 13 5 3 10" xfId="4931"/>
    <cellStyle name="Normal 13 5 3 11" xfId="4932"/>
    <cellStyle name="Normal 13 5 3 2" xfId="4933"/>
    <cellStyle name="Normal 13 5 3 2 10" xfId="4934"/>
    <cellStyle name="Normal 13 5 3 2 2" xfId="4935"/>
    <cellStyle name="Normal 13 5 3 2 2 2" xfId="4936"/>
    <cellStyle name="Normal 13 5 3 2 2 2 2" xfId="4937"/>
    <cellStyle name="Normal 13 5 3 2 2 2 2 2" xfId="4938"/>
    <cellStyle name="Normal 13 5 3 2 2 2 2 3" xfId="4939"/>
    <cellStyle name="Normal 13 5 3 2 2 2 2 4" xfId="4940"/>
    <cellStyle name="Normal 13 5 3 2 2 2 3" xfId="4941"/>
    <cellStyle name="Normal 13 5 3 2 2 2 3 2" xfId="4942"/>
    <cellStyle name="Normal 13 5 3 2 2 2 3 3" xfId="4943"/>
    <cellStyle name="Normal 13 5 3 2 2 2 4" xfId="4944"/>
    <cellStyle name="Normal 13 5 3 2 2 2 5" xfId="4945"/>
    <cellStyle name="Normal 13 5 3 2 2 2 6" xfId="4946"/>
    <cellStyle name="Normal 13 5 3 2 2 3" xfId="4947"/>
    <cellStyle name="Normal 13 5 3 2 2 3 2" xfId="4948"/>
    <cellStyle name="Normal 13 5 3 2 2 3 3" xfId="4949"/>
    <cellStyle name="Normal 13 5 3 2 2 3 4" xfId="4950"/>
    <cellStyle name="Normal 13 5 3 2 2 4" xfId="4951"/>
    <cellStyle name="Normal 13 5 3 2 2 4 2" xfId="4952"/>
    <cellStyle name="Normal 13 5 3 2 2 4 3" xfId="4953"/>
    <cellStyle name="Normal 13 5 3 2 2 4 4" xfId="4954"/>
    <cellStyle name="Normal 13 5 3 2 2 5" xfId="4955"/>
    <cellStyle name="Normal 13 5 3 2 2 5 2" xfId="4956"/>
    <cellStyle name="Normal 13 5 3 2 2 5 3" xfId="4957"/>
    <cellStyle name="Normal 13 5 3 2 2 5 4" xfId="4958"/>
    <cellStyle name="Normal 13 5 3 2 2 6" xfId="4959"/>
    <cellStyle name="Normal 13 5 3 2 2 6 2" xfId="4960"/>
    <cellStyle name="Normal 13 5 3 2 2 6 3" xfId="4961"/>
    <cellStyle name="Normal 13 5 3 2 2 7" xfId="4962"/>
    <cellStyle name="Normal 13 5 3 2 2 8" xfId="4963"/>
    <cellStyle name="Normal 13 5 3 2 2 9" xfId="4964"/>
    <cellStyle name="Normal 13 5 3 2 3" xfId="4965"/>
    <cellStyle name="Normal 13 5 3 2 3 2" xfId="4966"/>
    <cellStyle name="Normal 13 5 3 2 3 2 2" xfId="4967"/>
    <cellStyle name="Normal 13 5 3 2 3 2 3" xfId="4968"/>
    <cellStyle name="Normal 13 5 3 2 3 2 4" xfId="4969"/>
    <cellStyle name="Normal 13 5 3 2 3 3" xfId="4970"/>
    <cellStyle name="Normal 13 5 3 2 3 3 2" xfId="4971"/>
    <cellStyle name="Normal 13 5 3 2 3 3 3" xfId="4972"/>
    <cellStyle name="Normal 13 5 3 2 3 4" xfId="4973"/>
    <cellStyle name="Normal 13 5 3 2 3 5" xfId="4974"/>
    <cellStyle name="Normal 13 5 3 2 3 6" xfId="4975"/>
    <cellStyle name="Normal 13 5 3 2 4" xfId="4976"/>
    <cellStyle name="Normal 13 5 3 2 4 2" xfId="4977"/>
    <cellStyle name="Normal 13 5 3 2 4 3" xfId="4978"/>
    <cellStyle name="Normal 13 5 3 2 4 4" xfId="4979"/>
    <cellStyle name="Normal 13 5 3 2 5" xfId="4980"/>
    <cellStyle name="Normal 13 5 3 2 5 2" xfId="4981"/>
    <cellStyle name="Normal 13 5 3 2 5 3" xfId="4982"/>
    <cellStyle name="Normal 13 5 3 2 5 4" xfId="4983"/>
    <cellStyle name="Normal 13 5 3 2 6" xfId="4984"/>
    <cellStyle name="Normal 13 5 3 2 6 2" xfId="4985"/>
    <cellStyle name="Normal 13 5 3 2 6 3" xfId="4986"/>
    <cellStyle name="Normal 13 5 3 2 6 4" xfId="4987"/>
    <cellStyle name="Normal 13 5 3 2 7" xfId="4988"/>
    <cellStyle name="Normal 13 5 3 2 7 2" xfId="4989"/>
    <cellStyle name="Normal 13 5 3 2 7 3" xfId="4990"/>
    <cellStyle name="Normal 13 5 3 2 8" xfId="4991"/>
    <cellStyle name="Normal 13 5 3 2 9" xfId="4992"/>
    <cellStyle name="Normal 13 5 3 3" xfId="4993"/>
    <cellStyle name="Normal 13 5 3 3 2" xfId="4994"/>
    <cellStyle name="Normal 13 5 3 3 2 2" xfId="4995"/>
    <cellStyle name="Normal 13 5 3 3 2 2 2" xfId="4996"/>
    <cellStyle name="Normal 13 5 3 3 2 2 3" xfId="4997"/>
    <cellStyle name="Normal 13 5 3 3 2 2 4" xfId="4998"/>
    <cellStyle name="Normal 13 5 3 3 2 3" xfId="4999"/>
    <cellStyle name="Normal 13 5 3 3 2 3 2" xfId="5000"/>
    <cellStyle name="Normal 13 5 3 3 2 3 3" xfId="5001"/>
    <cellStyle name="Normal 13 5 3 3 2 4" xfId="5002"/>
    <cellStyle name="Normal 13 5 3 3 2 5" xfId="5003"/>
    <cellStyle name="Normal 13 5 3 3 2 6" xfId="5004"/>
    <cellStyle name="Normal 13 5 3 3 3" xfId="5005"/>
    <cellStyle name="Normal 13 5 3 3 3 2" xfId="5006"/>
    <cellStyle name="Normal 13 5 3 3 3 3" xfId="5007"/>
    <cellStyle name="Normal 13 5 3 3 3 4" xfId="5008"/>
    <cellStyle name="Normal 13 5 3 3 4" xfId="5009"/>
    <cellStyle name="Normal 13 5 3 3 4 2" xfId="5010"/>
    <cellStyle name="Normal 13 5 3 3 4 3" xfId="5011"/>
    <cellStyle name="Normal 13 5 3 3 4 4" xfId="5012"/>
    <cellStyle name="Normal 13 5 3 3 5" xfId="5013"/>
    <cellStyle name="Normal 13 5 3 3 5 2" xfId="5014"/>
    <cellStyle name="Normal 13 5 3 3 5 3" xfId="5015"/>
    <cellStyle name="Normal 13 5 3 3 5 4" xfId="5016"/>
    <cellStyle name="Normal 13 5 3 3 6" xfId="5017"/>
    <cellStyle name="Normal 13 5 3 3 6 2" xfId="5018"/>
    <cellStyle name="Normal 13 5 3 3 6 3" xfId="5019"/>
    <cellStyle name="Normal 13 5 3 3 7" xfId="5020"/>
    <cellStyle name="Normal 13 5 3 3 8" xfId="5021"/>
    <cellStyle name="Normal 13 5 3 3 9" xfId="5022"/>
    <cellStyle name="Normal 13 5 3 4" xfId="5023"/>
    <cellStyle name="Normal 13 5 3 4 2" xfId="5024"/>
    <cellStyle name="Normal 13 5 3 4 2 2" xfId="5025"/>
    <cellStyle name="Normal 13 5 3 4 2 3" xfId="5026"/>
    <cellStyle name="Normal 13 5 3 4 2 4" xfId="5027"/>
    <cellStyle name="Normal 13 5 3 4 3" xfId="5028"/>
    <cellStyle name="Normal 13 5 3 4 3 2" xfId="5029"/>
    <cellStyle name="Normal 13 5 3 4 3 3" xfId="5030"/>
    <cellStyle name="Normal 13 5 3 4 4" xfId="5031"/>
    <cellStyle name="Normal 13 5 3 4 5" xfId="5032"/>
    <cellStyle name="Normal 13 5 3 4 6" xfId="5033"/>
    <cellStyle name="Normal 13 5 3 5" xfId="5034"/>
    <cellStyle name="Normal 13 5 3 5 2" xfId="5035"/>
    <cellStyle name="Normal 13 5 3 5 3" xfId="5036"/>
    <cellStyle name="Normal 13 5 3 5 4" xfId="5037"/>
    <cellStyle name="Normal 13 5 3 6" xfId="5038"/>
    <cellStyle name="Normal 13 5 3 6 2" xfId="5039"/>
    <cellStyle name="Normal 13 5 3 6 3" xfId="5040"/>
    <cellStyle name="Normal 13 5 3 6 4" xfId="5041"/>
    <cellStyle name="Normal 13 5 3 7" xfId="5042"/>
    <cellStyle name="Normal 13 5 3 7 2" xfId="5043"/>
    <cellStyle name="Normal 13 5 3 7 3" xfId="5044"/>
    <cellStyle name="Normal 13 5 3 7 4" xfId="5045"/>
    <cellStyle name="Normal 13 5 3 8" xfId="5046"/>
    <cellStyle name="Normal 13 5 3 8 2" xfId="5047"/>
    <cellStyle name="Normal 13 5 3 8 3" xfId="5048"/>
    <cellStyle name="Normal 13 5 3 9" xfId="5049"/>
    <cellStyle name="Normal 13 5 4" xfId="5050"/>
    <cellStyle name="Normal 13 5 4 10" xfId="5051"/>
    <cellStyle name="Normal 13 5 4 11" xfId="5052"/>
    <cellStyle name="Normal 13 5 4 2" xfId="5053"/>
    <cellStyle name="Normal 13 5 4 2 10" xfId="5054"/>
    <cellStyle name="Normal 13 5 4 2 2" xfId="5055"/>
    <cellStyle name="Normal 13 5 4 2 2 2" xfId="5056"/>
    <cellStyle name="Normal 13 5 4 2 2 2 2" xfId="5057"/>
    <cellStyle name="Normal 13 5 4 2 2 2 2 2" xfId="5058"/>
    <cellStyle name="Normal 13 5 4 2 2 2 2 3" xfId="5059"/>
    <cellStyle name="Normal 13 5 4 2 2 2 2 4" xfId="5060"/>
    <cellStyle name="Normal 13 5 4 2 2 2 3" xfId="5061"/>
    <cellStyle name="Normal 13 5 4 2 2 2 3 2" xfId="5062"/>
    <cellStyle name="Normal 13 5 4 2 2 2 3 3" xfId="5063"/>
    <cellStyle name="Normal 13 5 4 2 2 2 4" xfId="5064"/>
    <cellStyle name="Normal 13 5 4 2 2 2 5" xfId="5065"/>
    <cellStyle name="Normal 13 5 4 2 2 2 6" xfId="5066"/>
    <cellStyle name="Normal 13 5 4 2 2 3" xfId="5067"/>
    <cellStyle name="Normal 13 5 4 2 2 3 2" xfId="5068"/>
    <cellStyle name="Normal 13 5 4 2 2 3 3" xfId="5069"/>
    <cellStyle name="Normal 13 5 4 2 2 3 4" xfId="5070"/>
    <cellStyle name="Normal 13 5 4 2 2 4" xfId="5071"/>
    <cellStyle name="Normal 13 5 4 2 2 4 2" xfId="5072"/>
    <cellStyle name="Normal 13 5 4 2 2 4 3" xfId="5073"/>
    <cellStyle name="Normal 13 5 4 2 2 4 4" xfId="5074"/>
    <cellStyle name="Normal 13 5 4 2 2 5" xfId="5075"/>
    <cellStyle name="Normal 13 5 4 2 2 5 2" xfId="5076"/>
    <cellStyle name="Normal 13 5 4 2 2 5 3" xfId="5077"/>
    <cellStyle name="Normal 13 5 4 2 2 5 4" xfId="5078"/>
    <cellStyle name="Normal 13 5 4 2 2 6" xfId="5079"/>
    <cellStyle name="Normal 13 5 4 2 2 6 2" xfId="5080"/>
    <cellStyle name="Normal 13 5 4 2 2 6 3" xfId="5081"/>
    <cellStyle name="Normal 13 5 4 2 2 7" xfId="5082"/>
    <cellStyle name="Normal 13 5 4 2 2 8" xfId="5083"/>
    <cellStyle name="Normal 13 5 4 2 2 9" xfId="5084"/>
    <cellStyle name="Normal 13 5 4 2 3" xfId="5085"/>
    <cellStyle name="Normal 13 5 4 2 3 2" xfId="5086"/>
    <cellStyle name="Normal 13 5 4 2 3 2 2" xfId="5087"/>
    <cellStyle name="Normal 13 5 4 2 3 2 3" xfId="5088"/>
    <cellStyle name="Normal 13 5 4 2 3 2 4" xfId="5089"/>
    <cellStyle name="Normal 13 5 4 2 3 3" xfId="5090"/>
    <cellStyle name="Normal 13 5 4 2 3 3 2" xfId="5091"/>
    <cellStyle name="Normal 13 5 4 2 3 3 3" xfId="5092"/>
    <cellStyle name="Normal 13 5 4 2 3 4" xfId="5093"/>
    <cellStyle name="Normal 13 5 4 2 3 5" xfId="5094"/>
    <cellStyle name="Normal 13 5 4 2 3 6" xfId="5095"/>
    <cellStyle name="Normal 13 5 4 2 4" xfId="5096"/>
    <cellStyle name="Normal 13 5 4 2 4 2" xfId="5097"/>
    <cellStyle name="Normal 13 5 4 2 4 3" xfId="5098"/>
    <cellStyle name="Normal 13 5 4 2 4 4" xfId="5099"/>
    <cellStyle name="Normal 13 5 4 2 5" xfId="5100"/>
    <cellStyle name="Normal 13 5 4 2 5 2" xfId="5101"/>
    <cellStyle name="Normal 13 5 4 2 5 3" xfId="5102"/>
    <cellStyle name="Normal 13 5 4 2 5 4" xfId="5103"/>
    <cellStyle name="Normal 13 5 4 2 6" xfId="5104"/>
    <cellStyle name="Normal 13 5 4 2 6 2" xfId="5105"/>
    <cellStyle name="Normal 13 5 4 2 6 3" xfId="5106"/>
    <cellStyle name="Normal 13 5 4 2 6 4" xfId="5107"/>
    <cellStyle name="Normal 13 5 4 2 7" xfId="5108"/>
    <cellStyle name="Normal 13 5 4 2 7 2" xfId="5109"/>
    <cellStyle name="Normal 13 5 4 2 7 3" xfId="5110"/>
    <cellStyle name="Normal 13 5 4 2 8" xfId="5111"/>
    <cellStyle name="Normal 13 5 4 2 9" xfId="5112"/>
    <cellStyle name="Normal 13 5 4 3" xfId="5113"/>
    <cellStyle name="Normal 13 5 4 3 2" xfId="5114"/>
    <cellStyle name="Normal 13 5 4 3 2 2" xfId="5115"/>
    <cellStyle name="Normal 13 5 4 3 2 2 2" xfId="5116"/>
    <cellStyle name="Normal 13 5 4 3 2 2 3" xfId="5117"/>
    <cellStyle name="Normal 13 5 4 3 2 2 4" xfId="5118"/>
    <cellStyle name="Normal 13 5 4 3 2 3" xfId="5119"/>
    <cellStyle name="Normal 13 5 4 3 2 3 2" xfId="5120"/>
    <cellStyle name="Normal 13 5 4 3 2 3 3" xfId="5121"/>
    <cellStyle name="Normal 13 5 4 3 2 4" xfId="5122"/>
    <cellStyle name="Normal 13 5 4 3 2 5" xfId="5123"/>
    <cellStyle name="Normal 13 5 4 3 2 6" xfId="5124"/>
    <cellStyle name="Normal 13 5 4 3 3" xfId="5125"/>
    <cellStyle name="Normal 13 5 4 3 3 2" xfId="5126"/>
    <cellStyle name="Normal 13 5 4 3 3 3" xfId="5127"/>
    <cellStyle name="Normal 13 5 4 3 3 4" xfId="5128"/>
    <cellStyle name="Normal 13 5 4 3 4" xfId="5129"/>
    <cellStyle name="Normal 13 5 4 3 4 2" xfId="5130"/>
    <cellStyle name="Normal 13 5 4 3 4 3" xfId="5131"/>
    <cellStyle name="Normal 13 5 4 3 4 4" xfId="5132"/>
    <cellStyle name="Normal 13 5 4 3 5" xfId="5133"/>
    <cellStyle name="Normal 13 5 4 3 5 2" xfId="5134"/>
    <cellStyle name="Normal 13 5 4 3 5 3" xfId="5135"/>
    <cellStyle name="Normal 13 5 4 3 5 4" xfId="5136"/>
    <cellStyle name="Normal 13 5 4 3 6" xfId="5137"/>
    <cellStyle name="Normal 13 5 4 3 6 2" xfId="5138"/>
    <cellStyle name="Normal 13 5 4 3 6 3" xfId="5139"/>
    <cellStyle name="Normal 13 5 4 3 7" xfId="5140"/>
    <cellStyle name="Normal 13 5 4 3 8" xfId="5141"/>
    <cellStyle name="Normal 13 5 4 3 9" xfId="5142"/>
    <cellStyle name="Normal 13 5 4 4" xfId="5143"/>
    <cellStyle name="Normal 13 5 4 4 2" xfId="5144"/>
    <cellStyle name="Normal 13 5 4 4 2 2" xfId="5145"/>
    <cellStyle name="Normal 13 5 4 4 2 3" xfId="5146"/>
    <cellStyle name="Normal 13 5 4 4 2 4" xfId="5147"/>
    <cellStyle name="Normal 13 5 4 4 3" xfId="5148"/>
    <cellStyle name="Normal 13 5 4 4 3 2" xfId="5149"/>
    <cellStyle name="Normal 13 5 4 4 3 3" xfId="5150"/>
    <cellStyle name="Normal 13 5 4 4 4" xfId="5151"/>
    <cellStyle name="Normal 13 5 4 4 5" xfId="5152"/>
    <cellStyle name="Normal 13 5 4 4 6" xfId="5153"/>
    <cellStyle name="Normal 13 5 4 5" xfId="5154"/>
    <cellStyle name="Normal 13 5 4 5 2" xfId="5155"/>
    <cellStyle name="Normal 13 5 4 5 3" xfId="5156"/>
    <cellStyle name="Normal 13 5 4 5 4" xfId="5157"/>
    <cellStyle name="Normal 13 5 4 6" xfId="5158"/>
    <cellStyle name="Normal 13 5 4 6 2" xfId="5159"/>
    <cellStyle name="Normal 13 5 4 6 3" xfId="5160"/>
    <cellStyle name="Normal 13 5 4 6 4" xfId="5161"/>
    <cellStyle name="Normal 13 5 4 7" xfId="5162"/>
    <cellStyle name="Normal 13 5 4 7 2" xfId="5163"/>
    <cellStyle name="Normal 13 5 4 7 3" xfId="5164"/>
    <cellStyle name="Normal 13 5 4 7 4" xfId="5165"/>
    <cellStyle name="Normal 13 5 4 8" xfId="5166"/>
    <cellStyle name="Normal 13 5 4 8 2" xfId="5167"/>
    <cellStyle name="Normal 13 5 4 8 3" xfId="5168"/>
    <cellStyle name="Normal 13 5 4 9" xfId="5169"/>
    <cellStyle name="Normal 13 5 5" xfId="5170"/>
    <cellStyle name="Normal 13 5 5 10" xfId="5171"/>
    <cellStyle name="Normal 13 5 5 2" xfId="5172"/>
    <cellStyle name="Normal 13 5 5 2 2" xfId="5173"/>
    <cellStyle name="Normal 13 5 5 2 2 2" xfId="5174"/>
    <cellStyle name="Normal 13 5 5 2 2 2 2" xfId="5175"/>
    <cellStyle name="Normal 13 5 5 2 2 2 3" xfId="5176"/>
    <cellStyle name="Normal 13 5 5 2 2 2 4" xfId="5177"/>
    <cellStyle name="Normal 13 5 5 2 2 3" xfId="5178"/>
    <cellStyle name="Normal 13 5 5 2 2 3 2" xfId="5179"/>
    <cellStyle name="Normal 13 5 5 2 2 3 3" xfId="5180"/>
    <cellStyle name="Normal 13 5 5 2 2 4" xfId="5181"/>
    <cellStyle name="Normal 13 5 5 2 2 5" xfId="5182"/>
    <cellStyle name="Normal 13 5 5 2 2 6" xfId="5183"/>
    <cellStyle name="Normal 13 5 5 2 3" xfId="5184"/>
    <cellStyle name="Normal 13 5 5 2 3 2" xfId="5185"/>
    <cellStyle name="Normal 13 5 5 2 3 3" xfId="5186"/>
    <cellStyle name="Normal 13 5 5 2 3 4" xfId="5187"/>
    <cellStyle name="Normal 13 5 5 2 4" xfId="5188"/>
    <cellStyle name="Normal 13 5 5 2 4 2" xfId="5189"/>
    <cellStyle name="Normal 13 5 5 2 4 3" xfId="5190"/>
    <cellStyle name="Normal 13 5 5 2 4 4" xfId="5191"/>
    <cellStyle name="Normal 13 5 5 2 5" xfId="5192"/>
    <cellStyle name="Normal 13 5 5 2 5 2" xfId="5193"/>
    <cellStyle name="Normal 13 5 5 2 5 3" xfId="5194"/>
    <cellStyle name="Normal 13 5 5 2 5 4" xfId="5195"/>
    <cellStyle name="Normal 13 5 5 2 6" xfId="5196"/>
    <cellStyle name="Normal 13 5 5 2 6 2" xfId="5197"/>
    <cellStyle name="Normal 13 5 5 2 6 3" xfId="5198"/>
    <cellStyle name="Normal 13 5 5 2 7" xfId="5199"/>
    <cellStyle name="Normal 13 5 5 2 8" xfId="5200"/>
    <cellStyle name="Normal 13 5 5 2 9" xfId="5201"/>
    <cellStyle name="Normal 13 5 5 3" xfId="5202"/>
    <cellStyle name="Normal 13 5 5 3 2" xfId="5203"/>
    <cellStyle name="Normal 13 5 5 3 2 2" xfId="5204"/>
    <cellStyle name="Normal 13 5 5 3 2 3" xfId="5205"/>
    <cellStyle name="Normal 13 5 5 3 2 4" xfId="5206"/>
    <cellStyle name="Normal 13 5 5 3 3" xfId="5207"/>
    <cellStyle name="Normal 13 5 5 3 3 2" xfId="5208"/>
    <cellStyle name="Normal 13 5 5 3 3 3" xfId="5209"/>
    <cellStyle name="Normal 13 5 5 3 4" xfId="5210"/>
    <cellStyle name="Normal 13 5 5 3 5" xfId="5211"/>
    <cellStyle name="Normal 13 5 5 3 6" xfId="5212"/>
    <cellStyle name="Normal 13 5 5 4" xfId="5213"/>
    <cellStyle name="Normal 13 5 5 4 2" xfId="5214"/>
    <cellStyle name="Normal 13 5 5 4 3" xfId="5215"/>
    <cellStyle name="Normal 13 5 5 4 4" xfId="5216"/>
    <cellStyle name="Normal 13 5 5 5" xfId="5217"/>
    <cellStyle name="Normal 13 5 5 5 2" xfId="5218"/>
    <cellStyle name="Normal 13 5 5 5 3" xfId="5219"/>
    <cellStyle name="Normal 13 5 5 5 4" xfId="5220"/>
    <cellStyle name="Normal 13 5 5 6" xfId="5221"/>
    <cellStyle name="Normal 13 5 5 6 2" xfId="5222"/>
    <cellStyle name="Normal 13 5 5 6 3" xfId="5223"/>
    <cellStyle name="Normal 13 5 5 6 4" xfId="5224"/>
    <cellStyle name="Normal 13 5 5 7" xfId="5225"/>
    <cellStyle name="Normal 13 5 5 7 2" xfId="5226"/>
    <cellStyle name="Normal 13 5 5 7 3" xfId="5227"/>
    <cellStyle name="Normal 13 5 5 8" xfId="5228"/>
    <cellStyle name="Normal 13 5 5 9" xfId="5229"/>
    <cellStyle name="Normal 13 5 6" xfId="5230"/>
    <cellStyle name="Normal 13 5 6 2" xfId="5231"/>
    <cellStyle name="Normal 13 5 6 2 2" xfId="5232"/>
    <cellStyle name="Normal 13 5 6 2 2 2" xfId="5233"/>
    <cellStyle name="Normal 13 5 6 2 2 3" xfId="5234"/>
    <cellStyle name="Normal 13 5 6 2 2 4" xfId="5235"/>
    <cellStyle name="Normal 13 5 6 2 3" xfId="5236"/>
    <cellStyle name="Normal 13 5 6 2 3 2" xfId="5237"/>
    <cellStyle name="Normal 13 5 6 2 3 3" xfId="5238"/>
    <cellStyle name="Normal 13 5 6 2 4" xfId="5239"/>
    <cellStyle name="Normal 13 5 6 2 5" xfId="5240"/>
    <cellStyle name="Normal 13 5 6 2 6" xfId="5241"/>
    <cellStyle name="Normal 13 5 6 3" xfId="5242"/>
    <cellStyle name="Normal 13 5 6 3 2" xfId="5243"/>
    <cellStyle name="Normal 13 5 6 3 3" xfId="5244"/>
    <cellStyle name="Normal 13 5 6 3 4" xfId="5245"/>
    <cellStyle name="Normal 13 5 6 4" xfId="5246"/>
    <cellStyle name="Normal 13 5 6 4 2" xfId="5247"/>
    <cellStyle name="Normal 13 5 6 4 3" xfId="5248"/>
    <cellStyle name="Normal 13 5 6 4 4" xfId="5249"/>
    <cellStyle name="Normal 13 5 6 5" xfId="5250"/>
    <cellStyle name="Normal 13 5 6 5 2" xfId="5251"/>
    <cellStyle name="Normal 13 5 6 5 3" xfId="5252"/>
    <cellStyle name="Normal 13 5 6 5 4" xfId="5253"/>
    <cellStyle name="Normal 13 5 6 6" xfId="5254"/>
    <cellStyle name="Normal 13 5 6 6 2" xfId="5255"/>
    <cellStyle name="Normal 13 5 6 6 3" xfId="5256"/>
    <cellStyle name="Normal 13 5 6 7" xfId="5257"/>
    <cellStyle name="Normal 13 5 6 8" xfId="5258"/>
    <cellStyle name="Normal 13 5 6 9" xfId="5259"/>
    <cellStyle name="Normal 13 5 7" xfId="5260"/>
    <cellStyle name="Normal 13 5 7 2" xfId="5261"/>
    <cellStyle name="Normal 13 5 7 2 2" xfId="5262"/>
    <cellStyle name="Normal 13 5 7 2 2 2" xfId="5263"/>
    <cellStyle name="Normal 13 5 7 2 2 3" xfId="5264"/>
    <cellStyle name="Normal 13 5 7 2 2 4" xfId="5265"/>
    <cellStyle name="Normal 13 5 7 2 3" xfId="5266"/>
    <cellStyle name="Normal 13 5 7 2 3 2" xfId="5267"/>
    <cellStyle name="Normal 13 5 7 2 3 3" xfId="5268"/>
    <cellStyle name="Normal 13 5 7 2 4" xfId="5269"/>
    <cellStyle name="Normal 13 5 7 2 5" xfId="5270"/>
    <cellStyle name="Normal 13 5 7 2 6" xfId="5271"/>
    <cellStyle name="Normal 13 5 7 3" xfId="5272"/>
    <cellStyle name="Normal 13 5 7 3 2" xfId="5273"/>
    <cellStyle name="Normal 13 5 7 3 3" xfId="5274"/>
    <cellStyle name="Normal 13 5 7 3 4" xfId="5275"/>
    <cellStyle name="Normal 13 5 7 4" xfId="5276"/>
    <cellStyle name="Normal 13 5 7 4 2" xfId="5277"/>
    <cellStyle name="Normal 13 5 7 4 3" xfId="5278"/>
    <cellStyle name="Normal 13 5 7 4 4" xfId="5279"/>
    <cellStyle name="Normal 13 5 7 5" xfId="5280"/>
    <cellStyle name="Normal 13 5 7 5 2" xfId="5281"/>
    <cellStyle name="Normal 13 5 7 5 3" xfId="5282"/>
    <cellStyle name="Normal 13 5 7 5 4" xfId="5283"/>
    <cellStyle name="Normal 13 5 7 6" xfId="5284"/>
    <cellStyle name="Normal 13 5 7 6 2" xfId="5285"/>
    <cellStyle name="Normal 13 5 7 6 3" xfId="5286"/>
    <cellStyle name="Normal 13 5 7 7" xfId="5287"/>
    <cellStyle name="Normal 13 5 7 8" xfId="5288"/>
    <cellStyle name="Normal 13 5 7 9" xfId="5289"/>
    <cellStyle name="Normal 13 5 8" xfId="5290"/>
    <cellStyle name="Normal 13 5 8 2" xfId="5291"/>
    <cellStyle name="Normal 13 5 8 2 2" xfId="5292"/>
    <cellStyle name="Normal 13 5 8 2 2 2" xfId="5293"/>
    <cellStyle name="Normal 13 5 8 2 2 3" xfId="5294"/>
    <cellStyle name="Normal 13 5 8 2 2 4" xfId="5295"/>
    <cellStyle name="Normal 13 5 8 2 3" xfId="5296"/>
    <cellStyle name="Normal 13 5 8 2 3 2" xfId="5297"/>
    <cellStyle name="Normal 13 5 8 2 3 3" xfId="5298"/>
    <cellStyle name="Normal 13 5 8 2 4" xfId="5299"/>
    <cellStyle name="Normal 13 5 8 2 5" xfId="5300"/>
    <cellStyle name="Normal 13 5 8 2 6" xfId="5301"/>
    <cellStyle name="Normal 13 5 8 3" xfId="5302"/>
    <cellStyle name="Normal 13 5 8 3 2" xfId="5303"/>
    <cellStyle name="Normal 13 5 8 3 3" xfId="5304"/>
    <cellStyle name="Normal 13 5 8 3 4" xfId="5305"/>
    <cellStyle name="Normal 13 5 8 4" xfId="5306"/>
    <cellStyle name="Normal 13 5 8 4 2" xfId="5307"/>
    <cellStyle name="Normal 13 5 8 4 3" xfId="5308"/>
    <cellStyle name="Normal 13 5 8 4 4" xfId="5309"/>
    <cellStyle name="Normal 13 5 8 5" xfId="5310"/>
    <cellStyle name="Normal 13 5 8 5 2" xfId="5311"/>
    <cellStyle name="Normal 13 5 8 5 3" xfId="5312"/>
    <cellStyle name="Normal 13 5 8 6" xfId="5313"/>
    <cellStyle name="Normal 13 5 8 7" xfId="5314"/>
    <cellStyle name="Normal 13 5 8 8" xfId="5315"/>
    <cellStyle name="Normal 13 5 9" xfId="5316"/>
    <cellStyle name="Normal 13 5 9 2" xfId="5317"/>
    <cellStyle name="Normal 13 5 9 2 2" xfId="5318"/>
    <cellStyle name="Normal 13 5 9 2 3" xfId="5319"/>
    <cellStyle name="Normal 13 5 9 2 4" xfId="5320"/>
    <cellStyle name="Normal 13 5 9 3" xfId="5321"/>
    <cellStyle name="Normal 13 5 9 3 2" xfId="5322"/>
    <cellStyle name="Normal 13 5 9 3 3" xfId="5323"/>
    <cellStyle name="Normal 13 5 9 4" xfId="5324"/>
    <cellStyle name="Normal 13 5 9 5" xfId="5325"/>
    <cellStyle name="Normal 13 5 9 6" xfId="5326"/>
    <cellStyle name="Normal 13 6" xfId="187"/>
    <cellStyle name="Normal 13 6 10" xfId="5327"/>
    <cellStyle name="Normal 13 6 11" xfId="5328"/>
    <cellStyle name="Normal 13 6 2" xfId="5329"/>
    <cellStyle name="Normal 13 6 2 10" xfId="5330"/>
    <cellStyle name="Normal 13 6 2 2" xfId="5331"/>
    <cellStyle name="Normal 13 6 2 2 2" xfId="5332"/>
    <cellStyle name="Normal 13 6 2 2 2 2" xfId="5333"/>
    <cellStyle name="Normal 13 6 2 2 2 2 2" xfId="5334"/>
    <cellStyle name="Normal 13 6 2 2 2 2 3" xfId="5335"/>
    <cellStyle name="Normal 13 6 2 2 2 2 4" xfId="5336"/>
    <cellStyle name="Normal 13 6 2 2 2 3" xfId="5337"/>
    <cellStyle name="Normal 13 6 2 2 2 3 2" xfId="5338"/>
    <cellStyle name="Normal 13 6 2 2 2 3 3" xfId="5339"/>
    <cellStyle name="Normal 13 6 2 2 2 4" xfId="5340"/>
    <cellStyle name="Normal 13 6 2 2 2 5" xfId="5341"/>
    <cellStyle name="Normal 13 6 2 2 2 6" xfId="5342"/>
    <cellStyle name="Normal 13 6 2 2 3" xfId="5343"/>
    <cellStyle name="Normal 13 6 2 2 3 2" xfId="5344"/>
    <cellStyle name="Normal 13 6 2 2 3 3" xfId="5345"/>
    <cellStyle name="Normal 13 6 2 2 3 4" xfId="5346"/>
    <cellStyle name="Normal 13 6 2 2 4" xfId="5347"/>
    <cellStyle name="Normal 13 6 2 2 4 2" xfId="5348"/>
    <cellStyle name="Normal 13 6 2 2 4 3" xfId="5349"/>
    <cellStyle name="Normal 13 6 2 2 4 4" xfId="5350"/>
    <cellStyle name="Normal 13 6 2 2 5" xfId="5351"/>
    <cellStyle name="Normal 13 6 2 2 5 2" xfId="5352"/>
    <cellStyle name="Normal 13 6 2 2 5 3" xfId="5353"/>
    <cellStyle name="Normal 13 6 2 2 5 4" xfId="5354"/>
    <cellStyle name="Normal 13 6 2 2 6" xfId="5355"/>
    <cellStyle name="Normal 13 6 2 2 6 2" xfId="5356"/>
    <cellStyle name="Normal 13 6 2 2 6 3" xfId="5357"/>
    <cellStyle name="Normal 13 6 2 2 7" xfId="5358"/>
    <cellStyle name="Normal 13 6 2 2 8" xfId="5359"/>
    <cellStyle name="Normal 13 6 2 2 9" xfId="5360"/>
    <cellStyle name="Normal 13 6 2 3" xfId="5361"/>
    <cellStyle name="Normal 13 6 2 3 2" xfId="5362"/>
    <cellStyle name="Normal 13 6 2 3 2 2" xfId="5363"/>
    <cellStyle name="Normal 13 6 2 3 2 3" xfId="5364"/>
    <cellStyle name="Normal 13 6 2 3 2 4" xfId="5365"/>
    <cellStyle name="Normal 13 6 2 3 3" xfId="5366"/>
    <cellStyle name="Normal 13 6 2 3 3 2" xfId="5367"/>
    <cellStyle name="Normal 13 6 2 3 3 3" xfId="5368"/>
    <cellStyle name="Normal 13 6 2 3 4" xfId="5369"/>
    <cellStyle name="Normal 13 6 2 3 5" xfId="5370"/>
    <cellStyle name="Normal 13 6 2 3 6" xfId="5371"/>
    <cellStyle name="Normal 13 6 2 4" xfId="5372"/>
    <cellStyle name="Normal 13 6 2 4 2" xfId="5373"/>
    <cellStyle name="Normal 13 6 2 4 3" xfId="5374"/>
    <cellStyle name="Normal 13 6 2 4 4" xfId="5375"/>
    <cellStyle name="Normal 13 6 2 5" xfId="5376"/>
    <cellStyle name="Normal 13 6 2 5 2" xfId="5377"/>
    <cellStyle name="Normal 13 6 2 5 3" xfId="5378"/>
    <cellStyle name="Normal 13 6 2 5 4" xfId="5379"/>
    <cellStyle name="Normal 13 6 2 6" xfId="5380"/>
    <cellStyle name="Normal 13 6 2 6 2" xfId="5381"/>
    <cellStyle name="Normal 13 6 2 6 3" xfId="5382"/>
    <cellStyle name="Normal 13 6 2 6 4" xfId="5383"/>
    <cellStyle name="Normal 13 6 2 7" xfId="5384"/>
    <cellStyle name="Normal 13 6 2 7 2" xfId="5385"/>
    <cellStyle name="Normal 13 6 2 7 3" xfId="5386"/>
    <cellStyle name="Normal 13 6 2 8" xfId="5387"/>
    <cellStyle name="Normal 13 6 2 9" xfId="5388"/>
    <cellStyle name="Normal 13 6 3" xfId="5389"/>
    <cellStyle name="Normal 13 6 3 2" xfId="5390"/>
    <cellStyle name="Normal 13 6 3 2 2" xfId="5391"/>
    <cellStyle name="Normal 13 6 3 2 2 2" xfId="5392"/>
    <cellStyle name="Normal 13 6 3 2 2 3" xfId="5393"/>
    <cellStyle name="Normal 13 6 3 2 2 4" xfId="5394"/>
    <cellStyle name="Normal 13 6 3 2 3" xfId="5395"/>
    <cellStyle name="Normal 13 6 3 2 3 2" xfId="5396"/>
    <cellStyle name="Normal 13 6 3 2 3 3" xfId="5397"/>
    <cellStyle name="Normal 13 6 3 2 4" xfId="5398"/>
    <cellStyle name="Normal 13 6 3 2 5" xfId="5399"/>
    <cellStyle name="Normal 13 6 3 2 6" xfId="5400"/>
    <cellStyle name="Normal 13 6 3 3" xfId="5401"/>
    <cellStyle name="Normal 13 6 3 3 2" xfId="5402"/>
    <cellStyle name="Normal 13 6 3 3 3" xfId="5403"/>
    <cellStyle name="Normal 13 6 3 3 4" xfId="5404"/>
    <cellStyle name="Normal 13 6 3 4" xfId="5405"/>
    <cellStyle name="Normal 13 6 3 4 2" xfId="5406"/>
    <cellStyle name="Normal 13 6 3 4 3" xfId="5407"/>
    <cellStyle name="Normal 13 6 3 4 4" xfId="5408"/>
    <cellStyle name="Normal 13 6 3 5" xfId="5409"/>
    <cellStyle name="Normal 13 6 3 5 2" xfId="5410"/>
    <cellStyle name="Normal 13 6 3 5 3" xfId="5411"/>
    <cellStyle name="Normal 13 6 3 5 4" xfId="5412"/>
    <cellStyle name="Normal 13 6 3 6" xfId="5413"/>
    <cellStyle name="Normal 13 6 3 6 2" xfId="5414"/>
    <cellStyle name="Normal 13 6 3 6 3" xfId="5415"/>
    <cellStyle name="Normal 13 6 3 7" xfId="5416"/>
    <cellStyle name="Normal 13 6 3 8" xfId="5417"/>
    <cellStyle name="Normal 13 6 3 9" xfId="5418"/>
    <cellStyle name="Normal 13 6 4" xfId="5419"/>
    <cellStyle name="Normal 13 6 4 2" xfId="5420"/>
    <cellStyle name="Normal 13 6 4 2 2" xfId="5421"/>
    <cellStyle name="Normal 13 6 4 2 3" xfId="5422"/>
    <cellStyle name="Normal 13 6 4 2 4" xfId="5423"/>
    <cellStyle name="Normal 13 6 4 3" xfId="5424"/>
    <cellStyle name="Normal 13 6 4 3 2" xfId="5425"/>
    <cellStyle name="Normal 13 6 4 3 3" xfId="5426"/>
    <cellStyle name="Normal 13 6 4 4" xfId="5427"/>
    <cellStyle name="Normal 13 6 4 5" xfId="5428"/>
    <cellStyle name="Normal 13 6 4 6" xfId="5429"/>
    <cellStyle name="Normal 13 6 5" xfId="5430"/>
    <cellStyle name="Normal 13 6 5 2" xfId="5431"/>
    <cellStyle name="Normal 13 6 5 3" xfId="5432"/>
    <cellStyle name="Normal 13 6 5 4" xfId="5433"/>
    <cellStyle name="Normal 13 6 6" xfId="5434"/>
    <cellStyle name="Normal 13 6 6 2" xfId="5435"/>
    <cellStyle name="Normal 13 6 6 3" xfId="5436"/>
    <cellStyle name="Normal 13 6 6 4" xfId="5437"/>
    <cellStyle name="Normal 13 6 7" xfId="5438"/>
    <cellStyle name="Normal 13 6 7 2" xfId="5439"/>
    <cellStyle name="Normal 13 6 7 3" xfId="5440"/>
    <cellStyle name="Normal 13 6 7 4" xfId="5441"/>
    <cellStyle name="Normal 13 6 8" xfId="5442"/>
    <cellStyle name="Normal 13 6 8 2" xfId="5443"/>
    <cellStyle name="Normal 13 6 8 3" xfId="5444"/>
    <cellStyle name="Normal 13 6 9" xfId="5445"/>
    <cellStyle name="Normal 13 7" xfId="5446"/>
    <cellStyle name="Normal 13 7 10" xfId="5447"/>
    <cellStyle name="Normal 13 7 11" xfId="5448"/>
    <cellStyle name="Normal 13 7 2" xfId="5449"/>
    <cellStyle name="Normal 13 7 2 10" xfId="5450"/>
    <cellStyle name="Normal 13 7 2 2" xfId="5451"/>
    <cellStyle name="Normal 13 7 2 2 2" xfId="5452"/>
    <cellStyle name="Normal 13 7 2 2 2 2" xfId="5453"/>
    <cellStyle name="Normal 13 7 2 2 2 2 2" xfId="5454"/>
    <cellStyle name="Normal 13 7 2 2 2 2 3" xfId="5455"/>
    <cellStyle name="Normal 13 7 2 2 2 2 4" xfId="5456"/>
    <cellStyle name="Normal 13 7 2 2 2 3" xfId="5457"/>
    <cellStyle name="Normal 13 7 2 2 2 3 2" xfId="5458"/>
    <cellStyle name="Normal 13 7 2 2 2 3 3" xfId="5459"/>
    <cellStyle name="Normal 13 7 2 2 2 4" xfId="5460"/>
    <cellStyle name="Normal 13 7 2 2 2 5" xfId="5461"/>
    <cellStyle name="Normal 13 7 2 2 2 6" xfId="5462"/>
    <cellStyle name="Normal 13 7 2 2 3" xfId="5463"/>
    <cellStyle name="Normal 13 7 2 2 3 2" xfId="5464"/>
    <cellStyle name="Normal 13 7 2 2 3 3" xfId="5465"/>
    <cellStyle name="Normal 13 7 2 2 3 4" xfId="5466"/>
    <cellStyle name="Normal 13 7 2 2 4" xfId="5467"/>
    <cellStyle name="Normal 13 7 2 2 4 2" xfId="5468"/>
    <cellStyle name="Normal 13 7 2 2 4 3" xfId="5469"/>
    <cellStyle name="Normal 13 7 2 2 4 4" xfId="5470"/>
    <cellStyle name="Normal 13 7 2 2 5" xfId="5471"/>
    <cellStyle name="Normal 13 7 2 2 5 2" xfId="5472"/>
    <cellStyle name="Normal 13 7 2 2 5 3" xfId="5473"/>
    <cellStyle name="Normal 13 7 2 2 5 4" xfId="5474"/>
    <cellStyle name="Normal 13 7 2 2 6" xfId="5475"/>
    <cellStyle name="Normal 13 7 2 2 6 2" xfId="5476"/>
    <cellStyle name="Normal 13 7 2 2 6 3" xfId="5477"/>
    <cellStyle name="Normal 13 7 2 2 7" xfId="5478"/>
    <cellStyle name="Normal 13 7 2 2 8" xfId="5479"/>
    <cellStyle name="Normal 13 7 2 2 9" xfId="5480"/>
    <cellStyle name="Normal 13 7 2 3" xfId="5481"/>
    <cellStyle name="Normal 13 7 2 3 2" xfId="5482"/>
    <cellStyle name="Normal 13 7 2 3 2 2" xfId="5483"/>
    <cellStyle name="Normal 13 7 2 3 2 3" xfId="5484"/>
    <cellStyle name="Normal 13 7 2 3 2 4" xfId="5485"/>
    <cellStyle name="Normal 13 7 2 3 3" xfId="5486"/>
    <cellStyle name="Normal 13 7 2 3 3 2" xfId="5487"/>
    <cellStyle name="Normal 13 7 2 3 3 3" xfId="5488"/>
    <cellStyle name="Normal 13 7 2 3 4" xfId="5489"/>
    <cellStyle name="Normal 13 7 2 3 5" xfId="5490"/>
    <cellStyle name="Normal 13 7 2 3 6" xfId="5491"/>
    <cellStyle name="Normal 13 7 2 4" xfId="5492"/>
    <cellStyle name="Normal 13 7 2 4 2" xfId="5493"/>
    <cellStyle name="Normal 13 7 2 4 3" xfId="5494"/>
    <cellStyle name="Normal 13 7 2 4 4" xfId="5495"/>
    <cellStyle name="Normal 13 7 2 5" xfId="5496"/>
    <cellStyle name="Normal 13 7 2 5 2" xfId="5497"/>
    <cellStyle name="Normal 13 7 2 5 3" xfId="5498"/>
    <cellStyle name="Normal 13 7 2 5 4" xfId="5499"/>
    <cellStyle name="Normal 13 7 2 6" xfId="5500"/>
    <cellStyle name="Normal 13 7 2 6 2" xfId="5501"/>
    <cellStyle name="Normal 13 7 2 6 3" xfId="5502"/>
    <cellStyle name="Normal 13 7 2 6 4" xfId="5503"/>
    <cellStyle name="Normal 13 7 2 7" xfId="5504"/>
    <cellStyle name="Normal 13 7 2 7 2" xfId="5505"/>
    <cellStyle name="Normal 13 7 2 7 3" xfId="5506"/>
    <cellStyle name="Normal 13 7 2 8" xfId="5507"/>
    <cellStyle name="Normal 13 7 2 9" xfId="5508"/>
    <cellStyle name="Normal 13 7 3" xfId="5509"/>
    <cellStyle name="Normal 13 7 3 2" xfId="5510"/>
    <cellStyle name="Normal 13 7 3 2 2" xfId="5511"/>
    <cellStyle name="Normal 13 7 3 2 2 2" xfId="5512"/>
    <cellStyle name="Normal 13 7 3 2 2 3" xfId="5513"/>
    <cellStyle name="Normal 13 7 3 2 2 4" xfId="5514"/>
    <cellStyle name="Normal 13 7 3 2 3" xfId="5515"/>
    <cellStyle name="Normal 13 7 3 2 3 2" xfId="5516"/>
    <cellStyle name="Normal 13 7 3 2 3 3" xfId="5517"/>
    <cellStyle name="Normal 13 7 3 2 4" xfId="5518"/>
    <cellStyle name="Normal 13 7 3 2 5" xfId="5519"/>
    <cellStyle name="Normal 13 7 3 2 6" xfId="5520"/>
    <cellStyle name="Normal 13 7 3 3" xfId="5521"/>
    <cellStyle name="Normal 13 7 3 3 2" xfId="5522"/>
    <cellStyle name="Normal 13 7 3 3 3" xfId="5523"/>
    <cellStyle name="Normal 13 7 3 3 4" xfId="5524"/>
    <cellStyle name="Normal 13 7 3 4" xfId="5525"/>
    <cellStyle name="Normal 13 7 3 4 2" xfId="5526"/>
    <cellStyle name="Normal 13 7 3 4 3" xfId="5527"/>
    <cellStyle name="Normal 13 7 3 4 4" xfId="5528"/>
    <cellStyle name="Normal 13 7 3 5" xfId="5529"/>
    <cellStyle name="Normal 13 7 3 5 2" xfId="5530"/>
    <cellStyle name="Normal 13 7 3 5 3" xfId="5531"/>
    <cellStyle name="Normal 13 7 3 5 4" xfId="5532"/>
    <cellStyle name="Normal 13 7 3 6" xfId="5533"/>
    <cellStyle name="Normal 13 7 3 6 2" xfId="5534"/>
    <cellStyle name="Normal 13 7 3 6 3" xfId="5535"/>
    <cellStyle name="Normal 13 7 3 7" xfId="5536"/>
    <cellStyle name="Normal 13 7 3 8" xfId="5537"/>
    <cellStyle name="Normal 13 7 3 9" xfId="5538"/>
    <cellStyle name="Normal 13 7 4" xfId="5539"/>
    <cellStyle name="Normal 13 7 4 2" xfId="5540"/>
    <cellStyle name="Normal 13 7 4 2 2" xfId="5541"/>
    <cellStyle name="Normal 13 7 4 2 3" xfId="5542"/>
    <cellStyle name="Normal 13 7 4 2 4" xfId="5543"/>
    <cellStyle name="Normal 13 7 4 3" xfId="5544"/>
    <cellStyle name="Normal 13 7 4 3 2" xfId="5545"/>
    <cellStyle name="Normal 13 7 4 3 3" xfId="5546"/>
    <cellStyle name="Normal 13 7 4 4" xfId="5547"/>
    <cellStyle name="Normal 13 7 4 5" xfId="5548"/>
    <cellStyle name="Normal 13 7 4 6" xfId="5549"/>
    <cellStyle name="Normal 13 7 5" xfId="5550"/>
    <cellStyle name="Normal 13 7 5 2" xfId="5551"/>
    <cellStyle name="Normal 13 7 5 3" xfId="5552"/>
    <cellStyle name="Normal 13 7 5 4" xfId="5553"/>
    <cellStyle name="Normal 13 7 6" xfId="5554"/>
    <cellStyle name="Normal 13 7 6 2" xfId="5555"/>
    <cellStyle name="Normal 13 7 6 3" xfId="5556"/>
    <cellStyle name="Normal 13 7 6 4" xfId="5557"/>
    <cellStyle name="Normal 13 7 7" xfId="5558"/>
    <cellStyle name="Normal 13 7 7 2" xfId="5559"/>
    <cellStyle name="Normal 13 7 7 3" xfId="5560"/>
    <cellStyle name="Normal 13 7 7 4" xfId="5561"/>
    <cellStyle name="Normal 13 7 8" xfId="5562"/>
    <cellStyle name="Normal 13 7 8 2" xfId="5563"/>
    <cellStyle name="Normal 13 7 8 3" xfId="5564"/>
    <cellStyle name="Normal 13 7 9" xfId="5565"/>
    <cellStyle name="Normal 13 8" xfId="5566"/>
    <cellStyle name="Normal 13 8 10" xfId="5567"/>
    <cellStyle name="Normal 13 8 11" xfId="5568"/>
    <cellStyle name="Normal 13 8 2" xfId="5569"/>
    <cellStyle name="Normal 13 8 2 10" xfId="5570"/>
    <cellStyle name="Normal 13 8 2 2" xfId="5571"/>
    <cellStyle name="Normal 13 8 2 2 2" xfId="5572"/>
    <cellStyle name="Normal 13 8 2 2 2 2" xfId="5573"/>
    <cellStyle name="Normal 13 8 2 2 2 2 2" xfId="5574"/>
    <cellStyle name="Normal 13 8 2 2 2 2 3" xfId="5575"/>
    <cellStyle name="Normal 13 8 2 2 2 2 4" xfId="5576"/>
    <cellStyle name="Normal 13 8 2 2 2 3" xfId="5577"/>
    <cellStyle name="Normal 13 8 2 2 2 3 2" xfId="5578"/>
    <cellStyle name="Normal 13 8 2 2 2 3 3" xfId="5579"/>
    <cellStyle name="Normal 13 8 2 2 2 4" xfId="5580"/>
    <cellStyle name="Normal 13 8 2 2 2 5" xfId="5581"/>
    <cellStyle name="Normal 13 8 2 2 2 6" xfId="5582"/>
    <cellStyle name="Normal 13 8 2 2 3" xfId="5583"/>
    <cellStyle name="Normal 13 8 2 2 3 2" xfId="5584"/>
    <cellStyle name="Normal 13 8 2 2 3 3" xfId="5585"/>
    <cellStyle name="Normal 13 8 2 2 3 4" xfId="5586"/>
    <cellStyle name="Normal 13 8 2 2 4" xfId="5587"/>
    <cellStyle name="Normal 13 8 2 2 4 2" xfId="5588"/>
    <cellStyle name="Normal 13 8 2 2 4 3" xfId="5589"/>
    <cellStyle name="Normal 13 8 2 2 4 4" xfId="5590"/>
    <cellStyle name="Normal 13 8 2 2 5" xfId="5591"/>
    <cellStyle name="Normal 13 8 2 2 5 2" xfId="5592"/>
    <cellStyle name="Normal 13 8 2 2 5 3" xfId="5593"/>
    <cellStyle name="Normal 13 8 2 2 5 4" xfId="5594"/>
    <cellStyle name="Normal 13 8 2 2 6" xfId="5595"/>
    <cellStyle name="Normal 13 8 2 2 6 2" xfId="5596"/>
    <cellStyle name="Normal 13 8 2 2 6 3" xfId="5597"/>
    <cellStyle name="Normal 13 8 2 2 7" xfId="5598"/>
    <cellStyle name="Normal 13 8 2 2 8" xfId="5599"/>
    <cellStyle name="Normal 13 8 2 2 9" xfId="5600"/>
    <cellStyle name="Normal 13 8 2 3" xfId="5601"/>
    <cellStyle name="Normal 13 8 2 3 2" xfId="5602"/>
    <cellStyle name="Normal 13 8 2 3 2 2" xfId="5603"/>
    <cellStyle name="Normal 13 8 2 3 2 3" xfId="5604"/>
    <cellStyle name="Normal 13 8 2 3 2 4" xfId="5605"/>
    <cellStyle name="Normal 13 8 2 3 3" xfId="5606"/>
    <cellStyle name="Normal 13 8 2 3 3 2" xfId="5607"/>
    <cellStyle name="Normal 13 8 2 3 3 3" xfId="5608"/>
    <cellStyle name="Normal 13 8 2 3 4" xfId="5609"/>
    <cellStyle name="Normal 13 8 2 3 5" xfId="5610"/>
    <cellStyle name="Normal 13 8 2 3 6" xfId="5611"/>
    <cellStyle name="Normal 13 8 2 4" xfId="5612"/>
    <cellStyle name="Normal 13 8 2 4 2" xfId="5613"/>
    <cellStyle name="Normal 13 8 2 4 3" xfId="5614"/>
    <cellStyle name="Normal 13 8 2 4 4" xfId="5615"/>
    <cellStyle name="Normal 13 8 2 5" xfId="5616"/>
    <cellStyle name="Normal 13 8 2 5 2" xfId="5617"/>
    <cellStyle name="Normal 13 8 2 5 3" xfId="5618"/>
    <cellStyle name="Normal 13 8 2 5 4" xfId="5619"/>
    <cellStyle name="Normal 13 8 2 6" xfId="5620"/>
    <cellStyle name="Normal 13 8 2 6 2" xfId="5621"/>
    <cellStyle name="Normal 13 8 2 6 3" xfId="5622"/>
    <cellStyle name="Normal 13 8 2 6 4" xfId="5623"/>
    <cellStyle name="Normal 13 8 2 7" xfId="5624"/>
    <cellStyle name="Normal 13 8 2 7 2" xfId="5625"/>
    <cellStyle name="Normal 13 8 2 7 3" xfId="5626"/>
    <cellStyle name="Normal 13 8 2 8" xfId="5627"/>
    <cellStyle name="Normal 13 8 2 9" xfId="5628"/>
    <cellStyle name="Normal 13 8 3" xfId="5629"/>
    <cellStyle name="Normal 13 8 3 2" xfId="5630"/>
    <cellStyle name="Normal 13 8 3 2 2" xfId="5631"/>
    <cellStyle name="Normal 13 8 3 2 2 2" xfId="5632"/>
    <cellStyle name="Normal 13 8 3 2 2 3" xfId="5633"/>
    <cellStyle name="Normal 13 8 3 2 2 4" xfId="5634"/>
    <cellStyle name="Normal 13 8 3 2 3" xfId="5635"/>
    <cellStyle name="Normal 13 8 3 2 3 2" xfId="5636"/>
    <cellStyle name="Normal 13 8 3 2 3 3" xfId="5637"/>
    <cellStyle name="Normal 13 8 3 2 4" xfId="5638"/>
    <cellStyle name="Normal 13 8 3 2 5" xfId="5639"/>
    <cellStyle name="Normal 13 8 3 2 6" xfId="5640"/>
    <cellStyle name="Normal 13 8 3 3" xfId="5641"/>
    <cellStyle name="Normal 13 8 3 3 2" xfId="5642"/>
    <cellStyle name="Normal 13 8 3 3 3" xfId="5643"/>
    <cellStyle name="Normal 13 8 3 3 4" xfId="5644"/>
    <cellStyle name="Normal 13 8 3 4" xfId="5645"/>
    <cellStyle name="Normal 13 8 3 4 2" xfId="5646"/>
    <cellStyle name="Normal 13 8 3 4 3" xfId="5647"/>
    <cellStyle name="Normal 13 8 3 4 4" xfId="5648"/>
    <cellStyle name="Normal 13 8 3 5" xfId="5649"/>
    <cellStyle name="Normal 13 8 3 5 2" xfId="5650"/>
    <cellStyle name="Normal 13 8 3 5 3" xfId="5651"/>
    <cellStyle name="Normal 13 8 3 5 4" xfId="5652"/>
    <cellStyle name="Normal 13 8 3 6" xfId="5653"/>
    <cellStyle name="Normal 13 8 3 6 2" xfId="5654"/>
    <cellStyle name="Normal 13 8 3 6 3" xfId="5655"/>
    <cellStyle name="Normal 13 8 3 7" xfId="5656"/>
    <cellStyle name="Normal 13 8 3 8" xfId="5657"/>
    <cellStyle name="Normal 13 8 3 9" xfId="5658"/>
    <cellStyle name="Normal 13 8 4" xfId="5659"/>
    <cellStyle name="Normal 13 8 4 2" xfId="5660"/>
    <cellStyle name="Normal 13 8 4 2 2" xfId="5661"/>
    <cellStyle name="Normal 13 8 4 2 3" xfId="5662"/>
    <cellStyle name="Normal 13 8 4 2 4" xfId="5663"/>
    <cellStyle name="Normal 13 8 4 3" xfId="5664"/>
    <cellStyle name="Normal 13 8 4 3 2" xfId="5665"/>
    <cellStyle name="Normal 13 8 4 3 3" xfId="5666"/>
    <cellStyle name="Normal 13 8 4 4" xfId="5667"/>
    <cellStyle name="Normal 13 8 4 5" xfId="5668"/>
    <cellStyle name="Normal 13 8 4 6" xfId="5669"/>
    <cellStyle name="Normal 13 8 5" xfId="5670"/>
    <cellStyle name="Normal 13 8 5 2" xfId="5671"/>
    <cellStyle name="Normal 13 8 5 3" xfId="5672"/>
    <cellStyle name="Normal 13 8 5 4" xfId="5673"/>
    <cellStyle name="Normal 13 8 6" xfId="5674"/>
    <cellStyle name="Normal 13 8 6 2" xfId="5675"/>
    <cellStyle name="Normal 13 8 6 3" xfId="5676"/>
    <cellStyle name="Normal 13 8 6 4" xfId="5677"/>
    <cellStyle name="Normal 13 8 7" xfId="5678"/>
    <cellStyle name="Normal 13 8 7 2" xfId="5679"/>
    <cellStyle name="Normal 13 8 7 3" xfId="5680"/>
    <cellStyle name="Normal 13 8 7 4" xfId="5681"/>
    <cellStyle name="Normal 13 8 8" xfId="5682"/>
    <cellStyle name="Normal 13 8 8 2" xfId="5683"/>
    <cellStyle name="Normal 13 8 8 3" xfId="5684"/>
    <cellStyle name="Normal 13 8 9" xfId="5685"/>
    <cellStyle name="Normal 13 9" xfId="5686"/>
    <cellStyle name="Normal 13 9 10" xfId="5687"/>
    <cellStyle name="Normal 13 9 2" xfId="5688"/>
    <cellStyle name="Normal 13 9 2 2" xfId="5689"/>
    <cellStyle name="Normal 13 9 2 2 2" xfId="5690"/>
    <cellStyle name="Normal 13 9 2 2 2 2" xfId="5691"/>
    <cellStyle name="Normal 13 9 2 2 2 3" xfId="5692"/>
    <cellStyle name="Normal 13 9 2 2 2 4" xfId="5693"/>
    <cellStyle name="Normal 13 9 2 2 3" xfId="5694"/>
    <cellStyle name="Normal 13 9 2 2 3 2" xfId="5695"/>
    <cellStyle name="Normal 13 9 2 2 3 3" xfId="5696"/>
    <cellStyle name="Normal 13 9 2 2 4" xfId="5697"/>
    <cellStyle name="Normal 13 9 2 2 5" xfId="5698"/>
    <cellStyle name="Normal 13 9 2 2 6" xfId="5699"/>
    <cellStyle name="Normal 13 9 2 3" xfId="5700"/>
    <cellStyle name="Normal 13 9 2 3 2" xfId="5701"/>
    <cellStyle name="Normal 13 9 2 3 3" xfId="5702"/>
    <cellStyle name="Normal 13 9 2 3 4" xfId="5703"/>
    <cellStyle name="Normal 13 9 2 4" xfId="5704"/>
    <cellStyle name="Normal 13 9 2 4 2" xfId="5705"/>
    <cellStyle name="Normal 13 9 2 4 3" xfId="5706"/>
    <cellStyle name="Normal 13 9 2 4 4" xfId="5707"/>
    <cellStyle name="Normal 13 9 2 5" xfId="5708"/>
    <cellStyle name="Normal 13 9 2 5 2" xfId="5709"/>
    <cellStyle name="Normal 13 9 2 5 3" xfId="5710"/>
    <cellStyle name="Normal 13 9 2 5 4" xfId="5711"/>
    <cellStyle name="Normal 13 9 2 6" xfId="5712"/>
    <cellStyle name="Normal 13 9 2 6 2" xfId="5713"/>
    <cellStyle name="Normal 13 9 2 6 3" xfId="5714"/>
    <cellStyle name="Normal 13 9 2 7" xfId="5715"/>
    <cellStyle name="Normal 13 9 2 8" xfId="5716"/>
    <cellStyle name="Normal 13 9 2 9" xfId="5717"/>
    <cellStyle name="Normal 13 9 3" xfId="5718"/>
    <cellStyle name="Normal 13 9 3 2" xfId="5719"/>
    <cellStyle name="Normal 13 9 3 2 2" xfId="5720"/>
    <cellStyle name="Normal 13 9 3 2 3" xfId="5721"/>
    <cellStyle name="Normal 13 9 3 2 4" xfId="5722"/>
    <cellStyle name="Normal 13 9 3 3" xfId="5723"/>
    <cellStyle name="Normal 13 9 3 3 2" xfId="5724"/>
    <cellStyle name="Normal 13 9 3 3 3" xfId="5725"/>
    <cellStyle name="Normal 13 9 3 4" xfId="5726"/>
    <cellStyle name="Normal 13 9 3 5" xfId="5727"/>
    <cellStyle name="Normal 13 9 3 6" xfId="5728"/>
    <cellStyle name="Normal 13 9 4" xfId="5729"/>
    <cellStyle name="Normal 13 9 4 2" xfId="5730"/>
    <cellStyle name="Normal 13 9 4 3" xfId="5731"/>
    <cellStyle name="Normal 13 9 4 4" xfId="5732"/>
    <cellStyle name="Normal 13 9 5" xfId="5733"/>
    <cellStyle name="Normal 13 9 5 2" xfId="5734"/>
    <cellStyle name="Normal 13 9 5 3" xfId="5735"/>
    <cellStyle name="Normal 13 9 5 4" xfId="5736"/>
    <cellStyle name="Normal 13 9 6" xfId="5737"/>
    <cellStyle name="Normal 13 9 6 2" xfId="5738"/>
    <cellStyle name="Normal 13 9 6 3" xfId="5739"/>
    <cellStyle name="Normal 13 9 6 4" xfId="5740"/>
    <cellStyle name="Normal 13 9 7" xfId="5741"/>
    <cellStyle name="Normal 13 9 7 2" xfId="5742"/>
    <cellStyle name="Normal 13 9 7 3" xfId="5743"/>
    <cellStyle name="Normal 13 9 8" xfId="5744"/>
    <cellStyle name="Normal 13 9 9" xfId="5745"/>
    <cellStyle name="Normal 130" xfId="5746"/>
    <cellStyle name="Normal 131" xfId="5747"/>
    <cellStyle name="Normal 132" xfId="5748"/>
    <cellStyle name="Normal 132 2" xfId="5749"/>
    <cellStyle name="Normal 132 3" xfId="5750"/>
    <cellStyle name="Normal 133" xfId="5751"/>
    <cellStyle name="Normal 133 2" xfId="5752"/>
    <cellStyle name="Normal 133 3" xfId="5753"/>
    <cellStyle name="Normal 134" xfId="5754"/>
    <cellStyle name="Normal 134 2" xfId="5755"/>
    <cellStyle name="Normal 134 3" xfId="5756"/>
    <cellStyle name="Normal 135" xfId="5757"/>
    <cellStyle name="Normal 135 2" xfId="5758"/>
    <cellStyle name="Normal 135 3" xfId="5759"/>
    <cellStyle name="Normal 136" xfId="5760"/>
    <cellStyle name="Normal 136 2" xfId="5761"/>
    <cellStyle name="Normal 136 3" xfId="5762"/>
    <cellStyle name="Normal 137" xfId="5763"/>
    <cellStyle name="Normal 138" xfId="5764"/>
    <cellStyle name="Normal 139" xfId="5765"/>
    <cellStyle name="Normal 14" xfId="52"/>
    <cellStyle name="Normal 14 10" xfId="5766"/>
    <cellStyle name="Normal 14 10 2" xfId="5767"/>
    <cellStyle name="Normal 14 10 2 2" xfId="5768"/>
    <cellStyle name="Normal 14 10 2 2 2" xfId="5769"/>
    <cellStyle name="Normal 14 10 2 2 3" xfId="5770"/>
    <cellStyle name="Normal 14 10 2 2 4" xfId="5771"/>
    <cellStyle name="Normal 14 10 2 3" xfId="5772"/>
    <cellStyle name="Normal 14 10 2 3 2" xfId="5773"/>
    <cellStyle name="Normal 14 10 2 3 3" xfId="5774"/>
    <cellStyle name="Normal 14 10 2 4" xfId="5775"/>
    <cellStyle name="Normal 14 10 2 5" xfId="5776"/>
    <cellStyle name="Normal 14 10 2 6" xfId="5777"/>
    <cellStyle name="Normal 14 10 3" xfId="5778"/>
    <cellStyle name="Normal 14 10 3 2" xfId="5779"/>
    <cellStyle name="Normal 14 10 3 3" xfId="5780"/>
    <cellStyle name="Normal 14 10 3 4" xfId="5781"/>
    <cellStyle name="Normal 14 10 4" xfId="5782"/>
    <cellStyle name="Normal 14 10 4 2" xfId="5783"/>
    <cellStyle name="Normal 14 10 4 3" xfId="5784"/>
    <cellStyle name="Normal 14 10 4 4" xfId="5785"/>
    <cellStyle name="Normal 14 10 5" xfId="5786"/>
    <cellStyle name="Normal 14 10 5 2" xfId="5787"/>
    <cellStyle name="Normal 14 10 5 3" xfId="5788"/>
    <cellStyle name="Normal 14 10 5 4" xfId="5789"/>
    <cellStyle name="Normal 14 10 6" xfId="5790"/>
    <cellStyle name="Normal 14 10 6 2" xfId="5791"/>
    <cellStyle name="Normal 14 10 6 3" xfId="5792"/>
    <cellStyle name="Normal 14 10 7" xfId="5793"/>
    <cellStyle name="Normal 14 10 8" xfId="5794"/>
    <cellStyle name="Normal 14 10 9" xfId="5795"/>
    <cellStyle name="Normal 14 11" xfId="5796"/>
    <cellStyle name="Normal 14 11 2" xfId="5797"/>
    <cellStyle name="Normal 14 11 2 2" xfId="5798"/>
    <cellStyle name="Normal 14 11 2 2 2" xfId="5799"/>
    <cellStyle name="Normal 14 11 2 2 3" xfId="5800"/>
    <cellStyle name="Normal 14 11 2 2 4" xfId="5801"/>
    <cellStyle name="Normal 14 11 2 3" xfId="5802"/>
    <cellStyle name="Normal 14 11 2 3 2" xfId="5803"/>
    <cellStyle name="Normal 14 11 2 3 3" xfId="5804"/>
    <cellStyle name="Normal 14 11 2 4" xfId="5805"/>
    <cellStyle name="Normal 14 11 2 5" xfId="5806"/>
    <cellStyle name="Normal 14 11 2 6" xfId="5807"/>
    <cellStyle name="Normal 14 11 3" xfId="5808"/>
    <cellStyle name="Normal 14 11 3 2" xfId="5809"/>
    <cellStyle name="Normal 14 11 3 3" xfId="5810"/>
    <cellStyle name="Normal 14 11 3 4" xfId="5811"/>
    <cellStyle name="Normal 14 11 4" xfId="5812"/>
    <cellStyle name="Normal 14 11 4 2" xfId="5813"/>
    <cellStyle name="Normal 14 11 4 3" xfId="5814"/>
    <cellStyle name="Normal 14 11 4 4" xfId="5815"/>
    <cellStyle name="Normal 14 11 5" xfId="5816"/>
    <cellStyle name="Normal 14 11 5 2" xfId="5817"/>
    <cellStyle name="Normal 14 11 5 3" xfId="5818"/>
    <cellStyle name="Normal 14 11 5 4" xfId="5819"/>
    <cellStyle name="Normal 14 11 6" xfId="5820"/>
    <cellStyle name="Normal 14 11 6 2" xfId="5821"/>
    <cellStyle name="Normal 14 11 6 3" xfId="5822"/>
    <cellStyle name="Normal 14 11 7" xfId="5823"/>
    <cellStyle name="Normal 14 11 8" xfId="5824"/>
    <cellStyle name="Normal 14 11 9" xfId="5825"/>
    <cellStyle name="Normal 14 12" xfId="5826"/>
    <cellStyle name="Normal 14 12 2" xfId="5827"/>
    <cellStyle name="Normal 14 12 2 2" xfId="5828"/>
    <cellStyle name="Normal 14 12 2 2 2" xfId="5829"/>
    <cellStyle name="Normal 14 12 2 2 3" xfId="5830"/>
    <cellStyle name="Normal 14 12 2 2 4" xfId="5831"/>
    <cellStyle name="Normal 14 12 2 3" xfId="5832"/>
    <cellStyle name="Normal 14 12 2 3 2" xfId="5833"/>
    <cellStyle name="Normal 14 12 2 3 3" xfId="5834"/>
    <cellStyle name="Normal 14 12 2 4" xfId="5835"/>
    <cellStyle name="Normal 14 12 2 5" xfId="5836"/>
    <cellStyle name="Normal 14 12 2 6" xfId="5837"/>
    <cellStyle name="Normal 14 12 3" xfId="5838"/>
    <cellStyle name="Normal 14 12 3 2" xfId="5839"/>
    <cellStyle name="Normal 14 12 3 3" xfId="5840"/>
    <cellStyle name="Normal 14 12 3 4" xfId="5841"/>
    <cellStyle name="Normal 14 12 4" xfId="5842"/>
    <cellStyle name="Normal 14 12 4 2" xfId="5843"/>
    <cellStyle name="Normal 14 12 4 3" xfId="5844"/>
    <cellStyle name="Normal 14 12 4 4" xfId="5845"/>
    <cellStyle name="Normal 14 12 5" xfId="5846"/>
    <cellStyle name="Normal 14 12 5 2" xfId="5847"/>
    <cellStyle name="Normal 14 12 5 3" xfId="5848"/>
    <cellStyle name="Normal 14 12 5 4" xfId="5849"/>
    <cellStyle name="Normal 14 12 6" xfId="5850"/>
    <cellStyle name="Normal 14 12 6 2" xfId="5851"/>
    <cellStyle name="Normal 14 12 6 3" xfId="5852"/>
    <cellStyle name="Normal 14 12 7" xfId="5853"/>
    <cellStyle name="Normal 14 12 8" xfId="5854"/>
    <cellStyle name="Normal 14 12 9" xfId="5855"/>
    <cellStyle name="Normal 14 13" xfId="5856"/>
    <cellStyle name="Normal 14 13 2" xfId="5857"/>
    <cellStyle name="Normal 14 13 2 2" xfId="5858"/>
    <cellStyle name="Normal 14 13 2 2 2" xfId="5859"/>
    <cellStyle name="Normal 14 13 2 2 3" xfId="5860"/>
    <cellStyle name="Normal 14 13 2 2 4" xfId="5861"/>
    <cellStyle name="Normal 14 13 2 3" xfId="5862"/>
    <cellStyle name="Normal 14 13 2 3 2" xfId="5863"/>
    <cellStyle name="Normal 14 13 2 3 3" xfId="5864"/>
    <cellStyle name="Normal 14 13 2 4" xfId="5865"/>
    <cellStyle name="Normal 14 13 2 5" xfId="5866"/>
    <cellStyle name="Normal 14 13 2 6" xfId="5867"/>
    <cellStyle name="Normal 14 13 3" xfId="5868"/>
    <cellStyle name="Normal 14 13 3 2" xfId="5869"/>
    <cellStyle name="Normal 14 13 3 3" xfId="5870"/>
    <cellStyle name="Normal 14 13 3 4" xfId="5871"/>
    <cellStyle name="Normal 14 13 4" xfId="5872"/>
    <cellStyle name="Normal 14 13 4 2" xfId="5873"/>
    <cellStyle name="Normal 14 13 4 3" xfId="5874"/>
    <cellStyle name="Normal 14 13 4 4" xfId="5875"/>
    <cellStyle name="Normal 14 13 5" xfId="5876"/>
    <cellStyle name="Normal 14 13 5 2" xfId="5877"/>
    <cellStyle name="Normal 14 13 5 3" xfId="5878"/>
    <cellStyle name="Normal 14 13 6" xfId="5879"/>
    <cellStyle name="Normal 14 13 7" xfId="5880"/>
    <cellStyle name="Normal 14 13 8" xfId="5881"/>
    <cellStyle name="Normal 14 14" xfId="5882"/>
    <cellStyle name="Normal 14 14 2" xfId="5883"/>
    <cellStyle name="Normal 14 14 2 2" xfId="5884"/>
    <cellStyle name="Normal 14 14 2 3" xfId="5885"/>
    <cellStyle name="Normal 14 14 2 4" xfId="5886"/>
    <cellStyle name="Normal 14 14 3" xfId="5887"/>
    <cellStyle name="Normal 14 14 3 2" xfId="5888"/>
    <cellStyle name="Normal 14 14 3 3" xfId="5889"/>
    <cellStyle name="Normal 14 14 3 4" xfId="5890"/>
    <cellStyle name="Normal 14 14 4" xfId="5891"/>
    <cellStyle name="Normal 14 14 4 2" xfId="5892"/>
    <cellStyle name="Normal 14 14 4 3" xfId="5893"/>
    <cellStyle name="Normal 14 14 5" xfId="5894"/>
    <cellStyle name="Normal 14 14 6" xfId="5895"/>
    <cellStyle name="Normal 14 14 7" xfId="5896"/>
    <cellStyle name="Normal 14 15" xfId="5897"/>
    <cellStyle name="Normal 14 15 2" xfId="5898"/>
    <cellStyle name="Normal 14 15 3" xfId="5899"/>
    <cellStyle name="Normal 14 15 4" xfId="5900"/>
    <cellStyle name="Normal 14 16" xfId="5901"/>
    <cellStyle name="Normal 14 16 2" xfId="5902"/>
    <cellStyle name="Normal 14 16 3" xfId="5903"/>
    <cellStyle name="Normal 14 16 4" xfId="5904"/>
    <cellStyle name="Normal 14 17" xfId="5905"/>
    <cellStyle name="Normal 14 17 2" xfId="5906"/>
    <cellStyle name="Normal 14 17 3" xfId="5907"/>
    <cellStyle name="Normal 14 17 4" xfId="5908"/>
    <cellStyle name="Normal 14 18" xfId="5909"/>
    <cellStyle name="Normal 14 18 2" xfId="5910"/>
    <cellStyle name="Normal 14 18 3" xfId="5911"/>
    <cellStyle name="Normal 14 19" xfId="5912"/>
    <cellStyle name="Normal 14 2" xfId="122"/>
    <cellStyle name="Normal 14 2 10" xfId="5913"/>
    <cellStyle name="Normal 14 2 10 2" xfId="5914"/>
    <cellStyle name="Normal 14 2 10 2 2" xfId="5915"/>
    <cellStyle name="Normal 14 2 10 2 2 2" xfId="5916"/>
    <cellStyle name="Normal 14 2 10 2 2 3" xfId="5917"/>
    <cellStyle name="Normal 14 2 10 2 2 4" xfId="5918"/>
    <cellStyle name="Normal 14 2 10 2 3" xfId="5919"/>
    <cellStyle name="Normal 14 2 10 2 3 2" xfId="5920"/>
    <cellStyle name="Normal 14 2 10 2 3 3" xfId="5921"/>
    <cellStyle name="Normal 14 2 10 2 4" xfId="5922"/>
    <cellStyle name="Normal 14 2 10 2 5" xfId="5923"/>
    <cellStyle name="Normal 14 2 10 2 6" xfId="5924"/>
    <cellStyle name="Normal 14 2 10 3" xfId="5925"/>
    <cellStyle name="Normal 14 2 10 3 2" xfId="5926"/>
    <cellStyle name="Normal 14 2 10 3 3" xfId="5927"/>
    <cellStyle name="Normal 14 2 10 3 4" xfId="5928"/>
    <cellStyle name="Normal 14 2 10 4" xfId="5929"/>
    <cellStyle name="Normal 14 2 10 4 2" xfId="5930"/>
    <cellStyle name="Normal 14 2 10 4 3" xfId="5931"/>
    <cellStyle name="Normal 14 2 10 4 4" xfId="5932"/>
    <cellStyle name="Normal 14 2 10 5" xfId="5933"/>
    <cellStyle name="Normal 14 2 10 5 2" xfId="5934"/>
    <cellStyle name="Normal 14 2 10 5 3" xfId="5935"/>
    <cellStyle name="Normal 14 2 10 5 4" xfId="5936"/>
    <cellStyle name="Normal 14 2 10 6" xfId="5937"/>
    <cellStyle name="Normal 14 2 10 6 2" xfId="5938"/>
    <cellStyle name="Normal 14 2 10 6 3" xfId="5939"/>
    <cellStyle name="Normal 14 2 10 7" xfId="5940"/>
    <cellStyle name="Normal 14 2 10 8" xfId="5941"/>
    <cellStyle name="Normal 14 2 10 9" xfId="5942"/>
    <cellStyle name="Normal 14 2 11" xfId="5943"/>
    <cellStyle name="Normal 14 2 11 2" xfId="5944"/>
    <cellStyle name="Normal 14 2 11 2 2" xfId="5945"/>
    <cellStyle name="Normal 14 2 11 2 2 2" xfId="5946"/>
    <cellStyle name="Normal 14 2 11 2 2 3" xfId="5947"/>
    <cellStyle name="Normal 14 2 11 2 2 4" xfId="5948"/>
    <cellStyle name="Normal 14 2 11 2 3" xfId="5949"/>
    <cellStyle name="Normal 14 2 11 2 3 2" xfId="5950"/>
    <cellStyle name="Normal 14 2 11 2 3 3" xfId="5951"/>
    <cellStyle name="Normal 14 2 11 2 4" xfId="5952"/>
    <cellStyle name="Normal 14 2 11 2 5" xfId="5953"/>
    <cellStyle name="Normal 14 2 11 2 6" xfId="5954"/>
    <cellStyle name="Normal 14 2 11 3" xfId="5955"/>
    <cellStyle name="Normal 14 2 11 3 2" xfId="5956"/>
    <cellStyle name="Normal 14 2 11 3 3" xfId="5957"/>
    <cellStyle name="Normal 14 2 11 3 4" xfId="5958"/>
    <cellStyle name="Normal 14 2 11 4" xfId="5959"/>
    <cellStyle name="Normal 14 2 11 4 2" xfId="5960"/>
    <cellStyle name="Normal 14 2 11 4 3" xfId="5961"/>
    <cellStyle name="Normal 14 2 11 4 4" xfId="5962"/>
    <cellStyle name="Normal 14 2 11 5" xfId="5963"/>
    <cellStyle name="Normal 14 2 11 5 2" xfId="5964"/>
    <cellStyle name="Normal 14 2 11 5 3" xfId="5965"/>
    <cellStyle name="Normal 14 2 11 6" xfId="5966"/>
    <cellStyle name="Normal 14 2 11 7" xfId="5967"/>
    <cellStyle name="Normal 14 2 11 8" xfId="5968"/>
    <cellStyle name="Normal 14 2 12" xfId="5969"/>
    <cellStyle name="Normal 14 2 12 2" xfId="5970"/>
    <cellStyle name="Normal 14 2 12 2 2" xfId="5971"/>
    <cellStyle name="Normal 14 2 12 2 3" xfId="5972"/>
    <cellStyle name="Normal 14 2 12 2 4" xfId="5973"/>
    <cellStyle name="Normal 14 2 12 3" xfId="5974"/>
    <cellStyle name="Normal 14 2 12 3 2" xfId="5975"/>
    <cellStyle name="Normal 14 2 12 3 3" xfId="5976"/>
    <cellStyle name="Normal 14 2 12 3 4" xfId="5977"/>
    <cellStyle name="Normal 14 2 12 4" xfId="5978"/>
    <cellStyle name="Normal 14 2 12 4 2" xfId="5979"/>
    <cellStyle name="Normal 14 2 12 4 3" xfId="5980"/>
    <cellStyle name="Normal 14 2 12 5" xfId="5981"/>
    <cellStyle name="Normal 14 2 12 6" xfId="5982"/>
    <cellStyle name="Normal 14 2 12 7" xfId="5983"/>
    <cellStyle name="Normal 14 2 13" xfId="5984"/>
    <cellStyle name="Normal 14 2 13 2" xfId="5985"/>
    <cellStyle name="Normal 14 2 13 3" xfId="5986"/>
    <cellStyle name="Normal 14 2 13 4" xfId="5987"/>
    <cellStyle name="Normal 14 2 14" xfId="5988"/>
    <cellStyle name="Normal 14 2 14 2" xfId="5989"/>
    <cellStyle name="Normal 14 2 14 3" xfId="5990"/>
    <cellStyle name="Normal 14 2 14 4" xfId="5991"/>
    <cellStyle name="Normal 14 2 15" xfId="5992"/>
    <cellStyle name="Normal 14 2 15 2" xfId="5993"/>
    <cellStyle name="Normal 14 2 15 3" xfId="5994"/>
    <cellStyle name="Normal 14 2 15 4" xfId="5995"/>
    <cellStyle name="Normal 14 2 16" xfId="5996"/>
    <cellStyle name="Normal 14 2 16 2" xfId="5997"/>
    <cellStyle name="Normal 14 2 16 3" xfId="5998"/>
    <cellStyle name="Normal 14 2 17" xfId="5999"/>
    <cellStyle name="Normal 14 2 18" xfId="6000"/>
    <cellStyle name="Normal 14 2 19" xfId="6001"/>
    <cellStyle name="Normal 14 2 2" xfId="192"/>
    <cellStyle name="Normal 14 2 2 10" xfId="6002"/>
    <cellStyle name="Normal 14 2 2 10 2" xfId="6003"/>
    <cellStyle name="Normal 14 2 2 10 3" xfId="6004"/>
    <cellStyle name="Normal 14 2 2 10 4" xfId="6005"/>
    <cellStyle name="Normal 14 2 2 11" xfId="6006"/>
    <cellStyle name="Normal 14 2 2 11 2" xfId="6007"/>
    <cellStyle name="Normal 14 2 2 11 3" xfId="6008"/>
    <cellStyle name="Normal 14 2 2 12" xfId="6009"/>
    <cellStyle name="Normal 14 2 2 13" xfId="6010"/>
    <cellStyle name="Normal 14 2 2 14" xfId="6011"/>
    <cellStyle name="Normal 14 2 2 2" xfId="6012"/>
    <cellStyle name="Normal 14 2 2 2 10" xfId="6013"/>
    <cellStyle name="Normal 14 2 2 2 11" xfId="6014"/>
    <cellStyle name="Normal 14 2 2 2 2" xfId="6015"/>
    <cellStyle name="Normal 14 2 2 2 2 10" xfId="6016"/>
    <cellStyle name="Normal 14 2 2 2 2 2" xfId="6017"/>
    <cellStyle name="Normal 14 2 2 2 2 2 2" xfId="6018"/>
    <cellStyle name="Normal 14 2 2 2 2 2 2 2" xfId="6019"/>
    <cellStyle name="Normal 14 2 2 2 2 2 2 2 2" xfId="6020"/>
    <cellStyle name="Normal 14 2 2 2 2 2 2 2 3" xfId="6021"/>
    <cellStyle name="Normal 14 2 2 2 2 2 2 2 4" xfId="6022"/>
    <cellStyle name="Normal 14 2 2 2 2 2 2 3" xfId="6023"/>
    <cellStyle name="Normal 14 2 2 2 2 2 2 3 2" xfId="6024"/>
    <cellStyle name="Normal 14 2 2 2 2 2 2 3 3" xfId="6025"/>
    <cellStyle name="Normal 14 2 2 2 2 2 2 4" xfId="6026"/>
    <cellStyle name="Normal 14 2 2 2 2 2 2 5" xfId="6027"/>
    <cellStyle name="Normal 14 2 2 2 2 2 2 6" xfId="6028"/>
    <cellStyle name="Normal 14 2 2 2 2 2 3" xfId="6029"/>
    <cellStyle name="Normal 14 2 2 2 2 2 3 2" xfId="6030"/>
    <cellStyle name="Normal 14 2 2 2 2 2 3 3" xfId="6031"/>
    <cellStyle name="Normal 14 2 2 2 2 2 3 4" xfId="6032"/>
    <cellStyle name="Normal 14 2 2 2 2 2 4" xfId="6033"/>
    <cellStyle name="Normal 14 2 2 2 2 2 4 2" xfId="6034"/>
    <cellStyle name="Normal 14 2 2 2 2 2 4 3" xfId="6035"/>
    <cellStyle name="Normal 14 2 2 2 2 2 4 4" xfId="6036"/>
    <cellStyle name="Normal 14 2 2 2 2 2 5" xfId="6037"/>
    <cellStyle name="Normal 14 2 2 2 2 2 5 2" xfId="6038"/>
    <cellStyle name="Normal 14 2 2 2 2 2 5 3" xfId="6039"/>
    <cellStyle name="Normal 14 2 2 2 2 2 5 4" xfId="6040"/>
    <cellStyle name="Normal 14 2 2 2 2 2 6" xfId="6041"/>
    <cellStyle name="Normal 14 2 2 2 2 2 6 2" xfId="6042"/>
    <cellStyle name="Normal 14 2 2 2 2 2 6 3" xfId="6043"/>
    <cellStyle name="Normal 14 2 2 2 2 2 7" xfId="6044"/>
    <cellStyle name="Normal 14 2 2 2 2 2 8" xfId="6045"/>
    <cellStyle name="Normal 14 2 2 2 2 2 9" xfId="6046"/>
    <cellStyle name="Normal 14 2 2 2 2 3" xfId="6047"/>
    <cellStyle name="Normal 14 2 2 2 2 3 2" xfId="6048"/>
    <cellStyle name="Normal 14 2 2 2 2 3 2 2" xfId="6049"/>
    <cellStyle name="Normal 14 2 2 2 2 3 2 3" xfId="6050"/>
    <cellStyle name="Normal 14 2 2 2 2 3 2 4" xfId="6051"/>
    <cellStyle name="Normal 14 2 2 2 2 3 3" xfId="6052"/>
    <cellStyle name="Normal 14 2 2 2 2 3 3 2" xfId="6053"/>
    <cellStyle name="Normal 14 2 2 2 2 3 3 3" xfId="6054"/>
    <cellStyle name="Normal 14 2 2 2 2 3 4" xfId="6055"/>
    <cellStyle name="Normal 14 2 2 2 2 3 5" xfId="6056"/>
    <cellStyle name="Normal 14 2 2 2 2 3 6" xfId="6057"/>
    <cellStyle name="Normal 14 2 2 2 2 4" xfId="6058"/>
    <cellStyle name="Normal 14 2 2 2 2 4 2" xfId="6059"/>
    <cellStyle name="Normal 14 2 2 2 2 4 3" xfId="6060"/>
    <cellStyle name="Normal 14 2 2 2 2 4 4" xfId="6061"/>
    <cellStyle name="Normal 14 2 2 2 2 5" xfId="6062"/>
    <cellStyle name="Normal 14 2 2 2 2 5 2" xfId="6063"/>
    <cellStyle name="Normal 14 2 2 2 2 5 3" xfId="6064"/>
    <cellStyle name="Normal 14 2 2 2 2 5 4" xfId="6065"/>
    <cellStyle name="Normal 14 2 2 2 2 6" xfId="6066"/>
    <cellStyle name="Normal 14 2 2 2 2 6 2" xfId="6067"/>
    <cellStyle name="Normal 14 2 2 2 2 6 3" xfId="6068"/>
    <cellStyle name="Normal 14 2 2 2 2 6 4" xfId="6069"/>
    <cellStyle name="Normal 14 2 2 2 2 7" xfId="6070"/>
    <cellStyle name="Normal 14 2 2 2 2 7 2" xfId="6071"/>
    <cellStyle name="Normal 14 2 2 2 2 7 3" xfId="6072"/>
    <cellStyle name="Normal 14 2 2 2 2 8" xfId="6073"/>
    <cellStyle name="Normal 14 2 2 2 2 9" xfId="6074"/>
    <cellStyle name="Normal 14 2 2 2 3" xfId="6075"/>
    <cellStyle name="Normal 14 2 2 2 3 2" xfId="6076"/>
    <cellStyle name="Normal 14 2 2 2 3 2 2" xfId="6077"/>
    <cellStyle name="Normal 14 2 2 2 3 2 2 2" xfId="6078"/>
    <cellStyle name="Normal 14 2 2 2 3 2 2 3" xfId="6079"/>
    <cellStyle name="Normal 14 2 2 2 3 2 2 4" xfId="6080"/>
    <cellStyle name="Normal 14 2 2 2 3 2 3" xfId="6081"/>
    <cellStyle name="Normal 14 2 2 2 3 2 3 2" xfId="6082"/>
    <cellStyle name="Normal 14 2 2 2 3 2 3 3" xfId="6083"/>
    <cellStyle name="Normal 14 2 2 2 3 2 4" xfId="6084"/>
    <cellStyle name="Normal 14 2 2 2 3 2 5" xfId="6085"/>
    <cellStyle name="Normal 14 2 2 2 3 2 6" xfId="6086"/>
    <cellStyle name="Normal 14 2 2 2 3 3" xfId="6087"/>
    <cellStyle name="Normal 14 2 2 2 3 3 2" xfId="6088"/>
    <cellStyle name="Normal 14 2 2 2 3 3 3" xfId="6089"/>
    <cellStyle name="Normal 14 2 2 2 3 3 4" xfId="6090"/>
    <cellStyle name="Normal 14 2 2 2 3 4" xfId="6091"/>
    <cellStyle name="Normal 14 2 2 2 3 4 2" xfId="6092"/>
    <cellStyle name="Normal 14 2 2 2 3 4 3" xfId="6093"/>
    <cellStyle name="Normal 14 2 2 2 3 4 4" xfId="6094"/>
    <cellStyle name="Normal 14 2 2 2 3 5" xfId="6095"/>
    <cellStyle name="Normal 14 2 2 2 3 5 2" xfId="6096"/>
    <cellStyle name="Normal 14 2 2 2 3 5 3" xfId="6097"/>
    <cellStyle name="Normal 14 2 2 2 3 5 4" xfId="6098"/>
    <cellStyle name="Normal 14 2 2 2 3 6" xfId="6099"/>
    <cellStyle name="Normal 14 2 2 2 3 6 2" xfId="6100"/>
    <cellStyle name="Normal 14 2 2 2 3 6 3" xfId="6101"/>
    <cellStyle name="Normal 14 2 2 2 3 7" xfId="6102"/>
    <cellStyle name="Normal 14 2 2 2 3 8" xfId="6103"/>
    <cellStyle name="Normal 14 2 2 2 3 9" xfId="6104"/>
    <cellStyle name="Normal 14 2 2 2 4" xfId="6105"/>
    <cellStyle name="Normal 14 2 2 2 4 2" xfId="6106"/>
    <cellStyle name="Normal 14 2 2 2 4 2 2" xfId="6107"/>
    <cellStyle name="Normal 14 2 2 2 4 2 3" xfId="6108"/>
    <cellStyle name="Normal 14 2 2 2 4 2 4" xfId="6109"/>
    <cellStyle name="Normal 14 2 2 2 4 3" xfId="6110"/>
    <cellStyle name="Normal 14 2 2 2 4 3 2" xfId="6111"/>
    <cellStyle name="Normal 14 2 2 2 4 3 3" xfId="6112"/>
    <cellStyle name="Normal 14 2 2 2 4 4" xfId="6113"/>
    <cellStyle name="Normal 14 2 2 2 4 5" xfId="6114"/>
    <cellStyle name="Normal 14 2 2 2 4 6" xfId="6115"/>
    <cellStyle name="Normal 14 2 2 2 5" xfId="6116"/>
    <cellStyle name="Normal 14 2 2 2 5 2" xfId="6117"/>
    <cellStyle name="Normal 14 2 2 2 5 3" xfId="6118"/>
    <cellStyle name="Normal 14 2 2 2 5 4" xfId="6119"/>
    <cellStyle name="Normal 14 2 2 2 6" xfId="6120"/>
    <cellStyle name="Normal 14 2 2 2 6 2" xfId="6121"/>
    <cellStyle name="Normal 14 2 2 2 6 3" xfId="6122"/>
    <cellStyle name="Normal 14 2 2 2 6 4" xfId="6123"/>
    <cellStyle name="Normal 14 2 2 2 7" xfId="6124"/>
    <cellStyle name="Normal 14 2 2 2 7 2" xfId="6125"/>
    <cellStyle name="Normal 14 2 2 2 7 3" xfId="6126"/>
    <cellStyle name="Normal 14 2 2 2 7 4" xfId="6127"/>
    <cellStyle name="Normal 14 2 2 2 8" xfId="6128"/>
    <cellStyle name="Normal 14 2 2 2 8 2" xfId="6129"/>
    <cellStyle name="Normal 14 2 2 2 8 3" xfId="6130"/>
    <cellStyle name="Normal 14 2 2 2 9" xfId="6131"/>
    <cellStyle name="Normal 14 2 2 3" xfId="6132"/>
    <cellStyle name="Normal 14 2 2 3 10" xfId="6133"/>
    <cellStyle name="Normal 14 2 2 3 2" xfId="6134"/>
    <cellStyle name="Normal 14 2 2 3 2 2" xfId="6135"/>
    <cellStyle name="Normal 14 2 2 3 2 2 2" xfId="6136"/>
    <cellStyle name="Normal 14 2 2 3 2 2 2 2" xfId="6137"/>
    <cellStyle name="Normal 14 2 2 3 2 2 2 3" xfId="6138"/>
    <cellStyle name="Normal 14 2 2 3 2 2 2 4" xfId="6139"/>
    <cellStyle name="Normal 14 2 2 3 2 2 3" xfId="6140"/>
    <cellStyle name="Normal 14 2 2 3 2 2 3 2" xfId="6141"/>
    <cellStyle name="Normal 14 2 2 3 2 2 3 3" xfId="6142"/>
    <cellStyle name="Normal 14 2 2 3 2 2 4" xfId="6143"/>
    <cellStyle name="Normal 14 2 2 3 2 2 5" xfId="6144"/>
    <cellStyle name="Normal 14 2 2 3 2 2 6" xfId="6145"/>
    <cellStyle name="Normal 14 2 2 3 2 3" xfId="6146"/>
    <cellStyle name="Normal 14 2 2 3 2 3 2" xfId="6147"/>
    <cellStyle name="Normal 14 2 2 3 2 3 3" xfId="6148"/>
    <cellStyle name="Normal 14 2 2 3 2 3 4" xfId="6149"/>
    <cellStyle name="Normal 14 2 2 3 2 4" xfId="6150"/>
    <cellStyle name="Normal 14 2 2 3 2 4 2" xfId="6151"/>
    <cellStyle name="Normal 14 2 2 3 2 4 3" xfId="6152"/>
    <cellStyle name="Normal 14 2 2 3 2 4 4" xfId="6153"/>
    <cellStyle name="Normal 14 2 2 3 2 5" xfId="6154"/>
    <cellStyle name="Normal 14 2 2 3 2 5 2" xfId="6155"/>
    <cellStyle name="Normal 14 2 2 3 2 5 3" xfId="6156"/>
    <cellStyle name="Normal 14 2 2 3 2 5 4" xfId="6157"/>
    <cellStyle name="Normal 14 2 2 3 2 6" xfId="6158"/>
    <cellStyle name="Normal 14 2 2 3 2 6 2" xfId="6159"/>
    <cellStyle name="Normal 14 2 2 3 2 6 3" xfId="6160"/>
    <cellStyle name="Normal 14 2 2 3 2 7" xfId="6161"/>
    <cellStyle name="Normal 14 2 2 3 2 8" xfId="6162"/>
    <cellStyle name="Normal 14 2 2 3 2 9" xfId="6163"/>
    <cellStyle name="Normal 14 2 2 3 3" xfId="6164"/>
    <cellStyle name="Normal 14 2 2 3 3 2" xfId="6165"/>
    <cellStyle name="Normal 14 2 2 3 3 2 2" xfId="6166"/>
    <cellStyle name="Normal 14 2 2 3 3 2 3" xfId="6167"/>
    <cellStyle name="Normal 14 2 2 3 3 2 4" xfId="6168"/>
    <cellStyle name="Normal 14 2 2 3 3 3" xfId="6169"/>
    <cellStyle name="Normal 14 2 2 3 3 3 2" xfId="6170"/>
    <cellStyle name="Normal 14 2 2 3 3 3 3" xfId="6171"/>
    <cellStyle name="Normal 14 2 2 3 3 4" xfId="6172"/>
    <cellStyle name="Normal 14 2 2 3 3 5" xfId="6173"/>
    <cellStyle name="Normal 14 2 2 3 3 6" xfId="6174"/>
    <cellStyle name="Normal 14 2 2 3 4" xfId="6175"/>
    <cellStyle name="Normal 14 2 2 3 4 2" xfId="6176"/>
    <cellStyle name="Normal 14 2 2 3 4 3" xfId="6177"/>
    <cellStyle name="Normal 14 2 2 3 4 4" xfId="6178"/>
    <cellStyle name="Normal 14 2 2 3 5" xfId="6179"/>
    <cellStyle name="Normal 14 2 2 3 5 2" xfId="6180"/>
    <cellStyle name="Normal 14 2 2 3 5 3" xfId="6181"/>
    <cellStyle name="Normal 14 2 2 3 5 4" xfId="6182"/>
    <cellStyle name="Normal 14 2 2 3 6" xfId="6183"/>
    <cellStyle name="Normal 14 2 2 3 6 2" xfId="6184"/>
    <cellStyle name="Normal 14 2 2 3 6 3" xfId="6185"/>
    <cellStyle name="Normal 14 2 2 3 6 4" xfId="6186"/>
    <cellStyle name="Normal 14 2 2 3 7" xfId="6187"/>
    <cellStyle name="Normal 14 2 2 3 7 2" xfId="6188"/>
    <cellStyle name="Normal 14 2 2 3 7 3" xfId="6189"/>
    <cellStyle name="Normal 14 2 2 3 8" xfId="6190"/>
    <cellStyle name="Normal 14 2 2 3 9" xfId="6191"/>
    <cellStyle name="Normal 14 2 2 4" xfId="6192"/>
    <cellStyle name="Normal 14 2 2 4 2" xfId="6193"/>
    <cellStyle name="Normal 14 2 2 4 2 2" xfId="6194"/>
    <cellStyle name="Normal 14 2 2 4 2 2 2" xfId="6195"/>
    <cellStyle name="Normal 14 2 2 4 2 2 3" xfId="6196"/>
    <cellStyle name="Normal 14 2 2 4 2 2 4" xfId="6197"/>
    <cellStyle name="Normal 14 2 2 4 2 3" xfId="6198"/>
    <cellStyle name="Normal 14 2 2 4 2 3 2" xfId="6199"/>
    <cellStyle name="Normal 14 2 2 4 2 3 3" xfId="6200"/>
    <cellStyle name="Normal 14 2 2 4 2 4" xfId="6201"/>
    <cellStyle name="Normal 14 2 2 4 2 5" xfId="6202"/>
    <cellStyle name="Normal 14 2 2 4 2 6" xfId="6203"/>
    <cellStyle name="Normal 14 2 2 4 3" xfId="6204"/>
    <cellStyle name="Normal 14 2 2 4 3 2" xfId="6205"/>
    <cellStyle name="Normal 14 2 2 4 3 3" xfId="6206"/>
    <cellStyle name="Normal 14 2 2 4 3 4" xfId="6207"/>
    <cellStyle name="Normal 14 2 2 4 4" xfId="6208"/>
    <cellStyle name="Normal 14 2 2 4 4 2" xfId="6209"/>
    <cellStyle name="Normal 14 2 2 4 4 3" xfId="6210"/>
    <cellStyle name="Normal 14 2 2 4 4 4" xfId="6211"/>
    <cellStyle name="Normal 14 2 2 4 5" xfId="6212"/>
    <cellStyle name="Normal 14 2 2 4 5 2" xfId="6213"/>
    <cellStyle name="Normal 14 2 2 4 5 3" xfId="6214"/>
    <cellStyle name="Normal 14 2 2 4 5 4" xfId="6215"/>
    <cellStyle name="Normal 14 2 2 4 6" xfId="6216"/>
    <cellStyle name="Normal 14 2 2 4 6 2" xfId="6217"/>
    <cellStyle name="Normal 14 2 2 4 6 3" xfId="6218"/>
    <cellStyle name="Normal 14 2 2 4 7" xfId="6219"/>
    <cellStyle name="Normal 14 2 2 4 8" xfId="6220"/>
    <cellStyle name="Normal 14 2 2 4 9" xfId="6221"/>
    <cellStyle name="Normal 14 2 2 5" xfId="6222"/>
    <cellStyle name="Normal 14 2 2 5 2" xfId="6223"/>
    <cellStyle name="Normal 14 2 2 5 2 2" xfId="6224"/>
    <cellStyle name="Normal 14 2 2 5 2 2 2" xfId="6225"/>
    <cellStyle name="Normal 14 2 2 5 2 2 3" xfId="6226"/>
    <cellStyle name="Normal 14 2 2 5 2 2 4" xfId="6227"/>
    <cellStyle name="Normal 14 2 2 5 2 3" xfId="6228"/>
    <cellStyle name="Normal 14 2 2 5 2 3 2" xfId="6229"/>
    <cellStyle name="Normal 14 2 2 5 2 3 3" xfId="6230"/>
    <cellStyle name="Normal 14 2 2 5 2 4" xfId="6231"/>
    <cellStyle name="Normal 14 2 2 5 2 5" xfId="6232"/>
    <cellStyle name="Normal 14 2 2 5 2 6" xfId="6233"/>
    <cellStyle name="Normal 14 2 2 5 3" xfId="6234"/>
    <cellStyle name="Normal 14 2 2 5 3 2" xfId="6235"/>
    <cellStyle name="Normal 14 2 2 5 3 3" xfId="6236"/>
    <cellStyle name="Normal 14 2 2 5 3 4" xfId="6237"/>
    <cellStyle name="Normal 14 2 2 5 4" xfId="6238"/>
    <cellStyle name="Normal 14 2 2 5 4 2" xfId="6239"/>
    <cellStyle name="Normal 14 2 2 5 4 3" xfId="6240"/>
    <cellStyle name="Normal 14 2 2 5 4 4" xfId="6241"/>
    <cellStyle name="Normal 14 2 2 5 5" xfId="6242"/>
    <cellStyle name="Normal 14 2 2 5 5 2" xfId="6243"/>
    <cellStyle name="Normal 14 2 2 5 5 3" xfId="6244"/>
    <cellStyle name="Normal 14 2 2 5 5 4" xfId="6245"/>
    <cellStyle name="Normal 14 2 2 5 6" xfId="6246"/>
    <cellStyle name="Normal 14 2 2 5 6 2" xfId="6247"/>
    <cellStyle name="Normal 14 2 2 5 6 3" xfId="6248"/>
    <cellStyle name="Normal 14 2 2 5 7" xfId="6249"/>
    <cellStyle name="Normal 14 2 2 5 8" xfId="6250"/>
    <cellStyle name="Normal 14 2 2 5 9" xfId="6251"/>
    <cellStyle name="Normal 14 2 2 6" xfId="6252"/>
    <cellStyle name="Normal 14 2 2 6 2" xfId="6253"/>
    <cellStyle name="Normal 14 2 2 6 2 2" xfId="6254"/>
    <cellStyle name="Normal 14 2 2 6 2 2 2" xfId="6255"/>
    <cellStyle name="Normal 14 2 2 6 2 2 3" xfId="6256"/>
    <cellStyle name="Normal 14 2 2 6 2 2 4" xfId="6257"/>
    <cellStyle name="Normal 14 2 2 6 2 3" xfId="6258"/>
    <cellStyle name="Normal 14 2 2 6 2 3 2" xfId="6259"/>
    <cellStyle name="Normal 14 2 2 6 2 3 3" xfId="6260"/>
    <cellStyle name="Normal 14 2 2 6 2 4" xfId="6261"/>
    <cellStyle name="Normal 14 2 2 6 2 5" xfId="6262"/>
    <cellStyle name="Normal 14 2 2 6 2 6" xfId="6263"/>
    <cellStyle name="Normal 14 2 2 6 3" xfId="6264"/>
    <cellStyle name="Normal 14 2 2 6 3 2" xfId="6265"/>
    <cellStyle name="Normal 14 2 2 6 3 3" xfId="6266"/>
    <cellStyle name="Normal 14 2 2 6 3 4" xfId="6267"/>
    <cellStyle name="Normal 14 2 2 6 4" xfId="6268"/>
    <cellStyle name="Normal 14 2 2 6 4 2" xfId="6269"/>
    <cellStyle name="Normal 14 2 2 6 4 3" xfId="6270"/>
    <cellStyle name="Normal 14 2 2 6 4 4" xfId="6271"/>
    <cellStyle name="Normal 14 2 2 6 5" xfId="6272"/>
    <cellStyle name="Normal 14 2 2 6 5 2" xfId="6273"/>
    <cellStyle name="Normal 14 2 2 6 5 3" xfId="6274"/>
    <cellStyle name="Normal 14 2 2 6 6" xfId="6275"/>
    <cellStyle name="Normal 14 2 2 6 7" xfId="6276"/>
    <cellStyle name="Normal 14 2 2 6 8" xfId="6277"/>
    <cellStyle name="Normal 14 2 2 7" xfId="6278"/>
    <cellStyle name="Normal 14 2 2 7 2" xfId="6279"/>
    <cellStyle name="Normal 14 2 2 7 2 2" xfId="6280"/>
    <cellStyle name="Normal 14 2 2 7 2 3" xfId="6281"/>
    <cellStyle name="Normal 14 2 2 7 2 4" xfId="6282"/>
    <cellStyle name="Normal 14 2 2 7 3" xfId="6283"/>
    <cellStyle name="Normal 14 2 2 7 3 2" xfId="6284"/>
    <cellStyle name="Normal 14 2 2 7 3 3" xfId="6285"/>
    <cellStyle name="Normal 14 2 2 7 4" xfId="6286"/>
    <cellStyle name="Normal 14 2 2 7 5" xfId="6287"/>
    <cellStyle name="Normal 14 2 2 7 6" xfId="6288"/>
    <cellStyle name="Normal 14 2 2 8" xfId="6289"/>
    <cellStyle name="Normal 14 2 2 8 2" xfId="6290"/>
    <cellStyle name="Normal 14 2 2 8 3" xfId="6291"/>
    <cellStyle name="Normal 14 2 2 8 4" xfId="6292"/>
    <cellStyle name="Normal 14 2 2 9" xfId="6293"/>
    <cellStyle name="Normal 14 2 2 9 2" xfId="6294"/>
    <cellStyle name="Normal 14 2 2 9 3" xfId="6295"/>
    <cellStyle name="Normal 14 2 2 9 4" xfId="6296"/>
    <cellStyle name="Normal 14 2 3" xfId="6297"/>
    <cellStyle name="Normal 14 2 3 10" xfId="6298"/>
    <cellStyle name="Normal 14 2 3 10 2" xfId="6299"/>
    <cellStyle name="Normal 14 2 3 10 3" xfId="6300"/>
    <cellStyle name="Normal 14 2 3 10 4" xfId="6301"/>
    <cellStyle name="Normal 14 2 3 11" xfId="6302"/>
    <cellStyle name="Normal 14 2 3 11 2" xfId="6303"/>
    <cellStyle name="Normal 14 2 3 11 3" xfId="6304"/>
    <cellStyle name="Normal 14 2 3 12" xfId="6305"/>
    <cellStyle name="Normal 14 2 3 13" xfId="6306"/>
    <cellStyle name="Normal 14 2 3 14" xfId="6307"/>
    <cellStyle name="Normal 14 2 3 2" xfId="6308"/>
    <cellStyle name="Normal 14 2 3 2 10" xfId="6309"/>
    <cellStyle name="Normal 14 2 3 2 11" xfId="6310"/>
    <cellStyle name="Normal 14 2 3 2 2" xfId="6311"/>
    <cellStyle name="Normal 14 2 3 2 2 10" xfId="6312"/>
    <cellStyle name="Normal 14 2 3 2 2 2" xfId="6313"/>
    <cellStyle name="Normal 14 2 3 2 2 2 2" xfId="6314"/>
    <cellStyle name="Normal 14 2 3 2 2 2 2 2" xfId="6315"/>
    <cellStyle name="Normal 14 2 3 2 2 2 2 2 2" xfId="6316"/>
    <cellStyle name="Normal 14 2 3 2 2 2 2 2 3" xfId="6317"/>
    <cellStyle name="Normal 14 2 3 2 2 2 2 2 4" xfId="6318"/>
    <cellStyle name="Normal 14 2 3 2 2 2 2 3" xfId="6319"/>
    <cellStyle name="Normal 14 2 3 2 2 2 2 3 2" xfId="6320"/>
    <cellStyle name="Normal 14 2 3 2 2 2 2 3 3" xfId="6321"/>
    <cellStyle name="Normal 14 2 3 2 2 2 2 4" xfId="6322"/>
    <cellStyle name="Normal 14 2 3 2 2 2 2 5" xfId="6323"/>
    <cellStyle name="Normal 14 2 3 2 2 2 2 6" xfId="6324"/>
    <cellStyle name="Normal 14 2 3 2 2 2 3" xfId="6325"/>
    <cellStyle name="Normal 14 2 3 2 2 2 3 2" xfId="6326"/>
    <cellStyle name="Normal 14 2 3 2 2 2 3 3" xfId="6327"/>
    <cellStyle name="Normal 14 2 3 2 2 2 3 4" xfId="6328"/>
    <cellStyle name="Normal 14 2 3 2 2 2 4" xfId="6329"/>
    <cellStyle name="Normal 14 2 3 2 2 2 4 2" xfId="6330"/>
    <cellStyle name="Normal 14 2 3 2 2 2 4 3" xfId="6331"/>
    <cellStyle name="Normal 14 2 3 2 2 2 4 4" xfId="6332"/>
    <cellStyle name="Normal 14 2 3 2 2 2 5" xfId="6333"/>
    <cellStyle name="Normal 14 2 3 2 2 2 5 2" xfId="6334"/>
    <cellStyle name="Normal 14 2 3 2 2 2 5 3" xfId="6335"/>
    <cellStyle name="Normal 14 2 3 2 2 2 5 4" xfId="6336"/>
    <cellStyle name="Normal 14 2 3 2 2 2 6" xfId="6337"/>
    <cellStyle name="Normal 14 2 3 2 2 2 6 2" xfId="6338"/>
    <cellStyle name="Normal 14 2 3 2 2 2 6 3" xfId="6339"/>
    <cellStyle name="Normal 14 2 3 2 2 2 7" xfId="6340"/>
    <cellStyle name="Normal 14 2 3 2 2 2 8" xfId="6341"/>
    <cellStyle name="Normal 14 2 3 2 2 2 9" xfId="6342"/>
    <cellStyle name="Normal 14 2 3 2 2 3" xfId="6343"/>
    <cellStyle name="Normal 14 2 3 2 2 3 2" xfId="6344"/>
    <cellStyle name="Normal 14 2 3 2 2 3 2 2" xfId="6345"/>
    <cellStyle name="Normal 14 2 3 2 2 3 2 3" xfId="6346"/>
    <cellStyle name="Normal 14 2 3 2 2 3 2 4" xfId="6347"/>
    <cellStyle name="Normal 14 2 3 2 2 3 3" xfId="6348"/>
    <cellStyle name="Normal 14 2 3 2 2 3 3 2" xfId="6349"/>
    <cellStyle name="Normal 14 2 3 2 2 3 3 3" xfId="6350"/>
    <cellStyle name="Normal 14 2 3 2 2 3 4" xfId="6351"/>
    <cellStyle name="Normal 14 2 3 2 2 3 5" xfId="6352"/>
    <cellStyle name="Normal 14 2 3 2 2 3 6" xfId="6353"/>
    <cellStyle name="Normal 14 2 3 2 2 4" xfId="6354"/>
    <cellStyle name="Normal 14 2 3 2 2 4 2" xfId="6355"/>
    <cellStyle name="Normal 14 2 3 2 2 4 3" xfId="6356"/>
    <cellStyle name="Normal 14 2 3 2 2 4 4" xfId="6357"/>
    <cellStyle name="Normal 14 2 3 2 2 5" xfId="6358"/>
    <cellStyle name="Normal 14 2 3 2 2 5 2" xfId="6359"/>
    <cellStyle name="Normal 14 2 3 2 2 5 3" xfId="6360"/>
    <cellStyle name="Normal 14 2 3 2 2 5 4" xfId="6361"/>
    <cellStyle name="Normal 14 2 3 2 2 6" xfId="6362"/>
    <cellStyle name="Normal 14 2 3 2 2 6 2" xfId="6363"/>
    <cellStyle name="Normal 14 2 3 2 2 6 3" xfId="6364"/>
    <cellStyle name="Normal 14 2 3 2 2 6 4" xfId="6365"/>
    <cellStyle name="Normal 14 2 3 2 2 7" xfId="6366"/>
    <cellStyle name="Normal 14 2 3 2 2 7 2" xfId="6367"/>
    <cellStyle name="Normal 14 2 3 2 2 7 3" xfId="6368"/>
    <cellStyle name="Normal 14 2 3 2 2 8" xfId="6369"/>
    <cellStyle name="Normal 14 2 3 2 2 9" xfId="6370"/>
    <cellStyle name="Normal 14 2 3 2 3" xfId="6371"/>
    <cellStyle name="Normal 14 2 3 2 3 2" xfId="6372"/>
    <cellStyle name="Normal 14 2 3 2 3 2 2" xfId="6373"/>
    <cellStyle name="Normal 14 2 3 2 3 2 2 2" xfId="6374"/>
    <cellStyle name="Normal 14 2 3 2 3 2 2 3" xfId="6375"/>
    <cellStyle name="Normal 14 2 3 2 3 2 2 4" xfId="6376"/>
    <cellStyle name="Normal 14 2 3 2 3 2 3" xfId="6377"/>
    <cellStyle name="Normal 14 2 3 2 3 2 3 2" xfId="6378"/>
    <cellStyle name="Normal 14 2 3 2 3 2 3 3" xfId="6379"/>
    <cellStyle name="Normal 14 2 3 2 3 2 4" xfId="6380"/>
    <cellStyle name="Normal 14 2 3 2 3 2 5" xfId="6381"/>
    <cellStyle name="Normal 14 2 3 2 3 2 6" xfId="6382"/>
    <cellStyle name="Normal 14 2 3 2 3 3" xfId="6383"/>
    <cellStyle name="Normal 14 2 3 2 3 3 2" xfId="6384"/>
    <cellStyle name="Normal 14 2 3 2 3 3 3" xfId="6385"/>
    <cellStyle name="Normal 14 2 3 2 3 3 4" xfId="6386"/>
    <cellStyle name="Normal 14 2 3 2 3 4" xfId="6387"/>
    <cellStyle name="Normal 14 2 3 2 3 4 2" xfId="6388"/>
    <cellStyle name="Normal 14 2 3 2 3 4 3" xfId="6389"/>
    <cellStyle name="Normal 14 2 3 2 3 4 4" xfId="6390"/>
    <cellStyle name="Normal 14 2 3 2 3 5" xfId="6391"/>
    <cellStyle name="Normal 14 2 3 2 3 5 2" xfId="6392"/>
    <cellStyle name="Normal 14 2 3 2 3 5 3" xfId="6393"/>
    <cellStyle name="Normal 14 2 3 2 3 5 4" xfId="6394"/>
    <cellStyle name="Normal 14 2 3 2 3 6" xfId="6395"/>
    <cellStyle name="Normal 14 2 3 2 3 6 2" xfId="6396"/>
    <cellStyle name="Normal 14 2 3 2 3 6 3" xfId="6397"/>
    <cellStyle name="Normal 14 2 3 2 3 7" xfId="6398"/>
    <cellStyle name="Normal 14 2 3 2 3 8" xfId="6399"/>
    <cellStyle name="Normal 14 2 3 2 3 9" xfId="6400"/>
    <cellStyle name="Normal 14 2 3 2 4" xfId="6401"/>
    <cellStyle name="Normal 14 2 3 2 4 2" xfId="6402"/>
    <cellStyle name="Normal 14 2 3 2 4 2 2" xfId="6403"/>
    <cellStyle name="Normal 14 2 3 2 4 2 3" xfId="6404"/>
    <cellStyle name="Normal 14 2 3 2 4 2 4" xfId="6405"/>
    <cellStyle name="Normal 14 2 3 2 4 3" xfId="6406"/>
    <cellStyle name="Normal 14 2 3 2 4 3 2" xfId="6407"/>
    <cellStyle name="Normal 14 2 3 2 4 3 3" xfId="6408"/>
    <cellStyle name="Normal 14 2 3 2 4 4" xfId="6409"/>
    <cellStyle name="Normal 14 2 3 2 4 5" xfId="6410"/>
    <cellStyle name="Normal 14 2 3 2 4 6" xfId="6411"/>
    <cellStyle name="Normal 14 2 3 2 5" xfId="6412"/>
    <cellStyle name="Normal 14 2 3 2 5 2" xfId="6413"/>
    <cellStyle name="Normal 14 2 3 2 5 3" xfId="6414"/>
    <cellStyle name="Normal 14 2 3 2 5 4" xfId="6415"/>
    <cellStyle name="Normal 14 2 3 2 6" xfId="6416"/>
    <cellStyle name="Normal 14 2 3 2 6 2" xfId="6417"/>
    <cellStyle name="Normal 14 2 3 2 6 3" xfId="6418"/>
    <cellStyle name="Normal 14 2 3 2 6 4" xfId="6419"/>
    <cellStyle name="Normal 14 2 3 2 7" xfId="6420"/>
    <cellStyle name="Normal 14 2 3 2 7 2" xfId="6421"/>
    <cellStyle name="Normal 14 2 3 2 7 3" xfId="6422"/>
    <cellStyle name="Normal 14 2 3 2 7 4" xfId="6423"/>
    <cellStyle name="Normal 14 2 3 2 8" xfId="6424"/>
    <cellStyle name="Normal 14 2 3 2 8 2" xfId="6425"/>
    <cellStyle name="Normal 14 2 3 2 8 3" xfId="6426"/>
    <cellStyle name="Normal 14 2 3 2 9" xfId="6427"/>
    <cellStyle name="Normal 14 2 3 3" xfId="6428"/>
    <cellStyle name="Normal 14 2 3 3 10" xfId="6429"/>
    <cellStyle name="Normal 14 2 3 3 2" xfId="6430"/>
    <cellStyle name="Normal 14 2 3 3 2 2" xfId="6431"/>
    <cellStyle name="Normal 14 2 3 3 2 2 2" xfId="6432"/>
    <cellStyle name="Normal 14 2 3 3 2 2 2 2" xfId="6433"/>
    <cellStyle name="Normal 14 2 3 3 2 2 2 3" xfId="6434"/>
    <cellStyle name="Normal 14 2 3 3 2 2 2 4" xfId="6435"/>
    <cellStyle name="Normal 14 2 3 3 2 2 3" xfId="6436"/>
    <cellStyle name="Normal 14 2 3 3 2 2 3 2" xfId="6437"/>
    <cellStyle name="Normal 14 2 3 3 2 2 3 3" xfId="6438"/>
    <cellStyle name="Normal 14 2 3 3 2 2 4" xfId="6439"/>
    <cellStyle name="Normal 14 2 3 3 2 2 5" xfId="6440"/>
    <cellStyle name="Normal 14 2 3 3 2 2 6" xfId="6441"/>
    <cellStyle name="Normal 14 2 3 3 2 3" xfId="6442"/>
    <cellStyle name="Normal 14 2 3 3 2 3 2" xfId="6443"/>
    <cellStyle name="Normal 14 2 3 3 2 3 3" xfId="6444"/>
    <cellStyle name="Normal 14 2 3 3 2 3 4" xfId="6445"/>
    <cellStyle name="Normal 14 2 3 3 2 4" xfId="6446"/>
    <cellStyle name="Normal 14 2 3 3 2 4 2" xfId="6447"/>
    <cellStyle name="Normal 14 2 3 3 2 4 3" xfId="6448"/>
    <cellStyle name="Normal 14 2 3 3 2 4 4" xfId="6449"/>
    <cellStyle name="Normal 14 2 3 3 2 5" xfId="6450"/>
    <cellStyle name="Normal 14 2 3 3 2 5 2" xfId="6451"/>
    <cellStyle name="Normal 14 2 3 3 2 5 3" xfId="6452"/>
    <cellStyle name="Normal 14 2 3 3 2 5 4" xfId="6453"/>
    <cellStyle name="Normal 14 2 3 3 2 6" xfId="6454"/>
    <cellStyle name="Normal 14 2 3 3 2 6 2" xfId="6455"/>
    <cellStyle name="Normal 14 2 3 3 2 6 3" xfId="6456"/>
    <cellStyle name="Normal 14 2 3 3 2 7" xfId="6457"/>
    <cellStyle name="Normal 14 2 3 3 2 8" xfId="6458"/>
    <cellStyle name="Normal 14 2 3 3 2 9" xfId="6459"/>
    <cellStyle name="Normal 14 2 3 3 3" xfId="6460"/>
    <cellStyle name="Normal 14 2 3 3 3 2" xfId="6461"/>
    <cellStyle name="Normal 14 2 3 3 3 2 2" xfId="6462"/>
    <cellStyle name="Normal 14 2 3 3 3 2 3" xfId="6463"/>
    <cellStyle name="Normal 14 2 3 3 3 2 4" xfId="6464"/>
    <cellStyle name="Normal 14 2 3 3 3 3" xfId="6465"/>
    <cellStyle name="Normal 14 2 3 3 3 3 2" xfId="6466"/>
    <cellStyle name="Normal 14 2 3 3 3 3 3" xfId="6467"/>
    <cellStyle name="Normal 14 2 3 3 3 4" xfId="6468"/>
    <cellStyle name="Normal 14 2 3 3 3 5" xfId="6469"/>
    <cellStyle name="Normal 14 2 3 3 3 6" xfId="6470"/>
    <cellStyle name="Normal 14 2 3 3 4" xfId="6471"/>
    <cellStyle name="Normal 14 2 3 3 4 2" xfId="6472"/>
    <cellStyle name="Normal 14 2 3 3 4 3" xfId="6473"/>
    <cellStyle name="Normal 14 2 3 3 4 4" xfId="6474"/>
    <cellStyle name="Normal 14 2 3 3 5" xfId="6475"/>
    <cellStyle name="Normal 14 2 3 3 5 2" xfId="6476"/>
    <cellStyle name="Normal 14 2 3 3 5 3" xfId="6477"/>
    <cellStyle name="Normal 14 2 3 3 5 4" xfId="6478"/>
    <cellStyle name="Normal 14 2 3 3 6" xfId="6479"/>
    <cellStyle name="Normal 14 2 3 3 6 2" xfId="6480"/>
    <cellStyle name="Normal 14 2 3 3 6 3" xfId="6481"/>
    <cellStyle name="Normal 14 2 3 3 6 4" xfId="6482"/>
    <cellStyle name="Normal 14 2 3 3 7" xfId="6483"/>
    <cellStyle name="Normal 14 2 3 3 7 2" xfId="6484"/>
    <cellStyle name="Normal 14 2 3 3 7 3" xfId="6485"/>
    <cellStyle name="Normal 14 2 3 3 8" xfId="6486"/>
    <cellStyle name="Normal 14 2 3 3 9" xfId="6487"/>
    <cellStyle name="Normal 14 2 3 4" xfId="6488"/>
    <cellStyle name="Normal 14 2 3 4 2" xfId="6489"/>
    <cellStyle name="Normal 14 2 3 4 2 2" xfId="6490"/>
    <cellStyle name="Normal 14 2 3 4 2 2 2" xfId="6491"/>
    <cellStyle name="Normal 14 2 3 4 2 2 3" xfId="6492"/>
    <cellStyle name="Normal 14 2 3 4 2 2 4" xfId="6493"/>
    <cellStyle name="Normal 14 2 3 4 2 3" xfId="6494"/>
    <cellStyle name="Normal 14 2 3 4 2 3 2" xfId="6495"/>
    <cellStyle name="Normal 14 2 3 4 2 3 3" xfId="6496"/>
    <cellStyle name="Normal 14 2 3 4 2 4" xfId="6497"/>
    <cellStyle name="Normal 14 2 3 4 2 5" xfId="6498"/>
    <cellStyle name="Normal 14 2 3 4 2 6" xfId="6499"/>
    <cellStyle name="Normal 14 2 3 4 3" xfId="6500"/>
    <cellStyle name="Normal 14 2 3 4 3 2" xfId="6501"/>
    <cellStyle name="Normal 14 2 3 4 3 3" xfId="6502"/>
    <cellStyle name="Normal 14 2 3 4 3 4" xfId="6503"/>
    <cellStyle name="Normal 14 2 3 4 4" xfId="6504"/>
    <cellStyle name="Normal 14 2 3 4 4 2" xfId="6505"/>
    <cellStyle name="Normal 14 2 3 4 4 3" xfId="6506"/>
    <cellStyle name="Normal 14 2 3 4 4 4" xfId="6507"/>
    <cellStyle name="Normal 14 2 3 4 5" xfId="6508"/>
    <cellStyle name="Normal 14 2 3 4 5 2" xfId="6509"/>
    <cellStyle name="Normal 14 2 3 4 5 3" xfId="6510"/>
    <cellStyle name="Normal 14 2 3 4 5 4" xfId="6511"/>
    <cellStyle name="Normal 14 2 3 4 6" xfId="6512"/>
    <cellStyle name="Normal 14 2 3 4 6 2" xfId="6513"/>
    <cellStyle name="Normal 14 2 3 4 6 3" xfId="6514"/>
    <cellStyle name="Normal 14 2 3 4 7" xfId="6515"/>
    <cellStyle name="Normal 14 2 3 4 8" xfId="6516"/>
    <cellStyle name="Normal 14 2 3 4 9" xfId="6517"/>
    <cellStyle name="Normal 14 2 3 5" xfId="6518"/>
    <cellStyle name="Normal 14 2 3 5 2" xfId="6519"/>
    <cellStyle name="Normal 14 2 3 5 2 2" xfId="6520"/>
    <cellStyle name="Normal 14 2 3 5 2 2 2" xfId="6521"/>
    <cellStyle name="Normal 14 2 3 5 2 2 3" xfId="6522"/>
    <cellStyle name="Normal 14 2 3 5 2 2 4" xfId="6523"/>
    <cellStyle name="Normal 14 2 3 5 2 3" xfId="6524"/>
    <cellStyle name="Normal 14 2 3 5 2 3 2" xfId="6525"/>
    <cellStyle name="Normal 14 2 3 5 2 3 3" xfId="6526"/>
    <cellStyle name="Normal 14 2 3 5 2 4" xfId="6527"/>
    <cellStyle name="Normal 14 2 3 5 2 5" xfId="6528"/>
    <cellStyle name="Normal 14 2 3 5 2 6" xfId="6529"/>
    <cellStyle name="Normal 14 2 3 5 3" xfId="6530"/>
    <cellStyle name="Normal 14 2 3 5 3 2" xfId="6531"/>
    <cellStyle name="Normal 14 2 3 5 3 3" xfId="6532"/>
    <cellStyle name="Normal 14 2 3 5 3 4" xfId="6533"/>
    <cellStyle name="Normal 14 2 3 5 4" xfId="6534"/>
    <cellStyle name="Normal 14 2 3 5 4 2" xfId="6535"/>
    <cellStyle name="Normal 14 2 3 5 4 3" xfId="6536"/>
    <cellStyle name="Normal 14 2 3 5 4 4" xfId="6537"/>
    <cellStyle name="Normal 14 2 3 5 5" xfId="6538"/>
    <cellStyle name="Normal 14 2 3 5 5 2" xfId="6539"/>
    <cellStyle name="Normal 14 2 3 5 5 3" xfId="6540"/>
    <cellStyle name="Normal 14 2 3 5 5 4" xfId="6541"/>
    <cellStyle name="Normal 14 2 3 5 6" xfId="6542"/>
    <cellStyle name="Normal 14 2 3 5 6 2" xfId="6543"/>
    <cellStyle name="Normal 14 2 3 5 6 3" xfId="6544"/>
    <cellStyle name="Normal 14 2 3 5 7" xfId="6545"/>
    <cellStyle name="Normal 14 2 3 5 8" xfId="6546"/>
    <cellStyle name="Normal 14 2 3 5 9" xfId="6547"/>
    <cellStyle name="Normal 14 2 3 6" xfId="6548"/>
    <cellStyle name="Normal 14 2 3 6 2" xfId="6549"/>
    <cellStyle name="Normal 14 2 3 6 2 2" xfId="6550"/>
    <cellStyle name="Normal 14 2 3 6 2 2 2" xfId="6551"/>
    <cellStyle name="Normal 14 2 3 6 2 2 3" xfId="6552"/>
    <cellStyle name="Normal 14 2 3 6 2 2 4" xfId="6553"/>
    <cellStyle name="Normal 14 2 3 6 2 3" xfId="6554"/>
    <cellStyle name="Normal 14 2 3 6 2 3 2" xfId="6555"/>
    <cellStyle name="Normal 14 2 3 6 2 3 3" xfId="6556"/>
    <cellStyle name="Normal 14 2 3 6 2 4" xfId="6557"/>
    <cellStyle name="Normal 14 2 3 6 2 5" xfId="6558"/>
    <cellStyle name="Normal 14 2 3 6 2 6" xfId="6559"/>
    <cellStyle name="Normal 14 2 3 6 3" xfId="6560"/>
    <cellStyle name="Normal 14 2 3 6 3 2" xfId="6561"/>
    <cellStyle name="Normal 14 2 3 6 3 3" xfId="6562"/>
    <cellStyle name="Normal 14 2 3 6 3 4" xfId="6563"/>
    <cellStyle name="Normal 14 2 3 6 4" xfId="6564"/>
    <cellStyle name="Normal 14 2 3 6 4 2" xfId="6565"/>
    <cellStyle name="Normal 14 2 3 6 4 3" xfId="6566"/>
    <cellStyle name="Normal 14 2 3 6 4 4" xfId="6567"/>
    <cellStyle name="Normal 14 2 3 6 5" xfId="6568"/>
    <cellStyle name="Normal 14 2 3 6 5 2" xfId="6569"/>
    <cellStyle name="Normal 14 2 3 6 5 3" xfId="6570"/>
    <cellStyle name="Normal 14 2 3 6 6" xfId="6571"/>
    <cellStyle name="Normal 14 2 3 6 7" xfId="6572"/>
    <cellStyle name="Normal 14 2 3 6 8" xfId="6573"/>
    <cellStyle name="Normal 14 2 3 7" xfId="6574"/>
    <cellStyle name="Normal 14 2 3 7 2" xfId="6575"/>
    <cellStyle name="Normal 14 2 3 7 2 2" xfId="6576"/>
    <cellStyle name="Normal 14 2 3 7 2 3" xfId="6577"/>
    <cellStyle name="Normal 14 2 3 7 2 4" xfId="6578"/>
    <cellStyle name="Normal 14 2 3 7 3" xfId="6579"/>
    <cellStyle name="Normal 14 2 3 7 3 2" xfId="6580"/>
    <cellStyle name="Normal 14 2 3 7 3 3" xfId="6581"/>
    <cellStyle name="Normal 14 2 3 7 4" xfId="6582"/>
    <cellStyle name="Normal 14 2 3 7 5" xfId="6583"/>
    <cellStyle name="Normal 14 2 3 7 6" xfId="6584"/>
    <cellStyle name="Normal 14 2 3 8" xfId="6585"/>
    <cellStyle name="Normal 14 2 3 8 2" xfId="6586"/>
    <cellStyle name="Normal 14 2 3 8 3" xfId="6587"/>
    <cellStyle name="Normal 14 2 3 8 4" xfId="6588"/>
    <cellStyle name="Normal 14 2 3 9" xfId="6589"/>
    <cellStyle name="Normal 14 2 3 9 2" xfId="6590"/>
    <cellStyle name="Normal 14 2 3 9 3" xfId="6591"/>
    <cellStyle name="Normal 14 2 3 9 4" xfId="6592"/>
    <cellStyle name="Normal 14 2 4" xfId="6593"/>
    <cellStyle name="Normal 14 2 4 10" xfId="6594"/>
    <cellStyle name="Normal 14 2 4 11" xfId="6595"/>
    <cellStyle name="Normal 14 2 4 2" xfId="6596"/>
    <cellStyle name="Normal 14 2 4 2 10" xfId="6597"/>
    <cellStyle name="Normal 14 2 4 2 2" xfId="6598"/>
    <cellStyle name="Normal 14 2 4 2 2 2" xfId="6599"/>
    <cellStyle name="Normal 14 2 4 2 2 2 2" xfId="6600"/>
    <cellStyle name="Normal 14 2 4 2 2 2 2 2" xfId="6601"/>
    <cellStyle name="Normal 14 2 4 2 2 2 2 3" xfId="6602"/>
    <cellStyle name="Normal 14 2 4 2 2 2 2 4" xfId="6603"/>
    <cellStyle name="Normal 14 2 4 2 2 2 3" xfId="6604"/>
    <cellStyle name="Normal 14 2 4 2 2 2 3 2" xfId="6605"/>
    <cellStyle name="Normal 14 2 4 2 2 2 3 3" xfId="6606"/>
    <cellStyle name="Normal 14 2 4 2 2 2 4" xfId="6607"/>
    <cellStyle name="Normal 14 2 4 2 2 2 5" xfId="6608"/>
    <cellStyle name="Normal 14 2 4 2 2 2 6" xfId="6609"/>
    <cellStyle name="Normal 14 2 4 2 2 3" xfId="6610"/>
    <cellStyle name="Normal 14 2 4 2 2 3 2" xfId="6611"/>
    <cellStyle name="Normal 14 2 4 2 2 3 3" xfId="6612"/>
    <cellStyle name="Normal 14 2 4 2 2 3 4" xfId="6613"/>
    <cellStyle name="Normal 14 2 4 2 2 4" xfId="6614"/>
    <cellStyle name="Normal 14 2 4 2 2 4 2" xfId="6615"/>
    <cellStyle name="Normal 14 2 4 2 2 4 3" xfId="6616"/>
    <cellStyle name="Normal 14 2 4 2 2 4 4" xfId="6617"/>
    <cellStyle name="Normal 14 2 4 2 2 5" xfId="6618"/>
    <cellStyle name="Normal 14 2 4 2 2 5 2" xfId="6619"/>
    <cellStyle name="Normal 14 2 4 2 2 5 3" xfId="6620"/>
    <cellStyle name="Normal 14 2 4 2 2 5 4" xfId="6621"/>
    <cellStyle name="Normal 14 2 4 2 2 6" xfId="6622"/>
    <cellStyle name="Normal 14 2 4 2 2 6 2" xfId="6623"/>
    <cellStyle name="Normal 14 2 4 2 2 6 3" xfId="6624"/>
    <cellStyle name="Normal 14 2 4 2 2 7" xfId="6625"/>
    <cellStyle name="Normal 14 2 4 2 2 8" xfId="6626"/>
    <cellStyle name="Normal 14 2 4 2 2 9" xfId="6627"/>
    <cellStyle name="Normal 14 2 4 2 3" xfId="6628"/>
    <cellStyle name="Normal 14 2 4 2 3 2" xfId="6629"/>
    <cellStyle name="Normal 14 2 4 2 3 2 2" xfId="6630"/>
    <cellStyle name="Normal 14 2 4 2 3 2 3" xfId="6631"/>
    <cellStyle name="Normal 14 2 4 2 3 2 4" xfId="6632"/>
    <cellStyle name="Normal 14 2 4 2 3 3" xfId="6633"/>
    <cellStyle name="Normal 14 2 4 2 3 3 2" xfId="6634"/>
    <cellStyle name="Normal 14 2 4 2 3 3 3" xfId="6635"/>
    <cellStyle name="Normal 14 2 4 2 3 4" xfId="6636"/>
    <cellStyle name="Normal 14 2 4 2 3 5" xfId="6637"/>
    <cellStyle name="Normal 14 2 4 2 3 6" xfId="6638"/>
    <cellStyle name="Normal 14 2 4 2 4" xfId="6639"/>
    <cellStyle name="Normal 14 2 4 2 4 2" xfId="6640"/>
    <cellStyle name="Normal 14 2 4 2 4 3" xfId="6641"/>
    <cellStyle name="Normal 14 2 4 2 4 4" xfId="6642"/>
    <cellStyle name="Normal 14 2 4 2 5" xfId="6643"/>
    <cellStyle name="Normal 14 2 4 2 5 2" xfId="6644"/>
    <cellStyle name="Normal 14 2 4 2 5 3" xfId="6645"/>
    <cellStyle name="Normal 14 2 4 2 5 4" xfId="6646"/>
    <cellStyle name="Normal 14 2 4 2 6" xfId="6647"/>
    <cellStyle name="Normal 14 2 4 2 6 2" xfId="6648"/>
    <cellStyle name="Normal 14 2 4 2 6 3" xfId="6649"/>
    <cellStyle name="Normal 14 2 4 2 6 4" xfId="6650"/>
    <cellStyle name="Normal 14 2 4 2 7" xfId="6651"/>
    <cellStyle name="Normal 14 2 4 2 7 2" xfId="6652"/>
    <cellStyle name="Normal 14 2 4 2 7 3" xfId="6653"/>
    <cellStyle name="Normal 14 2 4 2 8" xfId="6654"/>
    <cellStyle name="Normal 14 2 4 2 9" xfId="6655"/>
    <cellStyle name="Normal 14 2 4 3" xfId="6656"/>
    <cellStyle name="Normal 14 2 4 3 2" xfId="6657"/>
    <cellStyle name="Normal 14 2 4 3 2 2" xfId="6658"/>
    <cellStyle name="Normal 14 2 4 3 2 2 2" xfId="6659"/>
    <cellStyle name="Normal 14 2 4 3 2 2 3" xfId="6660"/>
    <cellStyle name="Normal 14 2 4 3 2 2 4" xfId="6661"/>
    <cellStyle name="Normal 14 2 4 3 2 3" xfId="6662"/>
    <cellStyle name="Normal 14 2 4 3 2 3 2" xfId="6663"/>
    <cellStyle name="Normal 14 2 4 3 2 3 3" xfId="6664"/>
    <cellStyle name="Normal 14 2 4 3 2 4" xfId="6665"/>
    <cellStyle name="Normal 14 2 4 3 2 5" xfId="6666"/>
    <cellStyle name="Normal 14 2 4 3 2 6" xfId="6667"/>
    <cellStyle name="Normal 14 2 4 3 3" xfId="6668"/>
    <cellStyle name="Normal 14 2 4 3 3 2" xfId="6669"/>
    <cellStyle name="Normal 14 2 4 3 3 3" xfId="6670"/>
    <cellStyle name="Normal 14 2 4 3 3 4" xfId="6671"/>
    <cellStyle name="Normal 14 2 4 3 4" xfId="6672"/>
    <cellStyle name="Normal 14 2 4 3 4 2" xfId="6673"/>
    <cellStyle name="Normal 14 2 4 3 4 3" xfId="6674"/>
    <cellStyle name="Normal 14 2 4 3 4 4" xfId="6675"/>
    <cellStyle name="Normal 14 2 4 3 5" xfId="6676"/>
    <cellStyle name="Normal 14 2 4 3 5 2" xfId="6677"/>
    <cellStyle name="Normal 14 2 4 3 5 3" xfId="6678"/>
    <cellStyle name="Normal 14 2 4 3 5 4" xfId="6679"/>
    <cellStyle name="Normal 14 2 4 3 6" xfId="6680"/>
    <cellStyle name="Normal 14 2 4 3 6 2" xfId="6681"/>
    <cellStyle name="Normal 14 2 4 3 6 3" xfId="6682"/>
    <cellStyle name="Normal 14 2 4 3 7" xfId="6683"/>
    <cellStyle name="Normal 14 2 4 3 8" xfId="6684"/>
    <cellStyle name="Normal 14 2 4 3 9" xfId="6685"/>
    <cellStyle name="Normal 14 2 4 4" xfId="6686"/>
    <cellStyle name="Normal 14 2 4 4 2" xfId="6687"/>
    <cellStyle name="Normal 14 2 4 4 2 2" xfId="6688"/>
    <cellStyle name="Normal 14 2 4 4 2 3" xfId="6689"/>
    <cellStyle name="Normal 14 2 4 4 2 4" xfId="6690"/>
    <cellStyle name="Normal 14 2 4 4 3" xfId="6691"/>
    <cellStyle name="Normal 14 2 4 4 3 2" xfId="6692"/>
    <cellStyle name="Normal 14 2 4 4 3 3" xfId="6693"/>
    <cellStyle name="Normal 14 2 4 4 4" xfId="6694"/>
    <cellStyle name="Normal 14 2 4 4 5" xfId="6695"/>
    <cellStyle name="Normal 14 2 4 4 6" xfId="6696"/>
    <cellStyle name="Normal 14 2 4 5" xfId="6697"/>
    <cellStyle name="Normal 14 2 4 5 2" xfId="6698"/>
    <cellStyle name="Normal 14 2 4 5 3" xfId="6699"/>
    <cellStyle name="Normal 14 2 4 5 4" xfId="6700"/>
    <cellStyle name="Normal 14 2 4 6" xfId="6701"/>
    <cellStyle name="Normal 14 2 4 6 2" xfId="6702"/>
    <cellStyle name="Normal 14 2 4 6 3" xfId="6703"/>
    <cellStyle name="Normal 14 2 4 6 4" xfId="6704"/>
    <cellStyle name="Normal 14 2 4 7" xfId="6705"/>
    <cellStyle name="Normal 14 2 4 7 2" xfId="6706"/>
    <cellStyle name="Normal 14 2 4 7 3" xfId="6707"/>
    <cellStyle name="Normal 14 2 4 7 4" xfId="6708"/>
    <cellStyle name="Normal 14 2 4 8" xfId="6709"/>
    <cellStyle name="Normal 14 2 4 8 2" xfId="6710"/>
    <cellStyle name="Normal 14 2 4 8 3" xfId="6711"/>
    <cellStyle name="Normal 14 2 4 9" xfId="6712"/>
    <cellStyle name="Normal 14 2 5" xfId="6713"/>
    <cellStyle name="Normal 14 2 5 10" xfId="6714"/>
    <cellStyle name="Normal 14 2 5 11" xfId="6715"/>
    <cellStyle name="Normal 14 2 5 2" xfId="6716"/>
    <cellStyle name="Normal 14 2 5 2 10" xfId="6717"/>
    <cellStyle name="Normal 14 2 5 2 2" xfId="6718"/>
    <cellStyle name="Normal 14 2 5 2 2 2" xfId="6719"/>
    <cellStyle name="Normal 14 2 5 2 2 2 2" xfId="6720"/>
    <cellStyle name="Normal 14 2 5 2 2 2 2 2" xfId="6721"/>
    <cellStyle name="Normal 14 2 5 2 2 2 2 3" xfId="6722"/>
    <cellStyle name="Normal 14 2 5 2 2 2 2 4" xfId="6723"/>
    <cellStyle name="Normal 14 2 5 2 2 2 3" xfId="6724"/>
    <cellStyle name="Normal 14 2 5 2 2 2 3 2" xfId="6725"/>
    <cellStyle name="Normal 14 2 5 2 2 2 3 3" xfId="6726"/>
    <cellStyle name="Normal 14 2 5 2 2 2 4" xfId="6727"/>
    <cellStyle name="Normal 14 2 5 2 2 2 5" xfId="6728"/>
    <cellStyle name="Normal 14 2 5 2 2 2 6" xfId="6729"/>
    <cellStyle name="Normal 14 2 5 2 2 3" xfId="6730"/>
    <cellStyle name="Normal 14 2 5 2 2 3 2" xfId="6731"/>
    <cellStyle name="Normal 14 2 5 2 2 3 3" xfId="6732"/>
    <cellStyle name="Normal 14 2 5 2 2 3 4" xfId="6733"/>
    <cellStyle name="Normal 14 2 5 2 2 4" xfId="6734"/>
    <cellStyle name="Normal 14 2 5 2 2 4 2" xfId="6735"/>
    <cellStyle name="Normal 14 2 5 2 2 4 3" xfId="6736"/>
    <cellStyle name="Normal 14 2 5 2 2 4 4" xfId="6737"/>
    <cellStyle name="Normal 14 2 5 2 2 5" xfId="6738"/>
    <cellStyle name="Normal 14 2 5 2 2 5 2" xfId="6739"/>
    <cellStyle name="Normal 14 2 5 2 2 5 3" xfId="6740"/>
    <cellStyle name="Normal 14 2 5 2 2 5 4" xfId="6741"/>
    <cellStyle name="Normal 14 2 5 2 2 6" xfId="6742"/>
    <cellStyle name="Normal 14 2 5 2 2 6 2" xfId="6743"/>
    <cellStyle name="Normal 14 2 5 2 2 6 3" xfId="6744"/>
    <cellStyle name="Normal 14 2 5 2 2 7" xfId="6745"/>
    <cellStyle name="Normal 14 2 5 2 2 8" xfId="6746"/>
    <cellStyle name="Normal 14 2 5 2 2 9" xfId="6747"/>
    <cellStyle name="Normal 14 2 5 2 3" xfId="6748"/>
    <cellStyle name="Normal 14 2 5 2 3 2" xfId="6749"/>
    <cellStyle name="Normal 14 2 5 2 3 2 2" xfId="6750"/>
    <cellStyle name="Normal 14 2 5 2 3 2 3" xfId="6751"/>
    <cellStyle name="Normal 14 2 5 2 3 2 4" xfId="6752"/>
    <cellStyle name="Normal 14 2 5 2 3 3" xfId="6753"/>
    <cellStyle name="Normal 14 2 5 2 3 3 2" xfId="6754"/>
    <cellStyle name="Normal 14 2 5 2 3 3 3" xfId="6755"/>
    <cellStyle name="Normal 14 2 5 2 3 4" xfId="6756"/>
    <cellStyle name="Normal 14 2 5 2 3 5" xfId="6757"/>
    <cellStyle name="Normal 14 2 5 2 3 6" xfId="6758"/>
    <cellStyle name="Normal 14 2 5 2 4" xfId="6759"/>
    <cellStyle name="Normal 14 2 5 2 4 2" xfId="6760"/>
    <cellStyle name="Normal 14 2 5 2 4 3" xfId="6761"/>
    <cellStyle name="Normal 14 2 5 2 4 4" xfId="6762"/>
    <cellStyle name="Normal 14 2 5 2 5" xfId="6763"/>
    <cellStyle name="Normal 14 2 5 2 5 2" xfId="6764"/>
    <cellStyle name="Normal 14 2 5 2 5 3" xfId="6765"/>
    <cellStyle name="Normal 14 2 5 2 5 4" xfId="6766"/>
    <cellStyle name="Normal 14 2 5 2 6" xfId="6767"/>
    <cellStyle name="Normal 14 2 5 2 6 2" xfId="6768"/>
    <cellStyle name="Normal 14 2 5 2 6 3" xfId="6769"/>
    <cellStyle name="Normal 14 2 5 2 6 4" xfId="6770"/>
    <cellStyle name="Normal 14 2 5 2 7" xfId="6771"/>
    <cellStyle name="Normal 14 2 5 2 7 2" xfId="6772"/>
    <cellStyle name="Normal 14 2 5 2 7 3" xfId="6773"/>
    <cellStyle name="Normal 14 2 5 2 8" xfId="6774"/>
    <cellStyle name="Normal 14 2 5 2 9" xfId="6775"/>
    <cellStyle name="Normal 14 2 5 3" xfId="6776"/>
    <cellStyle name="Normal 14 2 5 3 2" xfId="6777"/>
    <cellStyle name="Normal 14 2 5 3 2 2" xfId="6778"/>
    <cellStyle name="Normal 14 2 5 3 2 2 2" xfId="6779"/>
    <cellStyle name="Normal 14 2 5 3 2 2 3" xfId="6780"/>
    <cellStyle name="Normal 14 2 5 3 2 2 4" xfId="6781"/>
    <cellStyle name="Normal 14 2 5 3 2 3" xfId="6782"/>
    <cellStyle name="Normal 14 2 5 3 2 3 2" xfId="6783"/>
    <cellStyle name="Normal 14 2 5 3 2 3 3" xfId="6784"/>
    <cellStyle name="Normal 14 2 5 3 2 4" xfId="6785"/>
    <cellStyle name="Normal 14 2 5 3 2 5" xfId="6786"/>
    <cellStyle name="Normal 14 2 5 3 2 6" xfId="6787"/>
    <cellStyle name="Normal 14 2 5 3 3" xfId="6788"/>
    <cellStyle name="Normal 14 2 5 3 3 2" xfId="6789"/>
    <cellStyle name="Normal 14 2 5 3 3 3" xfId="6790"/>
    <cellStyle name="Normal 14 2 5 3 3 4" xfId="6791"/>
    <cellStyle name="Normal 14 2 5 3 4" xfId="6792"/>
    <cellStyle name="Normal 14 2 5 3 4 2" xfId="6793"/>
    <cellStyle name="Normal 14 2 5 3 4 3" xfId="6794"/>
    <cellStyle name="Normal 14 2 5 3 4 4" xfId="6795"/>
    <cellStyle name="Normal 14 2 5 3 5" xfId="6796"/>
    <cellStyle name="Normal 14 2 5 3 5 2" xfId="6797"/>
    <cellStyle name="Normal 14 2 5 3 5 3" xfId="6798"/>
    <cellStyle name="Normal 14 2 5 3 5 4" xfId="6799"/>
    <cellStyle name="Normal 14 2 5 3 6" xfId="6800"/>
    <cellStyle name="Normal 14 2 5 3 6 2" xfId="6801"/>
    <cellStyle name="Normal 14 2 5 3 6 3" xfId="6802"/>
    <cellStyle name="Normal 14 2 5 3 7" xfId="6803"/>
    <cellStyle name="Normal 14 2 5 3 8" xfId="6804"/>
    <cellStyle name="Normal 14 2 5 3 9" xfId="6805"/>
    <cellStyle name="Normal 14 2 5 4" xfId="6806"/>
    <cellStyle name="Normal 14 2 5 4 2" xfId="6807"/>
    <cellStyle name="Normal 14 2 5 4 2 2" xfId="6808"/>
    <cellStyle name="Normal 14 2 5 4 2 3" xfId="6809"/>
    <cellStyle name="Normal 14 2 5 4 2 4" xfId="6810"/>
    <cellStyle name="Normal 14 2 5 4 3" xfId="6811"/>
    <cellStyle name="Normal 14 2 5 4 3 2" xfId="6812"/>
    <cellStyle name="Normal 14 2 5 4 3 3" xfId="6813"/>
    <cellStyle name="Normal 14 2 5 4 4" xfId="6814"/>
    <cellStyle name="Normal 14 2 5 4 5" xfId="6815"/>
    <cellStyle name="Normal 14 2 5 4 6" xfId="6816"/>
    <cellStyle name="Normal 14 2 5 5" xfId="6817"/>
    <cellStyle name="Normal 14 2 5 5 2" xfId="6818"/>
    <cellStyle name="Normal 14 2 5 5 3" xfId="6819"/>
    <cellStyle name="Normal 14 2 5 5 4" xfId="6820"/>
    <cellStyle name="Normal 14 2 5 6" xfId="6821"/>
    <cellStyle name="Normal 14 2 5 6 2" xfId="6822"/>
    <cellStyle name="Normal 14 2 5 6 3" xfId="6823"/>
    <cellStyle name="Normal 14 2 5 6 4" xfId="6824"/>
    <cellStyle name="Normal 14 2 5 7" xfId="6825"/>
    <cellStyle name="Normal 14 2 5 7 2" xfId="6826"/>
    <cellStyle name="Normal 14 2 5 7 3" xfId="6827"/>
    <cellStyle name="Normal 14 2 5 7 4" xfId="6828"/>
    <cellStyle name="Normal 14 2 5 8" xfId="6829"/>
    <cellStyle name="Normal 14 2 5 8 2" xfId="6830"/>
    <cellStyle name="Normal 14 2 5 8 3" xfId="6831"/>
    <cellStyle name="Normal 14 2 5 9" xfId="6832"/>
    <cellStyle name="Normal 14 2 6" xfId="6833"/>
    <cellStyle name="Normal 14 2 6 10" xfId="6834"/>
    <cellStyle name="Normal 14 2 6 11" xfId="6835"/>
    <cellStyle name="Normal 14 2 6 2" xfId="6836"/>
    <cellStyle name="Normal 14 2 6 2 10" xfId="6837"/>
    <cellStyle name="Normal 14 2 6 2 2" xfId="6838"/>
    <cellStyle name="Normal 14 2 6 2 2 2" xfId="6839"/>
    <cellStyle name="Normal 14 2 6 2 2 2 2" xfId="6840"/>
    <cellStyle name="Normal 14 2 6 2 2 2 2 2" xfId="6841"/>
    <cellStyle name="Normal 14 2 6 2 2 2 2 3" xfId="6842"/>
    <cellStyle name="Normal 14 2 6 2 2 2 2 4" xfId="6843"/>
    <cellStyle name="Normal 14 2 6 2 2 2 3" xfId="6844"/>
    <cellStyle name="Normal 14 2 6 2 2 2 3 2" xfId="6845"/>
    <cellStyle name="Normal 14 2 6 2 2 2 3 3" xfId="6846"/>
    <cellStyle name="Normal 14 2 6 2 2 2 4" xfId="6847"/>
    <cellStyle name="Normal 14 2 6 2 2 2 5" xfId="6848"/>
    <cellStyle name="Normal 14 2 6 2 2 2 6" xfId="6849"/>
    <cellStyle name="Normal 14 2 6 2 2 3" xfId="6850"/>
    <cellStyle name="Normal 14 2 6 2 2 3 2" xfId="6851"/>
    <cellStyle name="Normal 14 2 6 2 2 3 3" xfId="6852"/>
    <cellStyle name="Normal 14 2 6 2 2 3 4" xfId="6853"/>
    <cellStyle name="Normal 14 2 6 2 2 4" xfId="6854"/>
    <cellStyle name="Normal 14 2 6 2 2 4 2" xfId="6855"/>
    <cellStyle name="Normal 14 2 6 2 2 4 3" xfId="6856"/>
    <cellStyle name="Normal 14 2 6 2 2 4 4" xfId="6857"/>
    <cellStyle name="Normal 14 2 6 2 2 5" xfId="6858"/>
    <cellStyle name="Normal 14 2 6 2 2 5 2" xfId="6859"/>
    <cellStyle name="Normal 14 2 6 2 2 5 3" xfId="6860"/>
    <cellStyle name="Normal 14 2 6 2 2 5 4" xfId="6861"/>
    <cellStyle name="Normal 14 2 6 2 2 6" xfId="6862"/>
    <cellStyle name="Normal 14 2 6 2 2 6 2" xfId="6863"/>
    <cellStyle name="Normal 14 2 6 2 2 6 3" xfId="6864"/>
    <cellStyle name="Normal 14 2 6 2 2 7" xfId="6865"/>
    <cellStyle name="Normal 14 2 6 2 2 8" xfId="6866"/>
    <cellStyle name="Normal 14 2 6 2 2 9" xfId="6867"/>
    <cellStyle name="Normal 14 2 6 2 3" xfId="6868"/>
    <cellStyle name="Normal 14 2 6 2 3 2" xfId="6869"/>
    <cellStyle name="Normal 14 2 6 2 3 2 2" xfId="6870"/>
    <cellStyle name="Normal 14 2 6 2 3 2 3" xfId="6871"/>
    <cellStyle name="Normal 14 2 6 2 3 2 4" xfId="6872"/>
    <cellStyle name="Normal 14 2 6 2 3 3" xfId="6873"/>
    <cellStyle name="Normal 14 2 6 2 3 3 2" xfId="6874"/>
    <cellStyle name="Normal 14 2 6 2 3 3 3" xfId="6875"/>
    <cellStyle name="Normal 14 2 6 2 3 4" xfId="6876"/>
    <cellStyle name="Normal 14 2 6 2 3 5" xfId="6877"/>
    <cellStyle name="Normal 14 2 6 2 3 6" xfId="6878"/>
    <cellStyle name="Normal 14 2 6 2 4" xfId="6879"/>
    <cellStyle name="Normal 14 2 6 2 4 2" xfId="6880"/>
    <cellStyle name="Normal 14 2 6 2 4 3" xfId="6881"/>
    <cellStyle name="Normal 14 2 6 2 4 4" xfId="6882"/>
    <cellStyle name="Normal 14 2 6 2 5" xfId="6883"/>
    <cellStyle name="Normal 14 2 6 2 5 2" xfId="6884"/>
    <cellStyle name="Normal 14 2 6 2 5 3" xfId="6885"/>
    <cellStyle name="Normal 14 2 6 2 5 4" xfId="6886"/>
    <cellStyle name="Normal 14 2 6 2 6" xfId="6887"/>
    <cellStyle name="Normal 14 2 6 2 6 2" xfId="6888"/>
    <cellStyle name="Normal 14 2 6 2 6 3" xfId="6889"/>
    <cellStyle name="Normal 14 2 6 2 6 4" xfId="6890"/>
    <cellStyle name="Normal 14 2 6 2 7" xfId="6891"/>
    <cellStyle name="Normal 14 2 6 2 7 2" xfId="6892"/>
    <cellStyle name="Normal 14 2 6 2 7 3" xfId="6893"/>
    <cellStyle name="Normal 14 2 6 2 8" xfId="6894"/>
    <cellStyle name="Normal 14 2 6 2 9" xfId="6895"/>
    <cellStyle name="Normal 14 2 6 3" xfId="6896"/>
    <cellStyle name="Normal 14 2 6 3 2" xfId="6897"/>
    <cellStyle name="Normal 14 2 6 3 2 2" xfId="6898"/>
    <cellStyle name="Normal 14 2 6 3 2 2 2" xfId="6899"/>
    <cellStyle name="Normal 14 2 6 3 2 2 3" xfId="6900"/>
    <cellStyle name="Normal 14 2 6 3 2 2 4" xfId="6901"/>
    <cellStyle name="Normal 14 2 6 3 2 3" xfId="6902"/>
    <cellStyle name="Normal 14 2 6 3 2 3 2" xfId="6903"/>
    <cellStyle name="Normal 14 2 6 3 2 3 3" xfId="6904"/>
    <cellStyle name="Normal 14 2 6 3 2 4" xfId="6905"/>
    <cellStyle name="Normal 14 2 6 3 2 5" xfId="6906"/>
    <cellStyle name="Normal 14 2 6 3 2 6" xfId="6907"/>
    <cellStyle name="Normal 14 2 6 3 3" xfId="6908"/>
    <cellStyle name="Normal 14 2 6 3 3 2" xfId="6909"/>
    <cellStyle name="Normal 14 2 6 3 3 3" xfId="6910"/>
    <cellStyle name="Normal 14 2 6 3 3 4" xfId="6911"/>
    <cellStyle name="Normal 14 2 6 3 4" xfId="6912"/>
    <cellStyle name="Normal 14 2 6 3 4 2" xfId="6913"/>
    <cellStyle name="Normal 14 2 6 3 4 3" xfId="6914"/>
    <cellStyle name="Normal 14 2 6 3 4 4" xfId="6915"/>
    <cellStyle name="Normal 14 2 6 3 5" xfId="6916"/>
    <cellStyle name="Normal 14 2 6 3 5 2" xfId="6917"/>
    <cellStyle name="Normal 14 2 6 3 5 3" xfId="6918"/>
    <cellStyle name="Normal 14 2 6 3 5 4" xfId="6919"/>
    <cellStyle name="Normal 14 2 6 3 6" xfId="6920"/>
    <cellStyle name="Normal 14 2 6 3 6 2" xfId="6921"/>
    <cellStyle name="Normal 14 2 6 3 6 3" xfId="6922"/>
    <cellStyle name="Normal 14 2 6 3 7" xfId="6923"/>
    <cellStyle name="Normal 14 2 6 3 8" xfId="6924"/>
    <cellStyle name="Normal 14 2 6 3 9" xfId="6925"/>
    <cellStyle name="Normal 14 2 6 4" xfId="6926"/>
    <cellStyle name="Normal 14 2 6 4 2" xfId="6927"/>
    <cellStyle name="Normal 14 2 6 4 2 2" xfId="6928"/>
    <cellStyle name="Normal 14 2 6 4 2 3" xfId="6929"/>
    <cellStyle name="Normal 14 2 6 4 2 4" xfId="6930"/>
    <cellStyle name="Normal 14 2 6 4 3" xfId="6931"/>
    <cellStyle name="Normal 14 2 6 4 3 2" xfId="6932"/>
    <cellStyle name="Normal 14 2 6 4 3 3" xfId="6933"/>
    <cellStyle name="Normal 14 2 6 4 4" xfId="6934"/>
    <cellStyle name="Normal 14 2 6 4 5" xfId="6935"/>
    <cellStyle name="Normal 14 2 6 4 6" xfId="6936"/>
    <cellStyle name="Normal 14 2 6 5" xfId="6937"/>
    <cellStyle name="Normal 14 2 6 5 2" xfId="6938"/>
    <cellStyle name="Normal 14 2 6 5 3" xfId="6939"/>
    <cellStyle name="Normal 14 2 6 5 4" xfId="6940"/>
    <cellStyle name="Normal 14 2 6 6" xfId="6941"/>
    <cellStyle name="Normal 14 2 6 6 2" xfId="6942"/>
    <cellStyle name="Normal 14 2 6 6 3" xfId="6943"/>
    <cellStyle name="Normal 14 2 6 6 4" xfId="6944"/>
    <cellStyle name="Normal 14 2 6 7" xfId="6945"/>
    <cellStyle name="Normal 14 2 6 7 2" xfId="6946"/>
    <cellStyle name="Normal 14 2 6 7 3" xfId="6947"/>
    <cellStyle name="Normal 14 2 6 7 4" xfId="6948"/>
    <cellStyle name="Normal 14 2 6 8" xfId="6949"/>
    <cellStyle name="Normal 14 2 6 8 2" xfId="6950"/>
    <cellStyle name="Normal 14 2 6 8 3" xfId="6951"/>
    <cellStyle name="Normal 14 2 6 9" xfId="6952"/>
    <cellStyle name="Normal 14 2 7" xfId="6953"/>
    <cellStyle name="Normal 14 2 7 10" xfId="6954"/>
    <cellStyle name="Normal 14 2 7 2" xfId="6955"/>
    <cellStyle name="Normal 14 2 7 2 2" xfId="6956"/>
    <cellStyle name="Normal 14 2 7 2 2 2" xfId="6957"/>
    <cellStyle name="Normal 14 2 7 2 2 2 2" xfId="6958"/>
    <cellStyle name="Normal 14 2 7 2 2 2 3" xfId="6959"/>
    <cellStyle name="Normal 14 2 7 2 2 2 4" xfId="6960"/>
    <cellStyle name="Normal 14 2 7 2 2 3" xfId="6961"/>
    <cellStyle name="Normal 14 2 7 2 2 3 2" xfId="6962"/>
    <cellStyle name="Normal 14 2 7 2 2 3 3" xfId="6963"/>
    <cellStyle name="Normal 14 2 7 2 2 4" xfId="6964"/>
    <cellStyle name="Normal 14 2 7 2 2 5" xfId="6965"/>
    <cellStyle name="Normal 14 2 7 2 2 6" xfId="6966"/>
    <cellStyle name="Normal 14 2 7 2 3" xfId="6967"/>
    <cellStyle name="Normal 14 2 7 2 3 2" xfId="6968"/>
    <cellStyle name="Normal 14 2 7 2 3 3" xfId="6969"/>
    <cellStyle name="Normal 14 2 7 2 3 4" xfId="6970"/>
    <cellStyle name="Normal 14 2 7 2 4" xfId="6971"/>
    <cellStyle name="Normal 14 2 7 2 4 2" xfId="6972"/>
    <cellStyle name="Normal 14 2 7 2 4 3" xfId="6973"/>
    <cellStyle name="Normal 14 2 7 2 4 4" xfId="6974"/>
    <cellStyle name="Normal 14 2 7 2 5" xfId="6975"/>
    <cellStyle name="Normal 14 2 7 2 5 2" xfId="6976"/>
    <cellStyle name="Normal 14 2 7 2 5 3" xfId="6977"/>
    <cellStyle name="Normal 14 2 7 2 5 4" xfId="6978"/>
    <cellStyle name="Normal 14 2 7 2 6" xfId="6979"/>
    <cellStyle name="Normal 14 2 7 2 6 2" xfId="6980"/>
    <cellStyle name="Normal 14 2 7 2 6 3" xfId="6981"/>
    <cellStyle name="Normal 14 2 7 2 7" xfId="6982"/>
    <cellStyle name="Normal 14 2 7 2 8" xfId="6983"/>
    <cellStyle name="Normal 14 2 7 2 9" xfId="6984"/>
    <cellStyle name="Normal 14 2 7 3" xfId="6985"/>
    <cellStyle name="Normal 14 2 7 3 2" xfId="6986"/>
    <cellStyle name="Normal 14 2 7 3 2 2" xfId="6987"/>
    <cellStyle name="Normal 14 2 7 3 2 3" xfId="6988"/>
    <cellStyle name="Normal 14 2 7 3 2 4" xfId="6989"/>
    <cellStyle name="Normal 14 2 7 3 3" xfId="6990"/>
    <cellStyle name="Normal 14 2 7 3 3 2" xfId="6991"/>
    <cellStyle name="Normal 14 2 7 3 3 3" xfId="6992"/>
    <cellStyle name="Normal 14 2 7 3 4" xfId="6993"/>
    <cellStyle name="Normal 14 2 7 3 5" xfId="6994"/>
    <cellStyle name="Normal 14 2 7 3 6" xfId="6995"/>
    <cellStyle name="Normal 14 2 7 4" xfId="6996"/>
    <cellStyle name="Normal 14 2 7 4 2" xfId="6997"/>
    <cellStyle name="Normal 14 2 7 4 3" xfId="6998"/>
    <cellStyle name="Normal 14 2 7 4 4" xfId="6999"/>
    <cellStyle name="Normal 14 2 7 5" xfId="7000"/>
    <cellStyle name="Normal 14 2 7 5 2" xfId="7001"/>
    <cellStyle name="Normal 14 2 7 5 3" xfId="7002"/>
    <cellStyle name="Normal 14 2 7 5 4" xfId="7003"/>
    <cellStyle name="Normal 14 2 7 6" xfId="7004"/>
    <cellStyle name="Normal 14 2 7 6 2" xfId="7005"/>
    <cellStyle name="Normal 14 2 7 6 3" xfId="7006"/>
    <cellStyle name="Normal 14 2 7 6 4" xfId="7007"/>
    <cellStyle name="Normal 14 2 7 7" xfId="7008"/>
    <cellStyle name="Normal 14 2 7 7 2" xfId="7009"/>
    <cellStyle name="Normal 14 2 7 7 3" xfId="7010"/>
    <cellStyle name="Normal 14 2 7 8" xfId="7011"/>
    <cellStyle name="Normal 14 2 7 9" xfId="7012"/>
    <cellStyle name="Normal 14 2 8" xfId="7013"/>
    <cellStyle name="Normal 14 2 8 2" xfId="7014"/>
    <cellStyle name="Normal 14 2 8 2 2" xfId="7015"/>
    <cellStyle name="Normal 14 2 8 2 2 2" xfId="7016"/>
    <cellStyle name="Normal 14 2 8 2 2 3" xfId="7017"/>
    <cellStyle name="Normal 14 2 8 2 2 4" xfId="7018"/>
    <cellStyle name="Normal 14 2 8 2 3" xfId="7019"/>
    <cellStyle name="Normal 14 2 8 2 3 2" xfId="7020"/>
    <cellStyle name="Normal 14 2 8 2 3 3" xfId="7021"/>
    <cellStyle name="Normal 14 2 8 2 4" xfId="7022"/>
    <cellStyle name="Normal 14 2 8 2 5" xfId="7023"/>
    <cellStyle name="Normal 14 2 8 2 6" xfId="7024"/>
    <cellStyle name="Normal 14 2 8 3" xfId="7025"/>
    <cellStyle name="Normal 14 2 8 3 2" xfId="7026"/>
    <cellStyle name="Normal 14 2 8 3 3" xfId="7027"/>
    <cellStyle name="Normal 14 2 8 3 4" xfId="7028"/>
    <cellStyle name="Normal 14 2 8 4" xfId="7029"/>
    <cellStyle name="Normal 14 2 8 4 2" xfId="7030"/>
    <cellStyle name="Normal 14 2 8 4 3" xfId="7031"/>
    <cellStyle name="Normal 14 2 8 4 4" xfId="7032"/>
    <cellStyle name="Normal 14 2 8 5" xfId="7033"/>
    <cellStyle name="Normal 14 2 8 5 2" xfId="7034"/>
    <cellStyle name="Normal 14 2 8 5 3" xfId="7035"/>
    <cellStyle name="Normal 14 2 8 5 4" xfId="7036"/>
    <cellStyle name="Normal 14 2 8 6" xfId="7037"/>
    <cellStyle name="Normal 14 2 8 6 2" xfId="7038"/>
    <cellStyle name="Normal 14 2 8 6 3" xfId="7039"/>
    <cellStyle name="Normal 14 2 8 7" xfId="7040"/>
    <cellStyle name="Normal 14 2 8 8" xfId="7041"/>
    <cellStyle name="Normal 14 2 8 9" xfId="7042"/>
    <cellStyle name="Normal 14 2 9" xfId="7043"/>
    <cellStyle name="Normal 14 2 9 2" xfId="7044"/>
    <cellStyle name="Normal 14 2 9 2 2" xfId="7045"/>
    <cellStyle name="Normal 14 2 9 2 2 2" xfId="7046"/>
    <cellStyle name="Normal 14 2 9 2 2 3" xfId="7047"/>
    <cellStyle name="Normal 14 2 9 2 2 4" xfId="7048"/>
    <cellStyle name="Normal 14 2 9 2 3" xfId="7049"/>
    <cellStyle name="Normal 14 2 9 2 3 2" xfId="7050"/>
    <cellStyle name="Normal 14 2 9 2 3 3" xfId="7051"/>
    <cellStyle name="Normal 14 2 9 2 4" xfId="7052"/>
    <cellStyle name="Normal 14 2 9 2 5" xfId="7053"/>
    <cellStyle name="Normal 14 2 9 2 6" xfId="7054"/>
    <cellStyle name="Normal 14 2 9 3" xfId="7055"/>
    <cellStyle name="Normal 14 2 9 3 2" xfId="7056"/>
    <cellStyle name="Normal 14 2 9 3 3" xfId="7057"/>
    <cellStyle name="Normal 14 2 9 3 4" xfId="7058"/>
    <cellStyle name="Normal 14 2 9 4" xfId="7059"/>
    <cellStyle name="Normal 14 2 9 4 2" xfId="7060"/>
    <cellStyle name="Normal 14 2 9 4 3" xfId="7061"/>
    <cellStyle name="Normal 14 2 9 4 4" xfId="7062"/>
    <cellStyle name="Normal 14 2 9 5" xfId="7063"/>
    <cellStyle name="Normal 14 2 9 5 2" xfId="7064"/>
    <cellStyle name="Normal 14 2 9 5 3" xfId="7065"/>
    <cellStyle name="Normal 14 2 9 5 4" xfId="7066"/>
    <cellStyle name="Normal 14 2 9 6" xfId="7067"/>
    <cellStyle name="Normal 14 2 9 6 2" xfId="7068"/>
    <cellStyle name="Normal 14 2 9 6 3" xfId="7069"/>
    <cellStyle name="Normal 14 2 9 7" xfId="7070"/>
    <cellStyle name="Normal 14 2 9 8" xfId="7071"/>
    <cellStyle name="Normal 14 2 9 9" xfId="7072"/>
    <cellStyle name="Normal 14 20" xfId="7073"/>
    <cellStyle name="Normal 14 21" xfId="7074"/>
    <cellStyle name="Normal 14 3" xfId="123"/>
    <cellStyle name="Normal 14 3 10" xfId="7075"/>
    <cellStyle name="Normal 14 3 10 2" xfId="7076"/>
    <cellStyle name="Normal 14 3 10 2 2" xfId="7077"/>
    <cellStyle name="Normal 14 3 10 2 2 2" xfId="7078"/>
    <cellStyle name="Normal 14 3 10 2 2 3" xfId="7079"/>
    <cellStyle name="Normal 14 3 10 2 2 4" xfId="7080"/>
    <cellStyle name="Normal 14 3 10 2 3" xfId="7081"/>
    <cellStyle name="Normal 14 3 10 2 3 2" xfId="7082"/>
    <cellStyle name="Normal 14 3 10 2 3 3" xfId="7083"/>
    <cellStyle name="Normal 14 3 10 2 4" xfId="7084"/>
    <cellStyle name="Normal 14 3 10 2 5" xfId="7085"/>
    <cellStyle name="Normal 14 3 10 2 6" xfId="7086"/>
    <cellStyle name="Normal 14 3 10 3" xfId="7087"/>
    <cellStyle name="Normal 14 3 10 3 2" xfId="7088"/>
    <cellStyle name="Normal 14 3 10 3 3" xfId="7089"/>
    <cellStyle name="Normal 14 3 10 3 4" xfId="7090"/>
    <cellStyle name="Normal 14 3 10 4" xfId="7091"/>
    <cellStyle name="Normal 14 3 10 4 2" xfId="7092"/>
    <cellStyle name="Normal 14 3 10 4 3" xfId="7093"/>
    <cellStyle name="Normal 14 3 10 4 4" xfId="7094"/>
    <cellStyle name="Normal 14 3 10 5" xfId="7095"/>
    <cellStyle name="Normal 14 3 10 5 2" xfId="7096"/>
    <cellStyle name="Normal 14 3 10 5 3" xfId="7097"/>
    <cellStyle name="Normal 14 3 10 5 4" xfId="7098"/>
    <cellStyle name="Normal 14 3 10 6" xfId="7099"/>
    <cellStyle name="Normal 14 3 10 6 2" xfId="7100"/>
    <cellStyle name="Normal 14 3 10 6 3" xfId="7101"/>
    <cellStyle name="Normal 14 3 10 7" xfId="7102"/>
    <cellStyle name="Normal 14 3 10 8" xfId="7103"/>
    <cellStyle name="Normal 14 3 10 9" xfId="7104"/>
    <cellStyle name="Normal 14 3 11" xfId="7105"/>
    <cellStyle name="Normal 14 3 11 2" xfId="7106"/>
    <cellStyle name="Normal 14 3 11 2 2" xfId="7107"/>
    <cellStyle name="Normal 14 3 11 2 2 2" xfId="7108"/>
    <cellStyle name="Normal 14 3 11 2 2 3" xfId="7109"/>
    <cellStyle name="Normal 14 3 11 2 2 4" xfId="7110"/>
    <cellStyle name="Normal 14 3 11 2 3" xfId="7111"/>
    <cellStyle name="Normal 14 3 11 2 3 2" xfId="7112"/>
    <cellStyle name="Normal 14 3 11 2 3 3" xfId="7113"/>
    <cellStyle name="Normal 14 3 11 2 4" xfId="7114"/>
    <cellStyle name="Normal 14 3 11 2 5" xfId="7115"/>
    <cellStyle name="Normal 14 3 11 2 6" xfId="7116"/>
    <cellStyle name="Normal 14 3 11 3" xfId="7117"/>
    <cellStyle name="Normal 14 3 11 3 2" xfId="7118"/>
    <cellStyle name="Normal 14 3 11 3 3" xfId="7119"/>
    <cellStyle name="Normal 14 3 11 3 4" xfId="7120"/>
    <cellStyle name="Normal 14 3 11 4" xfId="7121"/>
    <cellStyle name="Normal 14 3 11 4 2" xfId="7122"/>
    <cellStyle name="Normal 14 3 11 4 3" xfId="7123"/>
    <cellStyle name="Normal 14 3 11 4 4" xfId="7124"/>
    <cellStyle name="Normal 14 3 11 5" xfId="7125"/>
    <cellStyle name="Normal 14 3 11 5 2" xfId="7126"/>
    <cellStyle name="Normal 14 3 11 5 3" xfId="7127"/>
    <cellStyle name="Normal 14 3 11 6" xfId="7128"/>
    <cellStyle name="Normal 14 3 11 7" xfId="7129"/>
    <cellStyle name="Normal 14 3 11 8" xfId="7130"/>
    <cellStyle name="Normal 14 3 12" xfId="7131"/>
    <cellStyle name="Normal 14 3 12 2" xfId="7132"/>
    <cellStyle name="Normal 14 3 12 2 2" xfId="7133"/>
    <cellStyle name="Normal 14 3 12 2 3" xfId="7134"/>
    <cellStyle name="Normal 14 3 12 2 4" xfId="7135"/>
    <cellStyle name="Normal 14 3 12 3" xfId="7136"/>
    <cellStyle name="Normal 14 3 12 3 2" xfId="7137"/>
    <cellStyle name="Normal 14 3 12 3 3" xfId="7138"/>
    <cellStyle name="Normal 14 3 12 3 4" xfId="7139"/>
    <cellStyle name="Normal 14 3 12 4" xfId="7140"/>
    <cellStyle name="Normal 14 3 12 4 2" xfId="7141"/>
    <cellStyle name="Normal 14 3 12 4 3" xfId="7142"/>
    <cellStyle name="Normal 14 3 12 5" xfId="7143"/>
    <cellStyle name="Normal 14 3 12 6" xfId="7144"/>
    <cellStyle name="Normal 14 3 12 7" xfId="7145"/>
    <cellStyle name="Normal 14 3 13" xfId="7146"/>
    <cellStyle name="Normal 14 3 13 2" xfId="7147"/>
    <cellStyle name="Normal 14 3 13 3" xfId="7148"/>
    <cellStyle name="Normal 14 3 13 4" xfId="7149"/>
    <cellStyle name="Normal 14 3 14" xfId="7150"/>
    <cellStyle name="Normal 14 3 14 2" xfId="7151"/>
    <cellStyle name="Normal 14 3 14 3" xfId="7152"/>
    <cellStyle name="Normal 14 3 14 4" xfId="7153"/>
    <cellStyle name="Normal 14 3 15" xfId="7154"/>
    <cellStyle name="Normal 14 3 15 2" xfId="7155"/>
    <cellStyle name="Normal 14 3 15 3" xfId="7156"/>
    <cellStyle name="Normal 14 3 15 4" xfId="7157"/>
    <cellStyle name="Normal 14 3 16" xfId="7158"/>
    <cellStyle name="Normal 14 3 16 2" xfId="7159"/>
    <cellStyle name="Normal 14 3 16 3" xfId="7160"/>
    <cellStyle name="Normal 14 3 17" xfId="7161"/>
    <cellStyle name="Normal 14 3 18" xfId="7162"/>
    <cellStyle name="Normal 14 3 19" xfId="7163"/>
    <cellStyle name="Normal 14 3 2" xfId="193"/>
    <cellStyle name="Normal 14 3 2 10" xfId="7164"/>
    <cellStyle name="Normal 14 3 2 10 2" xfId="7165"/>
    <cellStyle name="Normal 14 3 2 10 3" xfId="7166"/>
    <cellStyle name="Normal 14 3 2 10 4" xfId="7167"/>
    <cellStyle name="Normal 14 3 2 11" xfId="7168"/>
    <cellStyle name="Normal 14 3 2 11 2" xfId="7169"/>
    <cellStyle name="Normal 14 3 2 11 3" xfId="7170"/>
    <cellStyle name="Normal 14 3 2 12" xfId="7171"/>
    <cellStyle name="Normal 14 3 2 13" xfId="7172"/>
    <cellStyle name="Normal 14 3 2 14" xfId="7173"/>
    <cellStyle name="Normal 14 3 2 2" xfId="7174"/>
    <cellStyle name="Normal 14 3 2 2 10" xfId="7175"/>
    <cellStyle name="Normal 14 3 2 2 11" xfId="7176"/>
    <cellStyle name="Normal 14 3 2 2 2" xfId="7177"/>
    <cellStyle name="Normal 14 3 2 2 2 10" xfId="7178"/>
    <cellStyle name="Normal 14 3 2 2 2 2" xfId="7179"/>
    <cellStyle name="Normal 14 3 2 2 2 2 2" xfId="7180"/>
    <cellStyle name="Normal 14 3 2 2 2 2 2 2" xfId="7181"/>
    <cellStyle name="Normal 14 3 2 2 2 2 2 2 2" xfId="7182"/>
    <cellStyle name="Normal 14 3 2 2 2 2 2 2 3" xfId="7183"/>
    <cellStyle name="Normal 14 3 2 2 2 2 2 2 4" xfId="7184"/>
    <cellStyle name="Normal 14 3 2 2 2 2 2 3" xfId="7185"/>
    <cellStyle name="Normal 14 3 2 2 2 2 2 3 2" xfId="7186"/>
    <cellStyle name="Normal 14 3 2 2 2 2 2 3 3" xfId="7187"/>
    <cellStyle name="Normal 14 3 2 2 2 2 2 4" xfId="7188"/>
    <cellStyle name="Normal 14 3 2 2 2 2 2 5" xfId="7189"/>
    <cellStyle name="Normal 14 3 2 2 2 2 2 6" xfId="7190"/>
    <cellStyle name="Normal 14 3 2 2 2 2 3" xfId="7191"/>
    <cellStyle name="Normal 14 3 2 2 2 2 3 2" xfId="7192"/>
    <cellStyle name="Normal 14 3 2 2 2 2 3 3" xfId="7193"/>
    <cellStyle name="Normal 14 3 2 2 2 2 3 4" xfId="7194"/>
    <cellStyle name="Normal 14 3 2 2 2 2 4" xfId="7195"/>
    <cellStyle name="Normal 14 3 2 2 2 2 4 2" xfId="7196"/>
    <cellStyle name="Normal 14 3 2 2 2 2 4 3" xfId="7197"/>
    <cellStyle name="Normal 14 3 2 2 2 2 4 4" xfId="7198"/>
    <cellStyle name="Normal 14 3 2 2 2 2 5" xfId="7199"/>
    <cellStyle name="Normal 14 3 2 2 2 2 5 2" xfId="7200"/>
    <cellStyle name="Normal 14 3 2 2 2 2 5 3" xfId="7201"/>
    <cellStyle name="Normal 14 3 2 2 2 2 5 4" xfId="7202"/>
    <cellStyle name="Normal 14 3 2 2 2 2 6" xfId="7203"/>
    <cellStyle name="Normal 14 3 2 2 2 2 6 2" xfId="7204"/>
    <cellStyle name="Normal 14 3 2 2 2 2 6 3" xfId="7205"/>
    <cellStyle name="Normal 14 3 2 2 2 2 7" xfId="7206"/>
    <cellStyle name="Normal 14 3 2 2 2 2 8" xfId="7207"/>
    <cellStyle name="Normal 14 3 2 2 2 2 9" xfId="7208"/>
    <cellStyle name="Normal 14 3 2 2 2 3" xfId="7209"/>
    <cellStyle name="Normal 14 3 2 2 2 3 2" xfId="7210"/>
    <cellStyle name="Normal 14 3 2 2 2 3 2 2" xfId="7211"/>
    <cellStyle name="Normal 14 3 2 2 2 3 2 3" xfId="7212"/>
    <cellStyle name="Normal 14 3 2 2 2 3 2 4" xfId="7213"/>
    <cellStyle name="Normal 14 3 2 2 2 3 3" xfId="7214"/>
    <cellStyle name="Normal 14 3 2 2 2 3 3 2" xfId="7215"/>
    <cellStyle name="Normal 14 3 2 2 2 3 3 3" xfId="7216"/>
    <cellStyle name="Normal 14 3 2 2 2 3 4" xfId="7217"/>
    <cellStyle name="Normal 14 3 2 2 2 3 5" xfId="7218"/>
    <cellStyle name="Normal 14 3 2 2 2 3 6" xfId="7219"/>
    <cellStyle name="Normal 14 3 2 2 2 4" xfId="7220"/>
    <cellStyle name="Normal 14 3 2 2 2 4 2" xfId="7221"/>
    <cellStyle name="Normal 14 3 2 2 2 4 3" xfId="7222"/>
    <cellStyle name="Normal 14 3 2 2 2 4 4" xfId="7223"/>
    <cellStyle name="Normal 14 3 2 2 2 5" xfId="7224"/>
    <cellStyle name="Normal 14 3 2 2 2 5 2" xfId="7225"/>
    <cellStyle name="Normal 14 3 2 2 2 5 3" xfId="7226"/>
    <cellStyle name="Normal 14 3 2 2 2 5 4" xfId="7227"/>
    <cellStyle name="Normal 14 3 2 2 2 6" xfId="7228"/>
    <cellStyle name="Normal 14 3 2 2 2 6 2" xfId="7229"/>
    <cellStyle name="Normal 14 3 2 2 2 6 3" xfId="7230"/>
    <cellStyle name="Normal 14 3 2 2 2 6 4" xfId="7231"/>
    <cellStyle name="Normal 14 3 2 2 2 7" xfId="7232"/>
    <cellStyle name="Normal 14 3 2 2 2 7 2" xfId="7233"/>
    <cellStyle name="Normal 14 3 2 2 2 7 3" xfId="7234"/>
    <cellStyle name="Normal 14 3 2 2 2 8" xfId="7235"/>
    <cellStyle name="Normal 14 3 2 2 2 9" xfId="7236"/>
    <cellStyle name="Normal 14 3 2 2 3" xfId="7237"/>
    <cellStyle name="Normal 14 3 2 2 3 2" xfId="7238"/>
    <cellStyle name="Normal 14 3 2 2 3 2 2" xfId="7239"/>
    <cellStyle name="Normal 14 3 2 2 3 2 2 2" xfId="7240"/>
    <cellStyle name="Normal 14 3 2 2 3 2 2 3" xfId="7241"/>
    <cellStyle name="Normal 14 3 2 2 3 2 2 4" xfId="7242"/>
    <cellStyle name="Normal 14 3 2 2 3 2 3" xfId="7243"/>
    <cellStyle name="Normal 14 3 2 2 3 2 3 2" xfId="7244"/>
    <cellStyle name="Normal 14 3 2 2 3 2 3 3" xfId="7245"/>
    <cellStyle name="Normal 14 3 2 2 3 2 4" xfId="7246"/>
    <cellStyle name="Normal 14 3 2 2 3 2 5" xfId="7247"/>
    <cellStyle name="Normal 14 3 2 2 3 2 6" xfId="7248"/>
    <cellStyle name="Normal 14 3 2 2 3 3" xfId="7249"/>
    <cellStyle name="Normal 14 3 2 2 3 3 2" xfId="7250"/>
    <cellStyle name="Normal 14 3 2 2 3 3 3" xfId="7251"/>
    <cellStyle name="Normal 14 3 2 2 3 3 4" xfId="7252"/>
    <cellStyle name="Normal 14 3 2 2 3 4" xfId="7253"/>
    <cellStyle name="Normal 14 3 2 2 3 4 2" xfId="7254"/>
    <cellStyle name="Normal 14 3 2 2 3 4 3" xfId="7255"/>
    <cellStyle name="Normal 14 3 2 2 3 4 4" xfId="7256"/>
    <cellStyle name="Normal 14 3 2 2 3 5" xfId="7257"/>
    <cellStyle name="Normal 14 3 2 2 3 5 2" xfId="7258"/>
    <cellStyle name="Normal 14 3 2 2 3 5 3" xfId="7259"/>
    <cellStyle name="Normal 14 3 2 2 3 5 4" xfId="7260"/>
    <cellStyle name="Normal 14 3 2 2 3 6" xfId="7261"/>
    <cellStyle name="Normal 14 3 2 2 3 6 2" xfId="7262"/>
    <cellStyle name="Normal 14 3 2 2 3 6 3" xfId="7263"/>
    <cellStyle name="Normal 14 3 2 2 3 7" xfId="7264"/>
    <cellStyle name="Normal 14 3 2 2 3 8" xfId="7265"/>
    <cellStyle name="Normal 14 3 2 2 3 9" xfId="7266"/>
    <cellStyle name="Normal 14 3 2 2 4" xfId="7267"/>
    <cellStyle name="Normal 14 3 2 2 4 2" xfId="7268"/>
    <cellStyle name="Normal 14 3 2 2 4 2 2" xfId="7269"/>
    <cellStyle name="Normal 14 3 2 2 4 2 3" xfId="7270"/>
    <cellStyle name="Normal 14 3 2 2 4 2 4" xfId="7271"/>
    <cellStyle name="Normal 14 3 2 2 4 3" xfId="7272"/>
    <cellStyle name="Normal 14 3 2 2 4 3 2" xfId="7273"/>
    <cellStyle name="Normal 14 3 2 2 4 3 3" xfId="7274"/>
    <cellStyle name="Normal 14 3 2 2 4 4" xfId="7275"/>
    <cellStyle name="Normal 14 3 2 2 4 5" xfId="7276"/>
    <cellStyle name="Normal 14 3 2 2 4 6" xfId="7277"/>
    <cellStyle name="Normal 14 3 2 2 5" xfId="7278"/>
    <cellStyle name="Normal 14 3 2 2 5 2" xfId="7279"/>
    <cellStyle name="Normal 14 3 2 2 5 3" xfId="7280"/>
    <cellStyle name="Normal 14 3 2 2 5 4" xfId="7281"/>
    <cellStyle name="Normal 14 3 2 2 6" xfId="7282"/>
    <cellStyle name="Normal 14 3 2 2 6 2" xfId="7283"/>
    <cellStyle name="Normal 14 3 2 2 6 3" xfId="7284"/>
    <cellStyle name="Normal 14 3 2 2 6 4" xfId="7285"/>
    <cellStyle name="Normal 14 3 2 2 7" xfId="7286"/>
    <cellStyle name="Normal 14 3 2 2 7 2" xfId="7287"/>
    <cellStyle name="Normal 14 3 2 2 7 3" xfId="7288"/>
    <cellStyle name="Normal 14 3 2 2 7 4" xfId="7289"/>
    <cellStyle name="Normal 14 3 2 2 8" xfId="7290"/>
    <cellStyle name="Normal 14 3 2 2 8 2" xfId="7291"/>
    <cellStyle name="Normal 14 3 2 2 8 3" xfId="7292"/>
    <cellStyle name="Normal 14 3 2 2 9" xfId="7293"/>
    <cellStyle name="Normal 14 3 2 3" xfId="7294"/>
    <cellStyle name="Normal 14 3 2 3 10" xfId="7295"/>
    <cellStyle name="Normal 14 3 2 3 2" xfId="7296"/>
    <cellStyle name="Normal 14 3 2 3 2 2" xfId="7297"/>
    <cellStyle name="Normal 14 3 2 3 2 2 2" xfId="7298"/>
    <cellStyle name="Normal 14 3 2 3 2 2 2 2" xfId="7299"/>
    <cellStyle name="Normal 14 3 2 3 2 2 2 3" xfId="7300"/>
    <cellStyle name="Normal 14 3 2 3 2 2 2 4" xfId="7301"/>
    <cellStyle name="Normal 14 3 2 3 2 2 3" xfId="7302"/>
    <cellStyle name="Normal 14 3 2 3 2 2 3 2" xfId="7303"/>
    <cellStyle name="Normal 14 3 2 3 2 2 3 3" xfId="7304"/>
    <cellStyle name="Normal 14 3 2 3 2 2 4" xfId="7305"/>
    <cellStyle name="Normal 14 3 2 3 2 2 5" xfId="7306"/>
    <cellStyle name="Normal 14 3 2 3 2 2 6" xfId="7307"/>
    <cellStyle name="Normal 14 3 2 3 2 3" xfId="7308"/>
    <cellStyle name="Normal 14 3 2 3 2 3 2" xfId="7309"/>
    <cellStyle name="Normal 14 3 2 3 2 3 3" xfId="7310"/>
    <cellStyle name="Normal 14 3 2 3 2 3 4" xfId="7311"/>
    <cellStyle name="Normal 14 3 2 3 2 4" xfId="7312"/>
    <cellStyle name="Normal 14 3 2 3 2 4 2" xfId="7313"/>
    <cellStyle name="Normal 14 3 2 3 2 4 3" xfId="7314"/>
    <cellStyle name="Normal 14 3 2 3 2 4 4" xfId="7315"/>
    <cellStyle name="Normal 14 3 2 3 2 5" xfId="7316"/>
    <cellStyle name="Normal 14 3 2 3 2 5 2" xfId="7317"/>
    <cellStyle name="Normal 14 3 2 3 2 5 3" xfId="7318"/>
    <cellStyle name="Normal 14 3 2 3 2 5 4" xfId="7319"/>
    <cellStyle name="Normal 14 3 2 3 2 6" xfId="7320"/>
    <cellStyle name="Normal 14 3 2 3 2 6 2" xfId="7321"/>
    <cellStyle name="Normal 14 3 2 3 2 6 3" xfId="7322"/>
    <cellStyle name="Normal 14 3 2 3 2 7" xfId="7323"/>
    <cellStyle name="Normal 14 3 2 3 2 8" xfId="7324"/>
    <cellStyle name="Normal 14 3 2 3 2 9" xfId="7325"/>
    <cellStyle name="Normal 14 3 2 3 3" xfId="7326"/>
    <cellStyle name="Normal 14 3 2 3 3 2" xfId="7327"/>
    <cellStyle name="Normal 14 3 2 3 3 2 2" xfId="7328"/>
    <cellStyle name="Normal 14 3 2 3 3 2 3" xfId="7329"/>
    <cellStyle name="Normal 14 3 2 3 3 2 4" xfId="7330"/>
    <cellStyle name="Normal 14 3 2 3 3 3" xfId="7331"/>
    <cellStyle name="Normal 14 3 2 3 3 3 2" xfId="7332"/>
    <cellStyle name="Normal 14 3 2 3 3 3 3" xfId="7333"/>
    <cellStyle name="Normal 14 3 2 3 3 4" xfId="7334"/>
    <cellStyle name="Normal 14 3 2 3 3 5" xfId="7335"/>
    <cellStyle name="Normal 14 3 2 3 3 6" xfId="7336"/>
    <cellStyle name="Normal 14 3 2 3 4" xfId="7337"/>
    <cellStyle name="Normal 14 3 2 3 4 2" xfId="7338"/>
    <cellStyle name="Normal 14 3 2 3 4 3" xfId="7339"/>
    <cellStyle name="Normal 14 3 2 3 4 4" xfId="7340"/>
    <cellStyle name="Normal 14 3 2 3 5" xfId="7341"/>
    <cellStyle name="Normal 14 3 2 3 5 2" xfId="7342"/>
    <cellStyle name="Normal 14 3 2 3 5 3" xfId="7343"/>
    <cellStyle name="Normal 14 3 2 3 5 4" xfId="7344"/>
    <cellStyle name="Normal 14 3 2 3 6" xfId="7345"/>
    <cellStyle name="Normal 14 3 2 3 6 2" xfId="7346"/>
    <cellStyle name="Normal 14 3 2 3 6 3" xfId="7347"/>
    <cellStyle name="Normal 14 3 2 3 6 4" xfId="7348"/>
    <cellStyle name="Normal 14 3 2 3 7" xfId="7349"/>
    <cellStyle name="Normal 14 3 2 3 7 2" xfId="7350"/>
    <cellStyle name="Normal 14 3 2 3 7 3" xfId="7351"/>
    <cellStyle name="Normal 14 3 2 3 8" xfId="7352"/>
    <cellStyle name="Normal 14 3 2 3 9" xfId="7353"/>
    <cellStyle name="Normal 14 3 2 4" xfId="7354"/>
    <cellStyle name="Normal 14 3 2 4 2" xfId="7355"/>
    <cellStyle name="Normal 14 3 2 4 2 2" xfId="7356"/>
    <cellStyle name="Normal 14 3 2 4 2 2 2" xfId="7357"/>
    <cellStyle name="Normal 14 3 2 4 2 2 3" xfId="7358"/>
    <cellStyle name="Normal 14 3 2 4 2 2 4" xfId="7359"/>
    <cellStyle name="Normal 14 3 2 4 2 3" xfId="7360"/>
    <cellStyle name="Normal 14 3 2 4 2 3 2" xfId="7361"/>
    <cellStyle name="Normal 14 3 2 4 2 3 3" xfId="7362"/>
    <cellStyle name="Normal 14 3 2 4 2 4" xfId="7363"/>
    <cellStyle name="Normal 14 3 2 4 2 5" xfId="7364"/>
    <cellStyle name="Normal 14 3 2 4 2 6" xfId="7365"/>
    <cellStyle name="Normal 14 3 2 4 3" xfId="7366"/>
    <cellStyle name="Normal 14 3 2 4 3 2" xfId="7367"/>
    <cellStyle name="Normal 14 3 2 4 3 3" xfId="7368"/>
    <cellStyle name="Normal 14 3 2 4 3 4" xfId="7369"/>
    <cellStyle name="Normal 14 3 2 4 4" xfId="7370"/>
    <cellStyle name="Normal 14 3 2 4 4 2" xfId="7371"/>
    <cellStyle name="Normal 14 3 2 4 4 3" xfId="7372"/>
    <cellStyle name="Normal 14 3 2 4 4 4" xfId="7373"/>
    <cellStyle name="Normal 14 3 2 4 5" xfId="7374"/>
    <cellStyle name="Normal 14 3 2 4 5 2" xfId="7375"/>
    <cellStyle name="Normal 14 3 2 4 5 3" xfId="7376"/>
    <cellStyle name="Normal 14 3 2 4 5 4" xfId="7377"/>
    <cellStyle name="Normal 14 3 2 4 6" xfId="7378"/>
    <cellStyle name="Normal 14 3 2 4 6 2" xfId="7379"/>
    <cellStyle name="Normal 14 3 2 4 6 3" xfId="7380"/>
    <cellStyle name="Normal 14 3 2 4 7" xfId="7381"/>
    <cellStyle name="Normal 14 3 2 4 8" xfId="7382"/>
    <cellStyle name="Normal 14 3 2 4 9" xfId="7383"/>
    <cellStyle name="Normal 14 3 2 5" xfId="7384"/>
    <cellStyle name="Normal 14 3 2 5 2" xfId="7385"/>
    <cellStyle name="Normal 14 3 2 5 2 2" xfId="7386"/>
    <cellStyle name="Normal 14 3 2 5 2 2 2" xfId="7387"/>
    <cellStyle name="Normal 14 3 2 5 2 2 3" xfId="7388"/>
    <cellStyle name="Normal 14 3 2 5 2 2 4" xfId="7389"/>
    <cellStyle name="Normal 14 3 2 5 2 3" xfId="7390"/>
    <cellStyle name="Normal 14 3 2 5 2 3 2" xfId="7391"/>
    <cellStyle name="Normal 14 3 2 5 2 3 3" xfId="7392"/>
    <cellStyle name="Normal 14 3 2 5 2 4" xfId="7393"/>
    <cellStyle name="Normal 14 3 2 5 2 5" xfId="7394"/>
    <cellStyle name="Normal 14 3 2 5 2 6" xfId="7395"/>
    <cellStyle name="Normal 14 3 2 5 3" xfId="7396"/>
    <cellStyle name="Normal 14 3 2 5 3 2" xfId="7397"/>
    <cellStyle name="Normal 14 3 2 5 3 3" xfId="7398"/>
    <cellStyle name="Normal 14 3 2 5 3 4" xfId="7399"/>
    <cellStyle name="Normal 14 3 2 5 4" xfId="7400"/>
    <cellStyle name="Normal 14 3 2 5 4 2" xfId="7401"/>
    <cellStyle name="Normal 14 3 2 5 4 3" xfId="7402"/>
    <cellStyle name="Normal 14 3 2 5 4 4" xfId="7403"/>
    <cellStyle name="Normal 14 3 2 5 5" xfId="7404"/>
    <cellStyle name="Normal 14 3 2 5 5 2" xfId="7405"/>
    <cellStyle name="Normal 14 3 2 5 5 3" xfId="7406"/>
    <cellStyle name="Normal 14 3 2 5 5 4" xfId="7407"/>
    <cellStyle name="Normal 14 3 2 5 6" xfId="7408"/>
    <cellStyle name="Normal 14 3 2 5 6 2" xfId="7409"/>
    <cellStyle name="Normal 14 3 2 5 6 3" xfId="7410"/>
    <cellStyle name="Normal 14 3 2 5 7" xfId="7411"/>
    <cellStyle name="Normal 14 3 2 5 8" xfId="7412"/>
    <cellStyle name="Normal 14 3 2 5 9" xfId="7413"/>
    <cellStyle name="Normal 14 3 2 6" xfId="7414"/>
    <cellStyle name="Normal 14 3 2 6 2" xfId="7415"/>
    <cellStyle name="Normal 14 3 2 6 2 2" xfId="7416"/>
    <cellStyle name="Normal 14 3 2 6 2 2 2" xfId="7417"/>
    <cellStyle name="Normal 14 3 2 6 2 2 3" xfId="7418"/>
    <cellStyle name="Normal 14 3 2 6 2 2 4" xfId="7419"/>
    <cellStyle name="Normal 14 3 2 6 2 3" xfId="7420"/>
    <cellStyle name="Normal 14 3 2 6 2 3 2" xfId="7421"/>
    <cellStyle name="Normal 14 3 2 6 2 3 3" xfId="7422"/>
    <cellStyle name="Normal 14 3 2 6 2 4" xfId="7423"/>
    <cellStyle name="Normal 14 3 2 6 2 5" xfId="7424"/>
    <cellStyle name="Normal 14 3 2 6 2 6" xfId="7425"/>
    <cellStyle name="Normal 14 3 2 6 3" xfId="7426"/>
    <cellStyle name="Normal 14 3 2 6 3 2" xfId="7427"/>
    <cellStyle name="Normal 14 3 2 6 3 3" xfId="7428"/>
    <cellStyle name="Normal 14 3 2 6 3 4" xfId="7429"/>
    <cellStyle name="Normal 14 3 2 6 4" xfId="7430"/>
    <cellStyle name="Normal 14 3 2 6 4 2" xfId="7431"/>
    <cellStyle name="Normal 14 3 2 6 4 3" xfId="7432"/>
    <cellStyle name="Normal 14 3 2 6 4 4" xfId="7433"/>
    <cellStyle name="Normal 14 3 2 6 5" xfId="7434"/>
    <cellStyle name="Normal 14 3 2 6 5 2" xfId="7435"/>
    <cellStyle name="Normal 14 3 2 6 5 3" xfId="7436"/>
    <cellStyle name="Normal 14 3 2 6 6" xfId="7437"/>
    <cellStyle name="Normal 14 3 2 6 7" xfId="7438"/>
    <cellStyle name="Normal 14 3 2 6 8" xfId="7439"/>
    <cellStyle name="Normal 14 3 2 7" xfId="7440"/>
    <cellStyle name="Normal 14 3 2 7 2" xfId="7441"/>
    <cellStyle name="Normal 14 3 2 7 2 2" xfId="7442"/>
    <cellStyle name="Normal 14 3 2 7 2 3" xfId="7443"/>
    <cellStyle name="Normal 14 3 2 7 2 4" xfId="7444"/>
    <cellStyle name="Normal 14 3 2 7 3" xfId="7445"/>
    <cellStyle name="Normal 14 3 2 7 3 2" xfId="7446"/>
    <cellStyle name="Normal 14 3 2 7 3 3" xfId="7447"/>
    <cellStyle name="Normal 14 3 2 7 4" xfId="7448"/>
    <cellStyle name="Normal 14 3 2 7 5" xfId="7449"/>
    <cellStyle name="Normal 14 3 2 7 6" xfId="7450"/>
    <cellStyle name="Normal 14 3 2 8" xfId="7451"/>
    <cellStyle name="Normal 14 3 2 8 2" xfId="7452"/>
    <cellStyle name="Normal 14 3 2 8 3" xfId="7453"/>
    <cellStyle name="Normal 14 3 2 8 4" xfId="7454"/>
    <cellStyle name="Normal 14 3 2 9" xfId="7455"/>
    <cellStyle name="Normal 14 3 2 9 2" xfId="7456"/>
    <cellStyle name="Normal 14 3 2 9 3" xfId="7457"/>
    <cellStyle name="Normal 14 3 2 9 4" xfId="7458"/>
    <cellStyle name="Normal 14 3 3" xfId="7459"/>
    <cellStyle name="Normal 14 3 3 10" xfId="7460"/>
    <cellStyle name="Normal 14 3 3 10 2" xfId="7461"/>
    <cellStyle name="Normal 14 3 3 10 3" xfId="7462"/>
    <cellStyle name="Normal 14 3 3 10 4" xfId="7463"/>
    <cellStyle name="Normal 14 3 3 11" xfId="7464"/>
    <cellStyle name="Normal 14 3 3 11 2" xfId="7465"/>
    <cellStyle name="Normal 14 3 3 11 3" xfId="7466"/>
    <cellStyle name="Normal 14 3 3 12" xfId="7467"/>
    <cellStyle name="Normal 14 3 3 13" xfId="7468"/>
    <cellStyle name="Normal 14 3 3 14" xfId="7469"/>
    <cellStyle name="Normal 14 3 3 2" xfId="7470"/>
    <cellStyle name="Normal 14 3 3 2 10" xfId="7471"/>
    <cellStyle name="Normal 14 3 3 2 11" xfId="7472"/>
    <cellStyle name="Normal 14 3 3 2 2" xfId="7473"/>
    <cellStyle name="Normal 14 3 3 2 2 10" xfId="7474"/>
    <cellStyle name="Normal 14 3 3 2 2 2" xfId="7475"/>
    <cellStyle name="Normal 14 3 3 2 2 2 2" xfId="7476"/>
    <cellStyle name="Normal 14 3 3 2 2 2 2 2" xfId="7477"/>
    <cellStyle name="Normal 14 3 3 2 2 2 2 2 2" xfId="7478"/>
    <cellStyle name="Normal 14 3 3 2 2 2 2 2 3" xfId="7479"/>
    <cellStyle name="Normal 14 3 3 2 2 2 2 2 4" xfId="7480"/>
    <cellStyle name="Normal 14 3 3 2 2 2 2 3" xfId="7481"/>
    <cellStyle name="Normal 14 3 3 2 2 2 2 3 2" xfId="7482"/>
    <cellStyle name="Normal 14 3 3 2 2 2 2 3 3" xfId="7483"/>
    <cellStyle name="Normal 14 3 3 2 2 2 2 4" xfId="7484"/>
    <cellStyle name="Normal 14 3 3 2 2 2 2 5" xfId="7485"/>
    <cellStyle name="Normal 14 3 3 2 2 2 2 6" xfId="7486"/>
    <cellStyle name="Normal 14 3 3 2 2 2 3" xfId="7487"/>
    <cellStyle name="Normal 14 3 3 2 2 2 3 2" xfId="7488"/>
    <cellStyle name="Normal 14 3 3 2 2 2 3 3" xfId="7489"/>
    <cellStyle name="Normal 14 3 3 2 2 2 3 4" xfId="7490"/>
    <cellStyle name="Normal 14 3 3 2 2 2 4" xfId="7491"/>
    <cellStyle name="Normal 14 3 3 2 2 2 4 2" xfId="7492"/>
    <cellStyle name="Normal 14 3 3 2 2 2 4 3" xfId="7493"/>
    <cellStyle name="Normal 14 3 3 2 2 2 4 4" xfId="7494"/>
    <cellStyle name="Normal 14 3 3 2 2 2 5" xfId="7495"/>
    <cellStyle name="Normal 14 3 3 2 2 2 5 2" xfId="7496"/>
    <cellStyle name="Normal 14 3 3 2 2 2 5 3" xfId="7497"/>
    <cellStyle name="Normal 14 3 3 2 2 2 5 4" xfId="7498"/>
    <cellStyle name="Normal 14 3 3 2 2 2 6" xfId="7499"/>
    <cellStyle name="Normal 14 3 3 2 2 2 6 2" xfId="7500"/>
    <cellStyle name="Normal 14 3 3 2 2 2 6 3" xfId="7501"/>
    <cellStyle name="Normal 14 3 3 2 2 2 7" xfId="7502"/>
    <cellStyle name="Normal 14 3 3 2 2 2 8" xfId="7503"/>
    <cellStyle name="Normal 14 3 3 2 2 2 9" xfId="7504"/>
    <cellStyle name="Normal 14 3 3 2 2 3" xfId="7505"/>
    <cellStyle name="Normal 14 3 3 2 2 3 2" xfId="7506"/>
    <cellStyle name="Normal 14 3 3 2 2 3 2 2" xfId="7507"/>
    <cellStyle name="Normal 14 3 3 2 2 3 2 3" xfId="7508"/>
    <cellStyle name="Normal 14 3 3 2 2 3 2 4" xfId="7509"/>
    <cellStyle name="Normal 14 3 3 2 2 3 3" xfId="7510"/>
    <cellStyle name="Normal 14 3 3 2 2 3 3 2" xfId="7511"/>
    <cellStyle name="Normal 14 3 3 2 2 3 3 3" xfId="7512"/>
    <cellStyle name="Normal 14 3 3 2 2 3 4" xfId="7513"/>
    <cellStyle name="Normal 14 3 3 2 2 3 5" xfId="7514"/>
    <cellStyle name="Normal 14 3 3 2 2 3 6" xfId="7515"/>
    <cellStyle name="Normal 14 3 3 2 2 4" xfId="7516"/>
    <cellStyle name="Normal 14 3 3 2 2 4 2" xfId="7517"/>
    <cellStyle name="Normal 14 3 3 2 2 4 3" xfId="7518"/>
    <cellStyle name="Normal 14 3 3 2 2 4 4" xfId="7519"/>
    <cellStyle name="Normal 14 3 3 2 2 5" xfId="7520"/>
    <cellStyle name="Normal 14 3 3 2 2 5 2" xfId="7521"/>
    <cellStyle name="Normal 14 3 3 2 2 5 3" xfId="7522"/>
    <cellStyle name="Normal 14 3 3 2 2 5 4" xfId="7523"/>
    <cellStyle name="Normal 14 3 3 2 2 6" xfId="7524"/>
    <cellStyle name="Normal 14 3 3 2 2 6 2" xfId="7525"/>
    <cellStyle name="Normal 14 3 3 2 2 6 3" xfId="7526"/>
    <cellStyle name="Normal 14 3 3 2 2 6 4" xfId="7527"/>
    <cellStyle name="Normal 14 3 3 2 2 7" xfId="7528"/>
    <cellStyle name="Normal 14 3 3 2 2 7 2" xfId="7529"/>
    <cellStyle name="Normal 14 3 3 2 2 7 3" xfId="7530"/>
    <cellStyle name="Normal 14 3 3 2 2 8" xfId="7531"/>
    <cellStyle name="Normal 14 3 3 2 2 9" xfId="7532"/>
    <cellStyle name="Normal 14 3 3 2 3" xfId="7533"/>
    <cellStyle name="Normal 14 3 3 2 3 2" xfId="7534"/>
    <cellStyle name="Normal 14 3 3 2 3 2 2" xfId="7535"/>
    <cellStyle name="Normal 14 3 3 2 3 2 2 2" xfId="7536"/>
    <cellStyle name="Normal 14 3 3 2 3 2 2 3" xfId="7537"/>
    <cellStyle name="Normal 14 3 3 2 3 2 2 4" xfId="7538"/>
    <cellStyle name="Normal 14 3 3 2 3 2 3" xfId="7539"/>
    <cellStyle name="Normal 14 3 3 2 3 2 3 2" xfId="7540"/>
    <cellStyle name="Normal 14 3 3 2 3 2 3 3" xfId="7541"/>
    <cellStyle name="Normal 14 3 3 2 3 2 4" xfId="7542"/>
    <cellStyle name="Normal 14 3 3 2 3 2 5" xfId="7543"/>
    <cellStyle name="Normal 14 3 3 2 3 2 6" xfId="7544"/>
    <cellStyle name="Normal 14 3 3 2 3 3" xfId="7545"/>
    <cellStyle name="Normal 14 3 3 2 3 3 2" xfId="7546"/>
    <cellStyle name="Normal 14 3 3 2 3 3 3" xfId="7547"/>
    <cellStyle name="Normal 14 3 3 2 3 3 4" xfId="7548"/>
    <cellStyle name="Normal 14 3 3 2 3 4" xfId="7549"/>
    <cellStyle name="Normal 14 3 3 2 3 4 2" xfId="7550"/>
    <cellStyle name="Normal 14 3 3 2 3 4 3" xfId="7551"/>
    <cellStyle name="Normal 14 3 3 2 3 4 4" xfId="7552"/>
    <cellStyle name="Normal 14 3 3 2 3 5" xfId="7553"/>
    <cellStyle name="Normal 14 3 3 2 3 5 2" xfId="7554"/>
    <cellStyle name="Normal 14 3 3 2 3 5 3" xfId="7555"/>
    <cellStyle name="Normal 14 3 3 2 3 5 4" xfId="7556"/>
    <cellStyle name="Normal 14 3 3 2 3 6" xfId="7557"/>
    <cellStyle name="Normal 14 3 3 2 3 6 2" xfId="7558"/>
    <cellStyle name="Normal 14 3 3 2 3 6 3" xfId="7559"/>
    <cellStyle name="Normal 14 3 3 2 3 7" xfId="7560"/>
    <cellStyle name="Normal 14 3 3 2 3 8" xfId="7561"/>
    <cellStyle name="Normal 14 3 3 2 3 9" xfId="7562"/>
    <cellStyle name="Normal 14 3 3 2 4" xfId="7563"/>
    <cellStyle name="Normal 14 3 3 2 4 2" xfId="7564"/>
    <cellStyle name="Normal 14 3 3 2 4 2 2" xfId="7565"/>
    <cellStyle name="Normal 14 3 3 2 4 2 3" xfId="7566"/>
    <cellStyle name="Normal 14 3 3 2 4 2 4" xfId="7567"/>
    <cellStyle name="Normal 14 3 3 2 4 3" xfId="7568"/>
    <cellStyle name="Normal 14 3 3 2 4 3 2" xfId="7569"/>
    <cellStyle name="Normal 14 3 3 2 4 3 3" xfId="7570"/>
    <cellStyle name="Normal 14 3 3 2 4 4" xfId="7571"/>
    <cellStyle name="Normal 14 3 3 2 4 5" xfId="7572"/>
    <cellStyle name="Normal 14 3 3 2 4 6" xfId="7573"/>
    <cellStyle name="Normal 14 3 3 2 5" xfId="7574"/>
    <cellStyle name="Normal 14 3 3 2 5 2" xfId="7575"/>
    <cellStyle name="Normal 14 3 3 2 5 3" xfId="7576"/>
    <cellStyle name="Normal 14 3 3 2 5 4" xfId="7577"/>
    <cellStyle name="Normal 14 3 3 2 6" xfId="7578"/>
    <cellStyle name="Normal 14 3 3 2 6 2" xfId="7579"/>
    <cellStyle name="Normal 14 3 3 2 6 3" xfId="7580"/>
    <cellStyle name="Normal 14 3 3 2 6 4" xfId="7581"/>
    <cellStyle name="Normal 14 3 3 2 7" xfId="7582"/>
    <cellStyle name="Normal 14 3 3 2 7 2" xfId="7583"/>
    <cellStyle name="Normal 14 3 3 2 7 3" xfId="7584"/>
    <cellStyle name="Normal 14 3 3 2 7 4" xfId="7585"/>
    <cellStyle name="Normal 14 3 3 2 8" xfId="7586"/>
    <cellStyle name="Normal 14 3 3 2 8 2" xfId="7587"/>
    <cellStyle name="Normal 14 3 3 2 8 3" xfId="7588"/>
    <cellStyle name="Normal 14 3 3 2 9" xfId="7589"/>
    <cellStyle name="Normal 14 3 3 3" xfId="7590"/>
    <cellStyle name="Normal 14 3 3 3 10" xfId="7591"/>
    <cellStyle name="Normal 14 3 3 3 2" xfId="7592"/>
    <cellStyle name="Normal 14 3 3 3 2 2" xfId="7593"/>
    <cellStyle name="Normal 14 3 3 3 2 2 2" xfId="7594"/>
    <cellStyle name="Normal 14 3 3 3 2 2 2 2" xfId="7595"/>
    <cellStyle name="Normal 14 3 3 3 2 2 2 3" xfId="7596"/>
    <cellStyle name="Normal 14 3 3 3 2 2 2 4" xfId="7597"/>
    <cellStyle name="Normal 14 3 3 3 2 2 3" xfId="7598"/>
    <cellStyle name="Normal 14 3 3 3 2 2 3 2" xfId="7599"/>
    <cellStyle name="Normal 14 3 3 3 2 2 3 3" xfId="7600"/>
    <cellStyle name="Normal 14 3 3 3 2 2 4" xfId="7601"/>
    <cellStyle name="Normal 14 3 3 3 2 2 5" xfId="7602"/>
    <cellStyle name="Normal 14 3 3 3 2 2 6" xfId="7603"/>
    <cellStyle name="Normal 14 3 3 3 2 3" xfId="7604"/>
    <cellStyle name="Normal 14 3 3 3 2 3 2" xfId="7605"/>
    <cellStyle name="Normal 14 3 3 3 2 3 3" xfId="7606"/>
    <cellStyle name="Normal 14 3 3 3 2 3 4" xfId="7607"/>
    <cellStyle name="Normal 14 3 3 3 2 4" xfId="7608"/>
    <cellStyle name="Normal 14 3 3 3 2 4 2" xfId="7609"/>
    <cellStyle name="Normal 14 3 3 3 2 4 3" xfId="7610"/>
    <cellStyle name="Normal 14 3 3 3 2 4 4" xfId="7611"/>
    <cellStyle name="Normal 14 3 3 3 2 5" xfId="7612"/>
    <cellStyle name="Normal 14 3 3 3 2 5 2" xfId="7613"/>
    <cellStyle name="Normal 14 3 3 3 2 5 3" xfId="7614"/>
    <cellStyle name="Normal 14 3 3 3 2 5 4" xfId="7615"/>
    <cellStyle name="Normal 14 3 3 3 2 6" xfId="7616"/>
    <cellStyle name="Normal 14 3 3 3 2 6 2" xfId="7617"/>
    <cellStyle name="Normal 14 3 3 3 2 6 3" xfId="7618"/>
    <cellStyle name="Normal 14 3 3 3 2 7" xfId="7619"/>
    <cellStyle name="Normal 14 3 3 3 2 8" xfId="7620"/>
    <cellStyle name="Normal 14 3 3 3 2 9" xfId="7621"/>
    <cellStyle name="Normal 14 3 3 3 3" xfId="7622"/>
    <cellStyle name="Normal 14 3 3 3 3 2" xfId="7623"/>
    <cellStyle name="Normal 14 3 3 3 3 2 2" xfId="7624"/>
    <cellStyle name="Normal 14 3 3 3 3 2 3" xfId="7625"/>
    <cellStyle name="Normal 14 3 3 3 3 2 4" xfId="7626"/>
    <cellStyle name="Normal 14 3 3 3 3 3" xfId="7627"/>
    <cellStyle name="Normal 14 3 3 3 3 3 2" xfId="7628"/>
    <cellStyle name="Normal 14 3 3 3 3 3 3" xfId="7629"/>
    <cellStyle name="Normal 14 3 3 3 3 4" xfId="7630"/>
    <cellStyle name="Normal 14 3 3 3 3 5" xfId="7631"/>
    <cellStyle name="Normal 14 3 3 3 3 6" xfId="7632"/>
    <cellStyle name="Normal 14 3 3 3 4" xfId="7633"/>
    <cellStyle name="Normal 14 3 3 3 4 2" xfId="7634"/>
    <cellStyle name="Normal 14 3 3 3 4 3" xfId="7635"/>
    <cellStyle name="Normal 14 3 3 3 4 4" xfId="7636"/>
    <cellStyle name="Normal 14 3 3 3 5" xfId="7637"/>
    <cellStyle name="Normal 14 3 3 3 5 2" xfId="7638"/>
    <cellStyle name="Normal 14 3 3 3 5 3" xfId="7639"/>
    <cellStyle name="Normal 14 3 3 3 5 4" xfId="7640"/>
    <cellStyle name="Normal 14 3 3 3 6" xfId="7641"/>
    <cellStyle name="Normal 14 3 3 3 6 2" xfId="7642"/>
    <cellStyle name="Normal 14 3 3 3 6 3" xfId="7643"/>
    <cellStyle name="Normal 14 3 3 3 6 4" xfId="7644"/>
    <cellStyle name="Normal 14 3 3 3 7" xfId="7645"/>
    <cellStyle name="Normal 14 3 3 3 7 2" xfId="7646"/>
    <cellStyle name="Normal 14 3 3 3 7 3" xfId="7647"/>
    <cellStyle name="Normal 14 3 3 3 8" xfId="7648"/>
    <cellStyle name="Normal 14 3 3 3 9" xfId="7649"/>
    <cellStyle name="Normal 14 3 3 4" xfId="7650"/>
    <cellStyle name="Normal 14 3 3 4 2" xfId="7651"/>
    <cellStyle name="Normal 14 3 3 4 2 2" xfId="7652"/>
    <cellStyle name="Normal 14 3 3 4 2 2 2" xfId="7653"/>
    <cellStyle name="Normal 14 3 3 4 2 2 3" xfId="7654"/>
    <cellStyle name="Normal 14 3 3 4 2 2 4" xfId="7655"/>
    <cellStyle name="Normal 14 3 3 4 2 3" xfId="7656"/>
    <cellStyle name="Normal 14 3 3 4 2 3 2" xfId="7657"/>
    <cellStyle name="Normal 14 3 3 4 2 3 3" xfId="7658"/>
    <cellStyle name="Normal 14 3 3 4 2 4" xfId="7659"/>
    <cellStyle name="Normal 14 3 3 4 2 5" xfId="7660"/>
    <cellStyle name="Normal 14 3 3 4 2 6" xfId="7661"/>
    <cellStyle name="Normal 14 3 3 4 3" xfId="7662"/>
    <cellStyle name="Normal 14 3 3 4 3 2" xfId="7663"/>
    <cellStyle name="Normal 14 3 3 4 3 3" xfId="7664"/>
    <cellStyle name="Normal 14 3 3 4 3 4" xfId="7665"/>
    <cellStyle name="Normal 14 3 3 4 4" xfId="7666"/>
    <cellStyle name="Normal 14 3 3 4 4 2" xfId="7667"/>
    <cellStyle name="Normal 14 3 3 4 4 3" xfId="7668"/>
    <cellStyle name="Normal 14 3 3 4 4 4" xfId="7669"/>
    <cellStyle name="Normal 14 3 3 4 5" xfId="7670"/>
    <cellStyle name="Normal 14 3 3 4 5 2" xfId="7671"/>
    <cellStyle name="Normal 14 3 3 4 5 3" xfId="7672"/>
    <cellStyle name="Normal 14 3 3 4 5 4" xfId="7673"/>
    <cellStyle name="Normal 14 3 3 4 6" xfId="7674"/>
    <cellStyle name="Normal 14 3 3 4 6 2" xfId="7675"/>
    <cellStyle name="Normal 14 3 3 4 6 3" xfId="7676"/>
    <cellStyle name="Normal 14 3 3 4 7" xfId="7677"/>
    <cellStyle name="Normal 14 3 3 4 8" xfId="7678"/>
    <cellStyle name="Normal 14 3 3 4 9" xfId="7679"/>
    <cellStyle name="Normal 14 3 3 5" xfId="7680"/>
    <cellStyle name="Normal 14 3 3 5 2" xfId="7681"/>
    <cellStyle name="Normal 14 3 3 5 2 2" xfId="7682"/>
    <cellStyle name="Normal 14 3 3 5 2 2 2" xfId="7683"/>
    <cellStyle name="Normal 14 3 3 5 2 2 3" xfId="7684"/>
    <cellStyle name="Normal 14 3 3 5 2 2 4" xfId="7685"/>
    <cellStyle name="Normal 14 3 3 5 2 3" xfId="7686"/>
    <cellStyle name="Normal 14 3 3 5 2 3 2" xfId="7687"/>
    <cellStyle name="Normal 14 3 3 5 2 3 3" xfId="7688"/>
    <cellStyle name="Normal 14 3 3 5 2 4" xfId="7689"/>
    <cellStyle name="Normal 14 3 3 5 2 5" xfId="7690"/>
    <cellStyle name="Normal 14 3 3 5 2 6" xfId="7691"/>
    <cellStyle name="Normal 14 3 3 5 3" xfId="7692"/>
    <cellStyle name="Normal 14 3 3 5 3 2" xfId="7693"/>
    <cellStyle name="Normal 14 3 3 5 3 3" xfId="7694"/>
    <cellStyle name="Normal 14 3 3 5 3 4" xfId="7695"/>
    <cellStyle name="Normal 14 3 3 5 4" xfId="7696"/>
    <cellStyle name="Normal 14 3 3 5 4 2" xfId="7697"/>
    <cellStyle name="Normal 14 3 3 5 4 3" xfId="7698"/>
    <cellStyle name="Normal 14 3 3 5 4 4" xfId="7699"/>
    <cellStyle name="Normal 14 3 3 5 5" xfId="7700"/>
    <cellStyle name="Normal 14 3 3 5 5 2" xfId="7701"/>
    <cellStyle name="Normal 14 3 3 5 5 3" xfId="7702"/>
    <cellStyle name="Normal 14 3 3 5 5 4" xfId="7703"/>
    <cellStyle name="Normal 14 3 3 5 6" xfId="7704"/>
    <cellStyle name="Normal 14 3 3 5 6 2" xfId="7705"/>
    <cellStyle name="Normal 14 3 3 5 6 3" xfId="7706"/>
    <cellStyle name="Normal 14 3 3 5 7" xfId="7707"/>
    <cellStyle name="Normal 14 3 3 5 8" xfId="7708"/>
    <cellStyle name="Normal 14 3 3 5 9" xfId="7709"/>
    <cellStyle name="Normal 14 3 3 6" xfId="7710"/>
    <cellStyle name="Normal 14 3 3 6 2" xfId="7711"/>
    <cellStyle name="Normal 14 3 3 6 2 2" xfId="7712"/>
    <cellStyle name="Normal 14 3 3 6 2 2 2" xfId="7713"/>
    <cellStyle name="Normal 14 3 3 6 2 2 3" xfId="7714"/>
    <cellStyle name="Normal 14 3 3 6 2 2 4" xfId="7715"/>
    <cellStyle name="Normal 14 3 3 6 2 3" xfId="7716"/>
    <cellStyle name="Normal 14 3 3 6 2 3 2" xfId="7717"/>
    <cellStyle name="Normal 14 3 3 6 2 3 3" xfId="7718"/>
    <cellStyle name="Normal 14 3 3 6 2 4" xfId="7719"/>
    <cellStyle name="Normal 14 3 3 6 2 5" xfId="7720"/>
    <cellStyle name="Normal 14 3 3 6 2 6" xfId="7721"/>
    <cellStyle name="Normal 14 3 3 6 3" xfId="7722"/>
    <cellStyle name="Normal 14 3 3 6 3 2" xfId="7723"/>
    <cellStyle name="Normal 14 3 3 6 3 3" xfId="7724"/>
    <cellStyle name="Normal 14 3 3 6 3 4" xfId="7725"/>
    <cellStyle name="Normal 14 3 3 6 4" xfId="7726"/>
    <cellStyle name="Normal 14 3 3 6 4 2" xfId="7727"/>
    <cellStyle name="Normal 14 3 3 6 4 3" xfId="7728"/>
    <cellStyle name="Normal 14 3 3 6 4 4" xfId="7729"/>
    <cellStyle name="Normal 14 3 3 6 5" xfId="7730"/>
    <cellStyle name="Normal 14 3 3 6 5 2" xfId="7731"/>
    <cellStyle name="Normal 14 3 3 6 5 3" xfId="7732"/>
    <cellStyle name="Normal 14 3 3 6 6" xfId="7733"/>
    <cellStyle name="Normal 14 3 3 6 7" xfId="7734"/>
    <cellStyle name="Normal 14 3 3 6 8" xfId="7735"/>
    <cellStyle name="Normal 14 3 3 7" xfId="7736"/>
    <cellStyle name="Normal 14 3 3 7 2" xfId="7737"/>
    <cellStyle name="Normal 14 3 3 7 2 2" xfId="7738"/>
    <cellStyle name="Normal 14 3 3 7 2 3" xfId="7739"/>
    <cellStyle name="Normal 14 3 3 7 2 4" xfId="7740"/>
    <cellStyle name="Normal 14 3 3 7 3" xfId="7741"/>
    <cellStyle name="Normal 14 3 3 7 3 2" xfId="7742"/>
    <cellStyle name="Normal 14 3 3 7 3 3" xfId="7743"/>
    <cellStyle name="Normal 14 3 3 7 4" xfId="7744"/>
    <cellStyle name="Normal 14 3 3 7 5" xfId="7745"/>
    <cellStyle name="Normal 14 3 3 7 6" xfId="7746"/>
    <cellStyle name="Normal 14 3 3 8" xfId="7747"/>
    <cellStyle name="Normal 14 3 3 8 2" xfId="7748"/>
    <cellStyle name="Normal 14 3 3 8 3" xfId="7749"/>
    <cellStyle name="Normal 14 3 3 8 4" xfId="7750"/>
    <cellStyle name="Normal 14 3 3 9" xfId="7751"/>
    <cellStyle name="Normal 14 3 3 9 2" xfId="7752"/>
    <cellStyle name="Normal 14 3 3 9 3" xfId="7753"/>
    <cellStyle name="Normal 14 3 3 9 4" xfId="7754"/>
    <cellStyle name="Normal 14 3 4" xfId="7755"/>
    <cellStyle name="Normal 14 3 4 10" xfId="7756"/>
    <cellStyle name="Normal 14 3 4 11" xfId="7757"/>
    <cellStyle name="Normal 14 3 4 2" xfId="7758"/>
    <cellStyle name="Normal 14 3 4 2 10" xfId="7759"/>
    <cellStyle name="Normal 14 3 4 2 2" xfId="7760"/>
    <cellStyle name="Normal 14 3 4 2 2 2" xfId="7761"/>
    <cellStyle name="Normal 14 3 4 2 2 2 2" xfId="7762"/>
    <cellStyle name="Normal 14 3 4 2 2 2 2 2" xfId="7763"/>
    <cellStyle name="Normal 14 3 4 2 2 2 2 3" xfId="7764"/>
    <cellStyle name="Normal 14 3 4 2 2 2 2 4" xfId="7765"/>
    <cellStyle name="Normal 14 3 4 2 2 2 3" xfId="7766"/>
    <cellStyle name="Normal 14 3 4 2 2 2 3 2" xfId="7767"/>
    <cellStyle name="Normal 14 3 4 2 2 2 3 3" xfId="7768"/>
    <cellStyle name="Normal 14 3 4 2 2 2 4" xfId="7769"/>
    <cellStyle name="Normal 14 3 4 2 2 2 5" xfId="7770"/>
    <cellStyle name="Normal 14 3 4 2 2 2 6" xfId="7771"/>
    <cellStyle name="Normal 14 3 4 2 2 3" xfId="7772"/>
    <cellStyle name="Normal 14 3 4 2 2 3 2" xfId="7773"/>
    <cellStyle name="Normal 14 3 4 2 2 3 3" xfId="7774"/>
    <cellStyle name="Normal 14 3 4 2 2 3 4" xfId="7775"/>
    <cellStyle name="Normal 14 3 4 2 2 4" xfId="7776"/>
    <cellStyle name="Normal 14 3 4 2 2 4 2" xfId="7777"/>
    <cellStyle name="Normal 14 3 4 2 2 4 3" xfId="7778"/>
    <cellStyle name="Normal 14 3 4 2 2 4 4" xfId="7779"/>
    <cellStyle name="Normal 14 3 4 2 2 5" xfId="7780"/>
    <cellStyle name="Normal 14 3 4 2 2 5 2" xfId="7781"/>
    <cellStyle name="Normal 14 3 4 2 2 5 3" xfId="7782"/>
    <cellStyle name="Normal 14 3 4 2 2 5 4" xfId="7783"/>
    <cellStyle name="Normal 14 3 4 2 2 6" xfId="7784"/>
    <cellStyle name="Normal 14 3 4 2 2 6 2" xfId="7785"/>
    <cellStyle name="Normal 14 3 4 2 2 6 3" xfId="7786"/>
    <cellStyle name="Normal 14 3 4 2 2 7" xfId="7787"/>
    <cellStyle name="Normal 14 3 4 2 2 8" xfId="7788"/>
    <cellStyle name="Normal 14 3 4 2 2 9" xfId="7789"/>
    <cellStyle name="Normal 14 3 4 2 3" xfId="7790"/>
    <cellStyle name="Normal 14 3 4 2 3 2" xfId="7791"/>
    <cellStyle name="Normal 14 3 4 2 3 2 2" xfId="7792"/>
    <cellStyle name="Normal 14 3 4 2 3 2 3" xfId="7793"/>
    <cellStyle name="Normal 14 3 4 2 3 2 4" xfId="7794"/>
    <cellStyle name="Normal 14 3 4 2 3 3" xfId="7795"/>
    <cellStyle name="Normal 14 3 4 2 3 3 2" xfId="7796"/>
    <cellStyle name="Normal 14 3 4 2 3 3 3" xfId="7797"/>
    <cellStyle name="Normal 14 3 4 2 3 4" xfId="7798"/>
    <cellStyle name="Normal 14 3 4 2 3 5" xfId="7799"/>
    <cellStyle name="Normal 14 3 4 2 3 6" xfId="7800"/>
    <cellStyle name="Normal 14 3 4 2 4" xfId="7801"/>
    <cellStyle name="Normal 14 3 4 2 4 2" xfId="7802"/>
    <cellStyle name="Normal 14 3 4 2 4 3" xfId="7803"/>
    <cellStyle name="Normal 14 3 4 2 4 4" xfId="7804"/>
    <cellStyle name="Normal 14 3 4 2 5" xfId="7805"/>
    <cellStyle name="Normal 14 3 4 2 5 2" xfId="7806"/>
    <cellStyle name="Normal 14 3 4 2 5 3" xfId="7807"/>
    <cellStyle name="Normal 14 3 4 2 5 4" xfId="7808"/>
    <cellStyle name="Normal 14 3 4 2 6" xfId="7809"/>
    <cellStyle name="Normal 14 3 4 2 6 2" xfId="7810"/>
    <cellStyle name="Normal 14 3 4 2 6 3" xfId="7811"/>
    <cellStyle name="Normal 14 3 4 2 6 4" xfId="7812"/>
    <cellStyle name="Normal 14 3 4 2 7" xfId="7813"/>
    <cellStyle name="Normal 14 3 4 2 7 2" xfId="7814"/>
    <cellStyle name="Normal 14 3 4 2 7 3" xfId="7815"/>
    <cellStyle name="Normal 14 3 4 2 8" xfId="7816"/>
    <cellStyle name="Normal 14 3 4 2 9" xfId="7817"/>
    <cellStyle name="Normal 14 3 4 3" xfId="7818"/>
    <cellStyle name="Normal 14 3 4 3 2" xfId="7819"/>
    <cellStyle name="Normal 14 3 4 3 2 2" xfId="7820"/>
    <cellStyle name="Normal 14 3 4 3 2 2 2" xfId="7821"/>
    <cellStyle name="Normal 14 3 4 3 2 2 3" xfId="7822"/>
    <cellStyle name="Normal 14 3 4 3 2 2 4" xfId="7823"/>
    <cellStyle name="Normal 14 3 4 3 2 3" xfId="7824"/>
    <cellStyle name="Normal 14 3 4 3 2 3 2" xfId="7825"/>
    <cellStyle name="Normal 14 3 4 3 2 3 3" xfId="7826"/>
    <cellStyle name="Normal 14 3 4 3 2 4" xfId="7827"/>
    <cellStyle name="Normal 14 3 4 3 2 5" xfId="7828"/>
    <cellStyle name="Normal 14 3 4 3 2 6" xfId="7829"/>
    <cellStyle name="Normal 14 3 4 3 3" xfId="7830"/>
    <cellStyle name="Normal 14 3 4 3 3 2" xfId="7831"/>
    <cellStyle name="Normal 14 3 4 3 3 3" xfId="7832"/>
    <cellStyle name="Normal 14 3 4 3 3 4" xfId="7833"/>
    <cellStyle name="Normal 14 3 4 3 4" xfId="7834"/>
    <cellStyle name="Normal 14 3 4 3 4 2" xfId="7835"/>
    <cellStyle name="Normal 14 3 4 3 4 3" xfId="7836"/>
    <cellStyle name="Normal 14 3 4 3 4 4" xfId="7837"/>
    <cellStyle name="Normal 14 3 4 3 5" xfId="7838"/>
    <cellStyle name="Normal 14 3 4 3 5 2" xfId="7839"/>
    <cellStyle name="Normal 14 3 4 3 5 3" xfId="7840"/>
    <cellStyle name="Normal 14 3 4 3 5 4" xfId="7841"/>
    <cellStyle name="Normal 14 3 4 3 6" xfId="7842"/>
    <cellStyle name="Normal 14 3 4 3 6 2" xfId="7843"/>
    <cellStyle name="Normal 14 3 4 3 6 3" xfId="7844"/>
    <cellStyle name="Normal 14 3 4 3 7" xfId="7845"/>
    <cellStyle name="Normal 14 3 4 3 8" xfId="7846"/>
    <cellStyle name="Normal 14 3 4 3 9" xfId="7847"/>
    <cellStyle name="Normal 14 3 4 4" xfId="7848"/>
    <cellStyle name="Normal 14 3 4 4 2" xfId="7849"/>
    <cellStyle name="Normal 14 3 4 4 2 2" xfId="7850"/>
    <cellStyle name="Normal 14 3 4 4 2 3" xfId="7851"/>
    <cellStyle name="Normal 14 3 4 4 2 4" xfId="7852"/>
    <cellStyle name="Normal 14 3 4 4 3" xfId="7853"/>
    <cellStyle name="Normal 14 3 4 4 3 2" xfId="7854"/>
    <cellStyle name="Normal 14 3 4 4 3 3" xfId="7855"/>
    <cellStyle name="Normal 14 3 4 4 4" xfId="7856"/>
    <cellStyle name="Normal 14 3 4 4 5" xfId="7857"/>
    <cellStyle name="Normal 14 3 4 4 6" xfId="7858"/>
    <cellStyle name="Normal 14 3 4 5" xfId="7859"/>
    <cellStyle name="Normal 14 3 4 5 2" xfId="7860"/>
    <cellStyle name="Normal 14 3 4 5 3" xfId="7861"/>
    <cellStyle name="Normal 14 3 4 5 4" xfId="7862"/>
    <cellStyle name="Normal 14 3 4 6" xfId="7863"/>
    <cellStyle name="Normal 14 3 4 6 2" xfId="7864"/>
    <cellStyle name="Normal 14 3 4 6 3" xfId="7865"/>
    <cellStyle name="Normal 14 3 4 6 4" xfId="7866"/>
    <cellStyle name="Normal 14 3 4 7" xfId="7867"/>
    <cellStyle name="Normal 14 3 4 7 2" xfId="7868"/>
    <cellStyle name="Normal 14 3 4 7 3" xfId="7869"/>
    <cellStyle name="Normal 14 3 4 7 4" xfId="7870"/>
    <cellStyle name="Normal 14 3 4 8" xfId="7871"/>
    <cellStyle name="Normal 14 3 4 8 2" xfId="7872"/>
    <cellStyle name="Normal 14 3 4 8 3" xfId="7873"/>
    <cellStyle name="Normal 14 3 4 9" xfId="7874"/>
    <cellStyle name="Normal 14 3 5" xfId="7875"/>
    <cellStyle name="Normal 14 3 5 10" xfId="7876"/>
    <cellStyle name="Normal 14 3 5 11" xfId="7877"/>
    <cellStyle name="Normal 14 3 5 2" xfId="7878"/>
    <cellStyle name="Normal 14 3 5 2 10" xfId="7879"/>
    <cellStyle name="Normal 14 3 5 2 2" xfId="7880"/>
    <cellStyle name="Normal 14 3 5 2 2 2" xfId="7881"/>
    <cellStyle name="Normal 14 3 5 2 2 2 2" xfId="7882"/>
    <cellStyle name="Normal 14 3 5 2 2 2 2 2" xfId="7883"/>
    <cellStyle name="Normal 14 3 5 2 2 2 2 3" xfId="7884"/>
    <cellStyle name="Normal 14 3 5 2 2 2 2 4" xfId="7885"/>
    <cellStyle name="Normal 14 3 5 2 2 2 3" xfId="7886"/>
    <cellStyle name="Normal 14 3 5 2 2 2 3 2" xfId="7887"/>
    <cellStyle name="Normal 14 3 5 2 2 2 3 3" xfId="7888"/>
    <cellStyle name="Normal 14 3 5 2 2 2 4" xfId="7889"/>
    <cellStyle name="Normal 14 3 5 2 2 2 5" xfId="7890"/>
    <cellStyle name="Normal 14 3 5 2 2 2 6" xfId="7891"/>
    <cellStyle name="Normal 14 3 5 2 2 3" xfId="7892"/>
    <cellStyle name="Normal 14 3 5 2 2 3 2" xfId="7893"/>
    <cellStyle name="Normal 14 3 5 2 2 3 3" xfId="7894"/>
    <cellStyle name="Normal 14 3 5 2 2 3 4" xfId="7895"/>
    <cellStyle name="Normal 14 3 5 2 2 4" xfId="7896"/>
    <cellStyle name="Normal 14 3 5 2 2 4 2" xfId="7897"/>
    <cellStyle name="Normal 14 3 5 2 2 4 3" xfId="7898"/>
    <cellStyle name="Normal 14 3 5 2 2 4 4" xfId="7899"/>
    <cellStyle name="Normal 14 3 5 2 2 5" xfId="7900"/>
    <cellStyle name="Normal 14 3 5 2 2 5 2" xfId="7901"/>
    <cellStyle name="Normal 14 3 5 2 2 5 3" xfId="7902"/>
    <cellStyle name="Normal 14 3 5 2 2 5 4" xfId="7903"/>
    <cellStyle name="Normal 14 3 5 2 2 6" xfId="7904"/>
    <cellStyle name="Normal 14 3 5 2 2 6 2" xfId="7905"/>
    <cellStyle name="Normal 14 3 5 2 2 6 3" xfId="7906"/>
    <cellStyle name="Normal 14 3 5 2 2 7" xfId="7907"/>
    <cellStyle name="Normal 14 3 5 2 2 8" xfId="7908"/>
    <cellStyle name="Normal 14 3 5 2 2 9" xfId="7909"/>
    <cellStyle name="Normal 14 3 5 2 3" xfId="7910"/>
    <cellStyle name="Normal 14 3 5 2 3 2" xfId="7911"/>
    <cellStyle name="Normal 14 3 5 2 3 2 2" xfId="7912"/>
    <cellStyle name="Normal 14 3 5 2 3 2 3" xfId="7913"/>
    <cellStyle name="Normal 14 3 5 2 3 2 4" xfId="7914"/>
    <cellStyle name="Normal 14 3 5 2 3 3" xfId="7915"/>
    <cellStyle name="Normal 14 3 5 2 3 3 2" xfId="7916"/>
    <cellStyle name="Normal 14 3 5 2 3 3 3" xfId="7917"/>
    <cellStyle name="Normal 14 3 5 2 3 4" xfId="7918"/>
    <cellStyle name="Normal 14 3 5 2 3 5" xfId="7919"/>
    <cellStyle name="Normal 14 3 5 2 3 6" xfId="7920"/>
    <cellStyle name="Normal 14 3 5 2 4" xfId="7921"/>
    <cellStyle name="Normal 14 3 5 2 4 2" xfId="7922"/>
    <cellStyle name="Normal 14 3 5 2 4 3" xfId="7923"/>
    <cellStyle name="Normal 14 3 5 2 4 4" xfId="7924"/>
    <cellStyle name="Normal 14 3 5 2 5" xfId="7925"/>
    <cellStyle name="Normal 14 3 5 2 5 2" xfId="7926"/>
    <cellStyle name="Normal 14 3 5 2 5 3" xfId="7927"/>
    <cellStyle name="Normal 14 3 5 2 5 4" xfId="7928"/>
    <cellStyle name="Normal 14 3 5 2 6" xfId="7929"/>
    <cellStyle name="Normal 14 3 5 2 6 2" xfId="7930"/>
    <cellStyle name="Normal 14 3 5 2 6 3" xfId="7931"/>
    <cellStyle name="Normal 14 3 5 2 6 4" xfId="7932"/>
    <cellStyle name="Normal 14 3 5 2 7" xfId="7933"/>
    <cellStyle name="Normal 14 3 5 2 7 2" xfId="7934"/>
    <cellStyle name="Normal 14 3 5 2 7 3" xfId="7935"/>
    <cellStyle name="Normal 14 3 5 2 8" xfId="7936"/>
    <cellStyle name="Normal 14 3 5 2 9" xfId="7937"/>
    <cellStyle name="Normal 14 3 5 3" xfId="7938"/>
    <cellStyle name="Normal 14 3 5 3 2" xfId="7939"/>
    <cellStyle name="Normal 14 3 5 3 2 2" xfId="7940"/>
    <cellStyle name="Normal 14 3 5 3 2 2 2" xfId="7941"/>
    <cellStyle name="Normal 14 3 5 3 2 2 3" xfId="7942"/>
    <cellStyle name="Normal 14 3 5 3 2 2 4" xfId="7943"/>
    <cellStyle name="Normal 14 3 5 3 2 3" xfId="7944"/>
    <cellStyle name="Normal 14 3 5 3 2 3 2" xfId="7945"/>
    <cellStyle name="Normal 14 3 5 3 2 3 3" xfId="7946"/>
    <cellStyle name="Normal 14 3 5 3 2 4" xfId="7947"/>
    <cellStyle name="Normal 14 3 5 3 2 5" xfId="7948"/>
    <cellStyle name="Normal 14 3 5 3 2 6" xfId="7949"/>
    <cellStyle name="Normal 14 3 5 3 3" xfId="7950"/>
    <cellStyle name="Normal 14 3 5 3 3 2" xfId="7951"/>
    <cellStyle name="Normal 14 3 5 3 3 3" xfId="7952"/>
    <cellStyle name="Normal 14 3 5 3 3 4" xfId="7953"/>
    <cellStyle name="Normal 14 3 5 3 4" xfId="7954"/>
    <cellStyle name="Normal 14 3 5 3 4 2" xfId="7955"/>
    <cellStyle name="Normal 14 3 5 3 4 3" xfId="7956"/>
    <cellStyle name="Normal 14 3 5 3 4 4" xfId="7957"/>
    <cellStyle name="Normal 14 3 5 3 5" xfId="7958"/>
    <cellStyle name="Normal 14 3 5 3 5 2" xfId="7959"/>
    <cellStyle name="Normal 14 3 5 3 5 3" xfId="7960"/>
    <cellStyle name="Normal 14 3 5 3 5 4" xfId="7961"/>
    <cellStyle name="Normal 14 3 5 3 6" xfId="7962"/>
    <cellStyle name="Normal 14 3 5 3 6 2" xfId="7963"/>
    <cellStyle name="Normal 14 3 5 3 6 3" xfId="7964"/>
    <cellStyle name="Normal 14 3 5 3 7" xfId="7965"/>
    <cellStyle name="Normal 14 3 5 3 8" xfId="7966"/>
    <cellStyle name="Normal 14 3 5 3 9" xfId="7967"/>
    <cellStyle name="Normal 14 3 5 4" xfId="7968"/>
    <cellStyle name="Normal 14 3 5 4 2" xfId="7969"/>
    <cellStyle name="Normal 14 3 5 4 2 2" xfId="7970"/>
    <cellStyle name="Normal 14 3 5 4 2 3" xfId="7971"/>
    <cellStyle name="Normal 14 3 5 4 2 4" xfId="7972"/>
    <cellStyle name="Normal 14 3 5 4 3" xfId="7973"/>
    <cellStyle name="Normal 14 3 5 4 3 2" xfId="7974"/>
    <cellStyle name="Normal 14 3 5 4 3 3" xfId="7975"/>
    <cellStyle name="Normal 14 3 5 4 4" xfId="7976"/>
    <cellStyle name="Normal 14 3 5 4 5" xfId="7977"/>
    <cellStyle name="Normal 14 3 5 4 6" xfId="7978"/>
    <cellStyle name="Normal 14 3 5 5" xfId="7979"/>
    <cellStyle name="Normal 14 3 5 5 2" xfId="7980"/>
    <cellStyle name="Normal 14 3 5 5 3" xfId="7981"/>
    <cellStyle name="Normal 14 3 5 5 4" xfId="7982"/>
    <cellStyle name="Normal 14 3 5 6" xfId="7983"/>
    <cellStyle name="Normal 14 3 5 6 2" xfId="7984"/>
    <cellStyle name="Normal 14 3 5 6 3" xfId="7985"/>
    <cellStyle name="Normal 14 3 5 6 4" xfId="7986"/>
    <cellStyle name="Normal 14 3 5 7" xfId="7987"/>
    <cellStyle name="Normal 14 3 5 7 2" xfId="7988"/>
    <cellStyle name="Normal 14 3 5 7 3" xfId="7989"/>
    <cellStyle name="Normal 14 3 5 7 4" xfId="7990"/>
    <cellStyle name="Normal 14 3 5 8" xfId="7991"/>
    <cellStyle name="Normal 14 3 5 8 2" xfId="7992"/>
    <cellStyle name="Normal 14 3 5 8 3" xfId="7993"/>
    <cellStyle name="Normal 14 3 5 9" xfId="7994"/>
    <cellStyle name="Normal 14 3 6" xfId="7995"/>
    <cellStyle name="Normal 14 3 6 10" xfId="7996"/>
    <cellStyle name="Normal 14 3 6 11" xfId="7997"/>
    <cellStyle name="Normal 14 3 6 2" xfId="7998"/>
    <cellStyle name="Normal 14 3 6 2 10" xfId="7999"/>
    <cellStyle name="Normal 14 3 6 2 2" xfId="8000"/>
    <cellStyle name="Normal 14 3 6 2 2 2" xfId="8001"/>
    <cellStyle name="Normal 14 3 6 2 2 2 2" xfId="8002"/>
    <cellStyle name="Normal 14 3 6 2 2 2 2 2" xfId="8003"/>
    <cellStyle name="Normal 14 3 6 2 2 2 2 3" xfId="8004"/>
    <cellStyle name="Normal 14 3 6 2 2 2 2 4" xfId="8005"/>
    <cellStyle name="Normal 14 3 6 2 2 2 3" xfId="8006"/>
    <cellStyle name="Normal 14 3 6 2 2 2 3 2" xfId="8007"/>
    <cellStyle name="Normal 14 3 6 2 2 2 3 3" xfId="8008"/>
    <cellStyle name="Normal 14 3 6 2 2 2 4" xfId="8009"/>
    <cellStyle name="Normal 14 3 6 2 2 2 5" xfId="8010"/>
    <cellStyle name="Normal 14 3 6 2 2 2 6" xfId="8011"/>
    <cellStyle name="Normal 14 3 6 2 2 3" xfId="8012"/>
    <cellStyle name="Normal 14 3 6 2 2 3 2" xfId="8013"/>
    <cellStyle name="Normal 14 3 6 2 2 3 3" xfId="8014"/>
    <cellStyle name="Normal 14 3 6 2 2 3 4" xfId="8015"/>
    <cellStyle name="Normal 14 3 6 2 2 4" xfId="8016"/>
    <cellStyle name="Normal 14 3 6 2 2 4 2" xfId="8017"/>
    <cellStyle name="Normal 14 3 6 2 2 4 3" xfId="8018"/>
    <cellStyle name="Normal 14 3 6 2 2 4 4" xfId="8019"/>
    <cellStyle name="Normal 14 3 6 2 2 5" xfId="8020"/>
    <cellStyle name="Normal 14 3 6 2 2 5 2" xfId="8021"/>
    <cellStyle name="Normal 14 3 6 2 2 5 3" xfId="8022"/>
    <cellStyle name="Normal 14 3 6 2 2 5 4" xfId="8023"/>
    <cellStyle name="Normal 14 3 6 2 2 6" xfId="8024"/>
    <cellStyle name="Normal 14 3 6 2 2 6 2" xfId="8025"/>
    <cellStyle name="Normal 14 3 6 2 2 6 3" xfId="8026"/>
    <cellStyle name="Normal 14 3 6 2 2 7" xfId="8027"/>
    <cellStyle name="Normal 14 3 6 2 2 8" xfId="8028"/>
    <cellStyle name="Normal 14 3 6 2 2 9" xfId="8029"/>
    <cellStyle name="Normal 14 3 6 2 3" xfId="8030"/>
    <cellStyle name="Normal 14 3 6 2 3 2" xfId="8031"/>
    <cellStyle name="Normal 14 3 6 2 3 2 2" xfId="8032"/>
    <cellStyle name="Normal 14 3 6 2 3 2 3" xfId="8033"/>
    <cellStyle name="Normal 14 3 6 2 3 2 4" xfId="8034"/>
    <cellStyle name="Normal 14 3 6 2 3 3" xfId="8035"/>
    <cellStyle name="Normal 14 3 6 2 3 3 2" xfId="8036"/>
    <cellStyle name="Normal 14 3 6 2 3 3 3" xfId="8037"/>
    <cellStyle name="Normal 14 3 6 2 3 4" xfId="8038"/>
    <cellStyle name="Normal 14 3 6 2 3 5" xfId="8039"/>
    <cellStyle name="Normal 14 3 6 2 3 6" xfId="8040"/>
    <cellStyle name="Normal 14 3 6 2 4" xfId="8041"/>
    <cellStyle name="Normal 14 3 6 2 4 2" xfId="8042"/>
    <cellStyle name="Normal 14 3 6 2 4 3" xfId="8043"/>
    <cellStyle name="Normal 14 3 6 2 4 4" xfId="8044"/>
    <cellStyle name="Normal 14 3 6 2 5" xfId="8045"/>
    <cellStyle name="Normal 14 3 6 2 5 2" xfId="8046"/>
    <cellStyle name="Normal 14 3 6 2 5 3" xfId="8047"/>
    <cellStyle name="Normal 14 3 6 2 5 4" xfId="8048"/>
    <cellStyle name="Normal 14 3 6 2 6" xfId="8049"/>
    <cellStyle name="Normal 14 3 6 2 6 2" xfId="8050"/>
    <cellStyle name="Normal 14 3 6 2 6 3" xfId="8051"/>
    <cellStyle name="Normal 14 3 6 2 6 4" xfId="8052"/>
    <cellStyle name="Normal 14 3 6 2 7" xfId="8053"/>
    <cellStyle name="Normal 14 3 6 2 7 2" xfId="8054"/>
    <cellStyle name="Normal 14 3 6 2 7 3" xfId="8055"/>
    <cellStyle name="Normal 14 3 6 2 8" xfId="8056"/>
    <cellStyle name="Normal 14 3 6 2 9" xfId="8057"/>
    <cellStyle name="Normal 14 3 6 3" xfId="8058"/>
    <cellStyle name="Normal 14 3 6 3 2" xfId="8059"/>
    <cellStyle name="Normal 14 3 6 3 2 2" xfId="8060"/>
    <cellStyle name="Normal 14 3 6 3 2 2 2" xfId="8061"/>
    <cellStyle name="Normal 14 3 6 3 2 2 3" xfId="8062"/>
    <cellStyle name="Normal 14 3 6 3 2 2 4" xfId="8063"/>
    <cellStyle name="Normal 14 3 6 3 2 3" xfId="8064"/>
    <cellStyle name="Normal 14 3 6 3 2 3 2" xfId="8065"/>
    <cellStyle name="Normal 14 3 6 3 2 3 3" xfId="8066"/>
    <cellStyle name="Normal 14 3 6 3 2 4" xfId="8067"/>
    <cellStyle name="Normal 14 3 6 3 2 5" xfId="8068"/>
    <cellStyle name="Normal 14 3 6 3 2 6" xfId="8069"/>
    <cellStyle name="Normal 14 3 6 3 3" xfId="8070"/>
    <cellStyle name="Normal 14 3 6 3 3 2" xfId="8071"/>
    <cellStyle name="Normal 14 3 6 3 3 3" xfId="8072"/>
    <cellStyle name="Normal 14 3 6 3 3 4" xfId="8073"/>
    <cellStyle name="Normal 14 3 6 3 4" xfId="8074"/>
    <cellStyle name="Normal 14 3 6 3 4 2" xfId="8075"/>
    <cellStyle name="Normal 14 3 6 3 4 3" xfId="8076"/>
    <cellStyle name="Normal 14 3 6 3 4 4" xfId="8077"/>
    <cellStyle name="Normal 14 3 6 3 5" xfId="8078"/>
    <cellStyle name="Normal 14 3 6 3 5 2" xfId="8079"/>
    <cellStyle name="Normal 14 3 6 3 5 3" xfId="8080"/>
    <cellStyle name="Normal 14 3 6 3 5 4" xfId="8081"/>
    <cellStyle name="Normal 14 3 6 3 6" xfId="8082"/>
    <cellStyle name="Normal 14 3 6 3 6 2" xfId="8083"/>
    <cellStyle name="Normal 14 3 6 3 6 3" xfId="8084"/>
    <cellStyle name="Normal 14 3 6 3 7" xfId="8085"/>
    <cellStyle name="Normal 14 3 6 3 8" xfId="8086"/>
    <cellStyle name="Normal 14 3 6 3 9" xfId="8087"/>
    <cellStyle name="Normal 14 3 6 4" xfId="8088"/>
    <cellStyle name="Normal 14 3 6 4 2" xfId="8089"/>
    <cellStyle name="Normal 14 3 6 4 2 2" xfId="8090"/>
    <cellStyle name="Normal 14 3 6 4 2 3" xfId="8091"/>
    <cellStyle name="Normal 14 3 6 4 2 4" xfId="8092"/>
    <cellStyle name="Normal 14 3 6 4 3" xfId="8093"/>
    <cellStyle name="Normal 14 3 6 4 3 2" xfId="8094"/>
    <cellStyle name="Normal 14 3 6 4 3 3" xfId="8095"/>
    <cellStyle name="Normal 14 3 6 4 4" xfId="8096"/>
    <cellStyle name="Normal 14 3 6 4 5" xfId="8097"/>
    <cellStyle name="Normal 14 3 6 4 6" xfId="8098"/>
    <cellStyle name="Normal 14 3 6 5" xfId="8099"/>
    <cellStyle name="Normal 14 3 6 5 2" xfId="8100"/>
    <cellStyle name="Normal 14 3 6 5 3" xfId="8101"/>
    <cellStyle name="Normal 14 3 6 5 4" xfId="8102"/>
    <cellStyle name="Normal 14 3 6 6" xfId="8103"/>
    <cellStyle name="Normal 14 3 6 6 2" xfId="8104"/>
    <cellStyle name="Normal 14 3 6 6 3" xfId="8105"/>
    <cellStyle name="Normal 14 3 6 6 4" xfId="8106"/>
    <cellStyle name="Normal 14 3 6 7" xfId="8107"/>
    <cellStyle name="Normal 14 3 6 7 2" xfId="8108"/>
    <cellStyle name="Normal 14 3 6 7 3" xfId="8109"/>
    <cellStyle name="Normal 14 3 6 7 4" xfId="8110"/>
    <cellStyle name="Normal 14 3 6 8" xfId="8111"/>
    <cellStyle name="Normal 14 3 6 8 2" xfId="8112"/>
    <cellStyle name="Normal 14 3 6 8 3" xfId="8113"/>
    <cellStyle name="Normal 14 3 6 9" xfId="8114"/>
    <cellStyle name="Normal 14 3 7" xfId="8115"/>
    <cellStyle name="Normal 14 3 7 10" xfId="8116"/>
    <cellStyle name="Normal 14 3 7 2" xfId="8117"/>
    <cellStyle name="Normal 14 3 7 2 2" xfId="8118"/>
    <cellStyle name="Normal 14 3 7 2 2 2" xfId="8119"/>
    <cellStyle name="Normal 14 3 7 2 2 2 2" xfId="8120"/>
    <cellStyle name="Normal 14 3 7 2 2 2 3" xfId="8121"/>
    <cellStyle name="Normal 14 3 7 2 2 2 4" xfId="8122"/>
    <cellStyle name="Normal 14 3 7 2 2 3" xfId="8123"/>
    <cellStyle name="Normal 14 3 7 2 2 3 2" xfId="8124"/>
    <cellStyle name="Normal 14 3 7 2 2 3 3" xfId="8125"/>
    <cellStyle name="Normal 14 3 7 2 2 4" xfId="8126"/>
    <cellStyle name="Normal 14 3 7 2 2 5" xfId="8127"/>
    <cellStyle name="Normal 14 3 7 2 2 6" xfId="8128"/>
    <cellStyle name="Normal 14 3 7 2 3" xfId="8129"/>
    <cellStyle name="Normal 14 3 7 2 3 2" xfId="8130"/>
    <cellStyle name="Normal 14 3 7 2 3 3" xfId="8131"/>
    <cellStyle name="Normal 14 3 7 2 3 4" xfId="8132"/>
    <cellStyle name="Normal 14 3 7 2 4" xfId="8133"/>
    <cellStyle name="Normal 14 3 7 2 4 2" xfId="8134"/>
    <cellStyle name="Normal 14 3 7 2 4 3" xfId="8135"/>
    <cellStyle name="Normal 14 3 7 2 4 4" xfId="8136"/>
    <cellStyle name="Normal 14 3 7 2 5" xfId="8137"/>
    <cellStyle name="Normal 14 3 7 2 5 2" xfId="8138"/>
    <cellStyle name="Normal 14 3 7 2 5 3" xfId="8139"/>
    <cellStyle name="Normal 14 3 7 2 5 4" xfId="8140"/>
    <cellStyle name="Normal 14 3 7 2 6" xfId="8141"/>
    <cellStyle name="Normal 14 3 7 2 6 2" xfId="8142"/>
    <cellStyle name="Normal 14 3 7 2 6 3" xfId="8143"/>
    <cellStyle name="Normal 14 3 7 2 7" xfId="8144"/>
    <cellStyle name="Normal 14 3 7 2 8" xfId="8145"/>
    <cellStyle name="Normal 14 3 7 2 9" xfId="8146"/>
    <cellStyle name="Normal 14 3 7 3" xfId="8147"/>
    <cellStyle name="Normal 14 3 7 3 2" xfId="8148"/>
    <cellStyle name="Normal 14 3 7 3 2 2" xfId="8149"/>
    <cellStyle name="Normal 14 3 7 3 2 3" xfId="8150"/>
    <cellStyle name="Normal 14 3 7 3 2 4" xfId="8151"/>
    <cellStyle name="Normal 14 3 7 3 3" xfId="8152"/>
    <cellStyle name="Normal 14 3 7 3 3 2" xfId="8153"/>
    <cellStyle name="Normal 14 3 7 3 3 3" xfId="8154"/>
    <cellStyle name="Normal 14 3 7 3 4" xfId="8155"/>
    <cellStyle name="Normal 14 3 7 3 5" xfId="8156"/>
    <cellStyle name="Normal 14 3 7 3 6" xfId="8157"/>
    <cellStyle name="Normal 14 3 7 4" xfId="8158"/>
    <cellStyle name="Normal 14 3 7 4 2" xfId="8159"/>
    <cellStyle name="Normal 14 3 7 4 3" xfId="8160"/>
    <cellStyle name="Normal 14 3 7 4 4" xfId="8161"/>
    <cellStyle name="Normal 14 3 7 5" xfId="8162"/>
    <cellStyle name="Normal 14 3 7 5 2" xfId="8163"/>
    <cellStyle name="Normal 14 3 7 5 3" xfId="8164"/>
    <cellStyle name="Normal 14 3 7 5 4" xfId="8165"/>
    <cellStyle name="Normal 14 3 7 6" xfId="8166"/>
    <cellStyle name="Normal 14 3 7 6 2" xfId="8167"/>
    <cellStyle name="Normal 14 3 7 6 3" xfId="8168"/>
    <cellStyle name="Normal 14 3 7 6 4" xfId="8169"/>
    <cellStyle name="Normal 14 3 7 7" xfId="8170"/>
    <cellStyle name="Normal 14 3 7 7 2" xfId="8171"/>
    <cellStyle name="Normal 14 3 7 7 3" xfId="8172"/>
    <cellStyle name="Normal 14 3 7 8" xfId="8173"/>
    <cellStyle name="Normal 14 3 7 9" xfId="8174"/>
    <cellStyle name="Normal 14 3 8" xfId="8175"/>
    <cellStyle name="Normal 14 3 8 2" xfId="8176"/>
    <cellStyle name="Normal 14 3 8 2 2" xfId="8177"/>
    <cellStyle name="Normal 14 3 8 2 2 2" xfId="8178"/>
    <cellStyle name="Normal 14 3 8 2 2 3" xfId="8179"/>
    <cellStyle name="Normal 14 3 8 2 2 4" xfId="8180"/>
    <cellStyle name="Normal 14 3 8 2 3" xfId="8181"/>
    <cellStyle name="Normal 14 3 8 2 3 2" xfId="8182"/>
    <cellStyle name="Normal 14 3 8 2 3 3" xfId="8183"/>
    <cellStyle name="Normal 14 3 8 2 4" xfId="8184"/>
    <cellStyle name="Normal 14 3 8 2 5" xfId="8185"/>
    <cellStyle name="Normal 14 3 8 2 6" xfId="8186"/>
    <cellStyle name="Normal 14 3 8 3" xfId="8187"/>
    <cellStyle name="Normal 14 3 8 3 2" xfId="8188"/>
    <cellStyle name="Normal 14 3 8 3 3" xfId="8189"/>
    <cellStyle name="Normal 14 3 8 3 4" xfId="8190"/>
    <cellStyle name="Normal 14 3 8 4" xfId="8191"/>
    <cellStyle name="Normal 14 3 8 4 2" xfId="8192"/>
    <cellStyle name="Normal 14 3 8 4 3" xfId="8193"/>
    <cellStyle name="Normal 14 3 8 4 4" xfId="8194"/>
    <cellStyle name="Normal 14 3 8 5" xfId="8195"/>
    <cellStyle name="Normal 14 3 8 5 2" xfId="8196"/>
    <cellStyle name="Normal 14 3 8 5 3" xfId="8197"/>
    <cellStyle name="Normal 14 3 8 5 4" xfId="8198"/>
    <cellStyle name="Normal 14 3 8 6" xfId="8199"/>
    <cellStyle name="Normal 14 3 8 6 2" xfId="8200"/>
    <cellStyle name="Normal 14 3 8 6 3" xfId="8201"/>
    <cellStyle name="Normal 14 3 8 7" xfId="8202"/>
    <cellStyle name="Normal 14 3 8 8" xfId="8203"/>
    <cellStyle name="Normal 14 3 8 9" xfId="8204"/>
    <cellStyle name="Normal 14 3 9" xfId="8205"/>
    <cellStyle name="Normal 14 3 9 2" xfId="8206"/>
    <cellStyle name="Normal 14 3 9 2 2" xfId="8207"/>
    <cellStyle name="Normal 14 3 9 2 2 2" xfId="8208"/>
    <cellStyle name="Normal 14 3 9 2 2 3" xfId="8209"/>
    <cellStyle name="Normal 14 3 9 2 2 4" xfId="8210"/>
    <cellStyle name="Normal 14 3 9 2 3" xfId="8211"/>
    <cellStyle name="Normal 14 3 9 2 3 2" xfId="8212"/>
    <cellStyle name="Normal 14 3 9 2 3 3" xfId="8213"/>
    <cellStyle name="Normal 14 3 9 2 4" xfId="8214"/>
    <cellStyle name="Normal 14 3 9 2 5" xfId="8215"/>
    <cellStyle name="Normal 14 3 9 2 6" xfId="8216"/>
    <cellStyle name="Normal 14 3 9 3" xfId="8217"/>
    <cellStyle name="Normal 14 3 9 3 2" xfId="8218"/>
    <cellStyle name="Normal 14 3 9 3 3" xfId="8219"/>
    <cellStyle name="Normal 14 3 9 3 4" xfId="8220"/>
    <cellStyle name="Normal 14 3 9 4" xfId="8221"/>
    <cellStyle name="Normal 14 3 9 4 2" xfId="8222"/>
    <cellStyle name="Normal 14 3 9 4 3" xfId="8223"/>
    <cellStyle name="Normal 14 3 9 4 4" xfId="8224"/>
    <cellStyle name="Normal 14 3 9 5" xfId="8225"/>
    <cellStyle name="Normal 14 3 9 5 2" xfId="8226"/>
    <cellStyle name="Normal 14 3 9 5 3" xfId="8227"/>
    <cellStyle name="Normal 14 3 9 5 4" xfId="8228"/>
    <cellStyle name="Normal 14 3 9 6" xfId="8229"/>
    <cellStyle name="Normal 14 3 9 6 2" xfId="8230"/>
    <cellStyle name="Normal 14 3 9 6 3" xfId="8231"/>
    <cellStyle name="Normal 14 3 9 7" xfId="8232"/>
    <cellStyle name="Normal 14 3 9 8" xfId="8233"/>
    <cellStyle name="Normal 14 3 9 9" xfId="8234"/>
    <cellStyle name="Normal 14 4" xfId="191"/>
    <cellStyle name="Normal 14 4 10" xfId="8235"/>
    <cellStyle name="Normal 14 4 10 2" xfId="8236"/>
    <cellStyle name="Normal 14 4 10 3" xfId="8237"/>
    <cellStyle name="Normal 14 4 10 4" xfId="8238"/>
    <cellStyle name="Normal 14 4 11" xfId="8239"/>
    <cellStyle name="Normal 14 4 11 2" xfId="8240"/>
    <cellStyle name="Normal 14 4 11 3" xfId="8241"/>
    <cellStyle name="Normal 14 4 12" xfId="8242"/>
    <cellStyle name="Normal 14 4 13" xfId="8243"/>
    <cellStyle name="Normal 14 4 14" xfId="8244"/>
    <cellStyle name="Normal 14 4 2" xfId="8245"/>
    <cellStyle name="Normal 14 4 2 10" xfId="8246"/>
    <cellStyle name="Normal 14 4 2 11" xfId="8247"/>
    <cellStyle name="Normal 14 4 2 2" xfId="8248"/>
    <cellStyle name="Normal 14 4 2 2 10" xfId="8249"/>
    <cellStyle name="Normal 14 4 2 2 2" xfId="8250"/>
    <cellStyle name="Normal 14 4 2 2 2 2" xfId="8251"/>
    <cellStyle name="Normal 14 4 2 2 2 2 2" xfId="8252"/>
    <cellStyle name="Normal 14 4 2 2 2 2 2 2" xfId="8253"/>
    <cellStyle name="Normal 14 4 2 2 2 2 2 3" xfId="8254"/>
    <cellStyle name="Normal 14 4 2 2 2 2 2 4" xfId="8255"/>
    <cellStyle name="Normal 14 4 2 2 2 2 3" xfId="8256"/>
    <cellStyle name="Normal 14 4 2 2 2 2 3 2" xfId="8257"/>
    <cellStyle name="Normal 14 4 2 2 2 2 3 3" xfId="8258"/>
    <cellStyle name="Normal 14 4 2 2 2 2 4" xfId="8259"/>
    <cellStyle name="Normal 14 4 2 2 2 2 5" xfId="8260"/>
    <cellStyle name="Normal 14 4 2 2 2 2 6" xfId="8261"/>
    <cellStyle name="Normal 14 4 2 2 2 3" xfId="8262"/>
    <cellStyle name="Normal 14 4 2 2 2 3 2" xfId="8263"/>
    <cellStyle name="Normal 14 4 2 2 2 3 3" xfId="8264"/>
    <cellStyle name="Normal 14 4 2 2 2 3 4" xfId="8265"/>
    <cellStyle name="Normal 14 4 2 2 2 4" xfId="8266"/>
    <cellStyle name="Normal 14 4 2 2 2 4 2" xfId="8267"/>
    <cellStyle name="Normal 14 4 2 2 2 4 3" xfId="8268"/>
    <cellStyle name="Normal 14 4 2 2 2 4 4" xfId="8269"/>
    <cellStyle name="Normal 14 4 2 2 2 5" xfId="8270"/>
    <cellStyle name="Normal 14 4 2 2 2 5 2" xfId="8271"/>
    <cellStyle name="Normal 14 4 2 2 2 5 3" xfId="8272"/>
    <cellStyle name="Normal 14 4 2 2 2 5 4" xfId="8273"/>
    <cellStyle name="Normal 14 4 2 2 2 6" xfId="8274"/>
    <cellStyle name="Normal 14 4 2 2 2 6 2" xfId="8275"/>
    <cellStyle name="Normal 14 4 2 2 2 6 3" xfId="8276"/>
    <cellStyle name="Normal 14 4 2 2 2 7" xfId="8277"/>
    <cellStyle name="Normal 14 4 2 2 2 8" xfId="8278"/>
    <cellStyle name="Normal 14 4 2 2 2 9" xfId="8279"/>
    <cellStyle name="Normal 14 4 2 2 3" xfId="8280"/>
    <cellStyle name="Normal 14 4 2 2 3 2" xfId="8281"/>
    <cellStyle name="Normal 14 4 2 2 3 2 2" xfId="8282"/>
    <cellStyle name="Normal 14 4 2 2 3 2 3" xfId="8283"/>
    <cellStyle name="Normal 14 4 2 2 3 2 4" xfId="8284"/>
    <cellStyle name="Normal 14 4 2 2 3 3" xfId="8285"/>
    <cellStyle name="Normal 14 4 2 2 3 3 2" xfId="8286"/>
    <cellStyle name="Normal 14 4 2 2 3 3 3" xfId="8287"/>
    <cellStyle name="Normal 14 4 2 2 3 4" xfId="8288"/>
    <cellStyle name="Normal 14 4 2 2 3 5" xfId="8289"/>
    <cellStyle name="Normal 14 4 2 2 3 6" xfId="8290"/>
    <cellStyle name="Normal 14 4 2 2 4" xfId="8291"/>
    <cellStyle name="Normal 14 4 2 2 4 2" xfId="8292"/>
    <cellStyle name="Normal 14 4 2 2 4 3" xfId="8293"/>
    <cellStyle name="Normal 14 4 2 2 4 4" xfId="8294"/>
    <cellStyle name="Normal 14 4 2 2 5" xfId="8295"/>
    <cellStyle name="Normal 14 4 2 2 5 2" xfId="8296"/>
    <cellStyle name="Normal 14 4 2 2 5 3" xfId="8297"/>
    <cellStyle name="Normal 14 4 2 2 5 4" xfId="8298"/>
    <cellStyle name="Normal 14 4 2 2 6" xfId="8299"/>
    <cellStyle name="Normal 14 4 2 2 6 2" xfId="8300"/>
    <cellStyle name="Normal 14 4 2 2 6 3" xfId="8301"/>
    <cellStyle name="Normal 14 4 2 2 6 4" xfId="8302"/>
    <cellStyle name="Normal 14 4 2 2 7" xfId="8303"/>
    <cellStyle name="Normal 14 4 2 2 7 2" xfId="8304"/>
    <cellStyle name="Normal 14 4 2 2 7 3" xfId="8305"/>
    <cellStyle name="Normal 14 4 2 2 8" xfId="8306"/>
    <cellStyle name="Normal 14 4 2 2 9" xfId="8307"/>
    <cellStyle name="Normal 14 4 2 3" xfId="8308"/>
    <cellStyle name="Normal 14 4 2 3 2" xfId="8309"/>
    <cellStyle name="Normal 14 4 2 3 2 2" xfId="8310"/>
    <cellStyle name="Normal 14 4 2 3 2 2 2" xfId="8311"/>
    <cellStyle name="Normal 14 4 2 3 2 2 3" xfId="8312"/>
    <cellStyle name="Normal 14 4 2 3 2 2 4" xfId="8313"/>
    <cellStyle name="Normal 14 4 2 3 2 3" xfId="8314"/>
    <cellStyle name="Normal 14 4 2 3 2 3 2" xfId="8315"/>
    <cellStyle name="Normal 14 4 2 3 2 3 3" xfId="8316"/>
    <cellStyle name="Normal 14 4 2 3 2 4" xfId="8317"/>
    <cellStyle name="Normal 14 4 2 3 2 5" xfId="8318"/>
    <cellStyle name="Normal 14 4 2 3 2 6" xfId="8319"/>
    <cellStyle name="Normal 14 4 2 3 3" xfId="8320"/>
    <cellStyle name="Normal 14 4 2 3 3 2" xfId="8321"/>
    <cellStyle name="Normal 14 4 2 3 3 3" xfId="8322"/>
    <cellStyle name="Normal 14 4 2 3 3 4" xfId="8323"/>
    <cellStyle name="Normal 14 4 2 3 4" xfId="8324"/>
    <cellStyle name="Normal 14 4 2 3 4 2" xfId="8325"/>
    <cellStyle name="Normal 14 4 2 3 4 3" xfId="8326"/>
    <cellStyle name="Normal 14 4 2 3 4 4" xfId="8327"/>
    <cellStyle name="Normal 14 4 2 3 5" xfId="8328"/>
    <cellStyle name="Normal 14 4 2 3 5 2" xfId="8329"/>
    <cellStyle name="Normal 14 4 2 3 5 3" xfId="8330"/>
    <cellStyle name="Normal 14 4 2 3 5 4" xfId="8331"/>
    <cellStyle name="Normal 14 4 2 3 6" xfId="8332"/>
    <cellStyle name="Normal 14 4 2 3 6 2" xfId="8333"/>
    <cellStyle name="Normal 14 4 2 3 6 3" xfId="8334"/>
    <cellStyle name="Normal 14 4 2 3 7" xfId="8335"/>
    <cellStyle name="Normal 14 4 2 3 8" xfId="8336"/>
    <cellStyle name="Normal 14 4 2 3 9" xfId="8337"/>
    <cellStyle name="Normal 14 4 2 4" xfId="8338"/>
    <cellStyle name="Normal 14 4 2 4 2" xfId="8339"/>
    <cellStyle name="Normal 14 4 2 4 2 2" xfId="8340"/>
    <cellStyle name="Normal 14 4 2 4 2 3" xfId="8341"/>
    <cellStyle name="Normal 14 4 2 4 2 4" xfId="8342"/>
    <cellStyle name="Normal 14 4 2 4 3" xfId="8343"/>
    <cellStyle name="Normal 14 4 2 4 3 2" xfId="8344"/>
    <cellStyle name="Normal 14 4 2 4 3 3" xfId="8345"/>
    <cellStyle name="Normal 14 4 2 4 4" xfId="8346"/>
    <cellStyle name="Normal 14 4 2 4 5" xfId="8347"/>
    <cellStyle name="Normal 14 4 2 4 6" xfId="8348"/>
    <cellStyle name="Normal 14 4 2 5" xfId="8349"/>
    <cellStyle name="Normal 14 4 2 5 2" xfId="8350"/>
    <cellStyle name="Normal 14 4 2 5 3" xfId="8351"/>
    <cellStyle name="Normal 14 4 2 5 4" xfId="8352"/>
    <cellStyle name="Normal 14 4 2 6" xfId="8353"/>
    <cellStyle name="Normal 14 4 2 6 2" xfId="8354"/>
    <cellStyle name="Normal 14 4 2 6 3" xfId="8355"/>
    <cellStyle name="Normal 14 4 2 6 4" xfId="8356"/>
    <cellStyle name="Normal 14 4 2 7" xfId="8357"/>
    <cellStyle name="Normal 14 4 2 7 2" xfId="8358"/>
    <cellStyle name="Normal 14 4 2 7 3" xfId="8359"/>
    <cellStyle name="Normal 14 4 2 7 4" xfId="8360"/>
    <cellStyle name="Normal 14 4 2 8" xfId="8361"/>
    <cellStyle name="Normal 14 4 2 8 2" xfId="8362"/>
    <cellStyle name="Normal 14 4 2 8 3" xfId="8363"/>
    <cellStyle name="Normal 14 4 2 9" xfId="8364"/>
    <cellStyle name="Normal 14 4 3" xfId="8365"/>
    <cellStyle name="Normal 14 4 3 10" xfId="8366"/>
    <cellStyle name="Normal 14 4 3 2" xfId="8367"/>
    <cellStyle name="Normal 14 4 3 2 2" xfId="8368"/>
    <cellStyle name="Normal 14 4 3 2 2 2" xfId="8369"/>
    <cellStyle name="Normal 14 4 3 2 2 2 2" xfId="8370"/>
    <cellStyle name="Normal 14 4 3 2 2 2 3" xfId="8371"/>
    <cellStyle name="Normal 14 4 3 2 2 2 4" xfId="8372"/>
    <cellStyle name="Normal 14 4 3 2 2 3" xfId="8373"/>
    <cellStyle name="Normal 14 4 3 2 2 3 2" xfId="8374"/>
    <cellStyle name="Normal 14 4 3 2 2 3 3" xfId="8375"/>
    <cellStyle name="Normal 14 4 3 2 2 4" xfId="8376"/>
    <cellStyle name="Normal 14 4 3 2 2 5" xfId="8377"/>
    <cellStyle name="Normal 14 4 3 2 2 6" xfId="8378"/>
    <cellStyle name="Normal 14 4 3 2 3" xfId="8379"/>
    <cellStyle name="Normal 14 4 3 2 3 2" xfId="8380"/>
    <cellStyle name="Normal 14 4 3 2 3 3" xfId="8381"/>
    <cellStyle name="Normal 14 4 3 2 3 4" xfId="8382"/>
    <cellStyle name="Normal 14 4 3 2 4" xfId="8383"/>
    <cellStyle name="Normal 14 4 3 2 4 2" xfId="8384"/>
    <cellStyle name="Normal 14 4 3 2 4 3" xfId="8385"/>
    <cellStyle name="Normal 14 4 3 2 4 4" xfId="8386"/>
    <cellStyle name="Normal 14 4 3 2 5" xfId="8387"/>
    <cellStyle name="Normal 14 4 3 2 5 2" xfId="8388"/>
    <cellStyle name="Normal 14 4 3 2 5 3" xfId="8389"/>
    <cellStyle name="Normal 14 4 3 2 5 4" xfId="8390"/>
    <cellStyle name="Normal 14 4 3 2 6" xfId="8391"/>
    <cellStyle name="Normal 14 4 3 2 6 2" xfId="8392"/>
    <cellStyle name="Normal 14 4 3 2 6 3" xfId="8393"/>
    <cellStyle name="Normal 14 4 3 2 7" xfId="8394"/>
    <cellStyle name="Normal 14 4 3 2 8" xfId="8395"/>
    <cellStyle name="Normal 14 4 3 2 9" xfId="8396"/>
    <cellStyle name="Normal 14 4 3 3" xfId="8397"/>
    <cellStyle name="Normal 14 4 3 3 2" xfId="8398"/>
    <cellStyle name="Normal 14 4 3 3 2 2" xfId="8399"/>
    <cellStyle name="Normal 14 4 3 3 2 3" xfId="8400"/>
    <cellStyle name="Normal 14 4 3 3 2 4" xfId="8401"/>
    <cellStyle name="Normal 14 4 3 3 3" xfId="8402"/>
    <cellStyle name="Normal 14 4 3 3 3 2" xfId="8403"/>
    <cellStyle name="Normal 14 4 3 3 3 3" xfId="8404"/>
    <cellStyle name="Normal 14 4 3 3 4" xfId="8405"/>
    <cellStyle name="Normal 14 4 3 3 5" xfId="8406"/>
    <cellStyle name="Normal 14 4 3 3 6" xfId="8407"/>
    <cellStyle name="Normal 14 4 3 4" xfId="8408"/>
    <cellStyle name="Normal 14 4 3 4 2" xfId="8409"/>
    <cellStyle name="Normal 14 4 3 4 3" xfId="8410"/>
    <cellStyle name="Normal 14 4 3 4 4" xfId="8411"/>
    <cellStyle name="Normal 14 4 3 5" xfId="8412"/>
    <cellStyle name="Normal 14 4 3 5 2" xfId="8413"/>
    <cellStyle name="Normal 14 4 3 5 3" xfId="8414"/>
    <cellStyle name="Normal 14 4 3 5 4" xfId="8415"/>
    <cellStyle name="Normal 14 4 3 6" xfId="8416"/>
    <cellStyle name="Normal 14 4 3 6 2" xfId="8417"/>
    <cellStyle name="Normal 14 4 3 6 3" xfId="8418"/>
    <cellStyle name="Normal 14 4 3 6 4" xfId="8419"/>
    <cellStyle name="Normal 14 4 3 7" xfId="8420"/>
    <cellStyle name="Normal 14 4 3 7 2" xfId="8421"/>
    <cellStyle name="Normal 14 4 3 7 3" xfId="8422"/>
    <cellStyle name="Normal 14 4 3 8" xfId="8423"/>
    <cellStyle name="Normal 14 4 3 9" xfId="8424"/>
    <cellStyle name="Normal 14 4 4" xfId="8425"/>
    <cellStyle name="Normal 14 4 4 2" xfId="8426"/>
    <cellStyle name="Normal 14 4 4 2 2" xfId="8427"/>
    <cellStyle name="Normal 14 4 4 2 2 2" xfId="8428"/>
    <cellStyle name="Normal 14 4 4 2 2 3" xfId="8429"/>
    <cellStyle name="Normal 14 4 4 2 2 4" xfId="8430"/>
    <cellStyle name="Normal 14 4 4 2 3" xfId="8431"/>
    <cellStyle name="Normal 14 4 4 2 3 2" xfId="8432"/>
    <cellStyle name="Normal 14 4 4 2 3 3" xfId="8433"/>
    <cellStyle name="Normal 14 4 4 2 4" xfId="8434"/>
    <cellStyle name="Normal 14 4 4 2 5" xfId="8435"/>
    <cellStyle name="Normal 14 4 4 2 6" xfId="8436"/>
    <cellStyle name="Normal 14 4 4 3" xfId="8437"/>
    <cellStyle name="Normal 14 4 4 3 2" xfId="8438"/>
    <cellStyle name="Normal 14 4 4 3 3" xfId="8439"/>
    <cellStyle name="Normal 14 4 4 3 4" xfId="8440"/>
    <cellStyle name="Normal 14 4 4 4" xfId="8441"/>
    <cellStyle name="Normal 14 4 4 4 2" xfId="8442"/>
    <cellStyle name="Normal 14 4 4 4 3" xfId="8443"/>
    <cellStyle name="Normal 14 4 4 4 4" xfId="8444"/>
    <cellStyle name="Normal 14 4 4 5" xfId="8445"/>
    <cellStyle name="Normal 14 4 4 5 2" xfId="8446"/>
    <cellStyle name="Normal 14 4 4 5 3" xfId="8447"/>
    <cellStyle name="Normal 14 4 4 5 4" xfId="8448"/>
    <cellStyle name="Normal 14 4 4 6" xfId="8449"/>
    <cellStyle name="Normal 14 4 4 6 2" xfId="8450"/>
    <cellStyle name="Normal 14 4 4 6 3" xfId="8451"/>
    <cellStyle name="Normal 14 4 4 7" xfId="8452"/>
    <cellStyle name="Normal 14 4 4 8" xfId="8453"/>
    <cellStyle name="Normal 14 4 4 9" xfId="8454"/>
    <cellStyle name="Normal 14 4 5" xfId="8455"/>
    <cellStyle name="Normal 14 4 5 2" xfId="8456"/>
    <cellStyle name="Normal 14 4 5 2 2" xfId="8457"/>
    <cellStyle name="Normal 14 4 5 2 2 2" xfId="8458"/>
    <cellStyle name="Normal 14 4 5 2 2 3" xfId="8459"/>
    <cellStyle name="Normal 14 4 5 2 2 4" xfId="8460"/>
    <cellStyle name="Normal 14 4 5 2 3" xfId="8461"/>
    <cellStyle name="Normal 14 4 5 2 3 2" xfId="8462"/>
    <cellStyle name="Normal 14 4 5 2 3 3" xfId="8463"/>
    <cellStyle name="Normal 14 4 5 2 4" xfId="8464"/>
    <cellStyle name="Normal 14 4 5 2 5" xfId="8465"/>
    <cellStyle name="Normal 14 4 5 2 6" xfId="8466"/>
    <cellStyle name="Normal 14 4 5 3" xfId="8467"/>
    <cellStyle name="Normal 14 4 5 3 2" xfId="8468"/>
    <cellStyle name="Normal 14 4 5 3 3" xfId="8469"/>
    <cellStyle name="Normal 14 4 5 3 4" xfId="8470"/>
    <cellStyle name="Normal 14 4 5 4" xfId="8471"/>
    <cellStyle name="Normal 14 4 5 4 2" xfId="8472"/>
    <cellStyle name="Normal 14 4 5 4 3" xfId="8473"/>
    <cellStyle name="Normal 14 4 5 4 4" xfId="8474"/>
    <cellStyle name="Normal 14 4 5 5" xfId="8475"/>
    <cellStyle name="Normal 14 4 5 5 2" xfId="8476"/>
    <cellStyle name="Normal 14 4 5 5 3" xfId="8477"/>
    <cellStyle name="Normal 14 4 5 5 4" xfId="8478"/>
    <cellStyle name="Normal 14 4 5 6" xfId="8479"/>
    <cellStyle name="Normal 14 4 5 6 2" xfId="8480"/>
    <cellStyle name="Normal 14 4 5 6 3" xfId="8481"/>
    <cellStyle name="Normal 14 4 5 7" xfId="8482"/>
    <cellStyle name="Normal 14 4 5 8" xfId="8483"/>
    <cellStyle name="Normal 14 4 5 9" xfId="8484"/>
    <cellStyle name="Normal 14 4 6" xfId="8485"/>
    <cellStyle name="Normal 14 4 6 2" xfId="8486"/>
    <cellStyle name="Normal 14 4 6 2 2" xfId="8487"/>
    <cellStyle name="Normal 14 4 6 2 2 2" xfId="8488"/>
    <cellStyle name="Normal 14 4 6 2 2 3" xfId="8489"/>
    <cellStyle name="Normal 14 4 6 2 2 4" xfId="8490"/>
    <cellStyle name="Normal 14 4 6 2 3" xfId="8491"/>
    <cellStyle name="Normal 14 4 6 2 3 2" xfId="8492"/>
    <cellStyle name="Normal 14 4 6 2 3 3" xfId="8493"/>
    <cellStyle name="Normal 14 4 6 2 4" xfId="8494"/>
    <cellStyle name="Normal 14 4 6 2 5" xfId="8495"/>
    <cellStyle name="Normal 14 4 6 2 6" xfId="8496"/>
    <cellStyle name="Normal 14 4 6 3" xfId="8497"/>
    <cellStyle name="Normal 14 4 6 3 2" xfId="8498"/>
    <cellStyle name="Normal 14 4 6 3 3" xfId="8499"/>
    <cellStyle name="Normal 14 4 6 3 4" xfId="8500"/>
    <cellStyle name="Normal 14 4 6 4" xfId="8501"/>
    <cellStyle name="Normal 14 4 6 4 2" xfId="8502"/>
    <cellStyle name="Normal 14 4 6 4 3" xfId="8503"/>
    <cellStyle name="Normal 14 4 6 4 4" xfId="8504"/>
    <cellStyle name="Normal 14 4 6 5" xfId="8505"/>
    <cellStyle name="Normal 14 4 6 5 2" xfId="8506"/>
    <cellStyle name="Normal 14 4 6 5 3" xfId="8507"/>
    <cellStyle name="Normal 14 4 6 6" xfId="8508"/>
    <cellStyle name="Normal 14 4 6 7" xfId="8509"/>
    <cellStyle name="Normal 14 4 6 8" xfId="8510"/>
    <cellStyle name="Normal 14 4 7" xfId="8511"/>
    <cellStyle name="Normal 14 4 7 2" xfId="8512"/>
    <cellStyle name="Normal 14 4 7 2 2" xfId="8513"/>
    <cellStyle name="Normal 14 4 7 2 3" xfId="8514"/>
    <cellStyle name="Normal 14 4 7 2 4" xfId="8515"/>
    <cellStyle name="Normal 14 4 7 3" xfId="8516"/>
    <cellStyle name="Normal 14 4 7 3 2" xfId="8517"/>
    <cellStyle name="Normal 14 4 7 3 3" xfId="8518"/>
    <cellStyle name="Normal 14 4 7 4" xfId="8519"/>
    <cellStyle name="Normal 14 4 7 5" xfId="8520"/>
    <cellStyle name="Normal 14 4 7 6" xfId="8521"/>
    <cellStyle name="Normal 14 4 8" xfId="8522"/>
    <cellStyle name="Normal 14 4 8 2" xfId="8523"/>
    <cellStyle name="Normal 14 4 8 3" xfId="8524"/>
    <cellStyle name="Normal 14 4 8 4" xfId="8525"/>
    <cellStyle name="Normal 14 4 9" xfId="8526"/>
    <cellStyle name="Normal 14 4 9 2" xfId="8527"/>
    <cellStyle name="Normal 14 4 9 3" xfId="8528"/>
    <cellStyle name="Normal 14 4 9 4" xfId="8529"/>
    <cellStyle name="Normal 14 5" xfId="8530"/>
    <cellStyle name="Normal 14 5 10" xfId="8531"/>
    <cellStyle name="Normal 14 5 10 2" xfId="8532"/>
    <cellStyle name="Normal 14 5 10 3" xfId="8533"/>
    <cellStyle name="Normal 14 5 10 4" xfId="8534"/>
    <cellStyle name="Normal 14 5 11" xfId="8535"/>
    <cellStyle name="Normal 14 5 11 2" xfId="8536"/>
    <cellStyle name="Normal 14 5 11 3" xfId="8537"/>
    <cellStyle name="Normal 14 5 12" xfId="8538"/>
    <cellStyle name="Normal 14 5 13" xfId="8539"/>
    <cellStyle name="Normal 14 5 14" xfId="8540"/>
    <cellStyle name="Normal 14 5 2" xfId="8541"/>
    <cellStyle name="Normal 14 5 2 10" xfId="8542"/>
    <cellStyle name="Normal 14 5 2 11" xfId="8543"/>
    <cellStyle name="Normal 14 5 2 2" xfId="8544"/>
    <cellStyle name="Normal 14 5 2 2 10" xfId="8545"/>
    <cellStyle name="Normal 14 5 2 2 2" xfId="8546"/>
    <cellStyle name="Normal 14 5 2 2 2 2" xfId="8547"/>
    <cellStyle name="Normal 14 5 2 2 2 2 2" xfId="8548"/>
    <cellStyle name="Normal 14 5 2 2 2 2 2 2" xfId="8549"/>
    <cellStyle name="Normal 14 5 2 2 2 2 2 3" xfId="8550"/>
    <cellStyle name="Normal 14 5 2 2 2 2 2 4" xfId="8551"/>
    <cellStyle name="Normal 14 5 2 2 2 2 3" xfId="8552"/>
    <cellStyle name="Normal 14 5 2 2 2 2 3 2" xfId="8553"/>
    <cellStyle name="Normal 14 5 2 2 2 2 3 3" xfId="8554"/>
    <cellStyle name="Normal 14 5 2 2 2 2 4" xfId="8555"/>
    <cellStyle name="Normal 14 5 2 2 2 2 5" xfId="8556"/>
    <cellStyle name="Normal 14 5 2 2 2 2 6" xfId="8557"/>
    <cellStyle name="Normal 14 5 2 2 2 3" xfId="8558"/>
    <cellStyle name="Normal 14 5 2 2 2 3 2" xfId="8559"/>
    <cellStyle name="Normal 14 5 2 2 2 3 3" xfId="8560"/>
    <cellStyle name="Normal 14 5 2 2 2 3 4" xfId="8561"/>
    <cellStyle name="Normal 14 5 2 2 2 4" xfId="8562"/>
    <cellStyle name="Normal 14 5 2 2 2 4 2" xfId="8563"/>
    <cellStyle name="Normal 14 5 2 2 2 4 3" xfId="8564"/>
    <cellStyle name="Normal 14 5 2 2 2 4 4" xfId="8565"/>
    <cellStyle name="Normal 14 5 2 2 2 5" xfId="8566"/>
    <cellStyle name="Normal 14 5 2 2 2 5 2" xfId="8567"/>
    <cellStyle name="Normal 14 5 2 2 2 5 3" xfId="8568"/>
    <cellStyle name="Normal 14 5 2 2 2 5 4" xfId="8569"/>
    <cellStyle name="Normal 14 5 2 2 2 6" xfId="8570"/>
    <cellStyle name="Normal 14 5 2 2 2 6 2" xfId="8571"/>
    <cellStyle name="Normal 14 5 2 2 2 6 3" xfId="8572"/>
    <cellStyle name="Normal 14 5 2 2 2 7" xfId="8573"/>
    <cellStyle name="Normal 14 5 2 2 2 8" xfId="8574"/>
    <cellStyle name="Normal 14 5 2 2 2 9" xfId="8575"/>
    <cellStyle name="Normal 14 5 2 2 3" xfId="8576"/>
    <cellStyle name="Normal 14 5 2 2 3 2" xfId="8577"/>
    <cellStyle name="Normal 14 5 2 2 3 2 2" xfId="8578"/>
    <cellStyle name="Normal 14 5 2 2 3 2 3" xfId="8579"/>
    <cellStyle name="Normal 14 5 2 2 3 2 4" xfId="8580"/>
    <cellStyle name="Normal 14 5 2 2 3 3" xfId="8581"/>
    <cellStyle name="Normal 14 5 2 2 3 3 2" xfId="8582"/>
    <cellStyle name="Normal 14 5 2 2 3 3 3" xfId="8583"/>
    <cellStyle name="Normal 14 5 2 2 3 4" xfId="8584"/>
    <cellStyle name="Normal 14 5 2 2 3 5" xfId="8585"/>
    <cellStyle name="Normal 14 5 2 2 3 6" xfId="8586"/>
    <cellStyle name="Normal 14 5 2 2 4" xfId="8587"/>
    <cellStyle name="Normal 14 5 2 2 4 2" xfId="8588"/>
    <cellStyle name="Normal 14 5 2 2 4 3" xfId="8589"/>
    <cellStyle name="Normal 14 5 2 2 4 4" xfId="8590"/>
    <cellStyle name="Normal 14 5 2 2 5" xfId="8591"/>
    <cellStyle name="Normal 14 5 2 2 5 2" xfId="8592"/>
    <cellStyle name="Normal 14 5 2 2 5 3" xfId="8593"/>
    <cellStyle name="Normal 14 5 2 2 5 4" xfId="8594"/>
    <cellStyle name="Normal 14 5 2 2 6" xfId="8595"/>
    <cellStyle name="Normal 14 5 2 2 6 2" xfId="8596"/>
    <cellStyle name="Normal 14 5 2 2 6 3" xfId="8597"/>
    <cellStyle name="Normal 14 5 2 2 6 4" xfId="8598"/>
    <cellStyle name="Normal 14 5 2 2 7" xfId="8599"/>
    <cellStyle name="Normal 14 5 2 2 7 2" xfId="8600"/>
    <cellStyle name="Normal 14 5 2 2 7 3" xfId="8601"/>
    <cellStyle name="Normal 14 5 2 2 8" xfId="8602"/>
    <cellStyle name="Normal 14 5 2 2 9" xfId="8603"/>
    <cellStyle name="Normal 14 5 2 3" xfId="8604"/>
    <cellStyle name="Normal 14 5 2 3 2" xfId="8605"/>
    <cellStyle name="Normal 14 5 2 3 2 2" xfId="8606"/>
    <cellStyle name="Normal 14 5 2 3 2 2 2" xfId="8607"/>
    <cellStyle name="Normal 14 5 2 3 2 2 3" xfId="8608"/>
    <cellStyle name="Normal 14 5 2 3 2 2 4" xfId="8609"/>
    <cellStyle name="Normal 14 5 2 3 2 3" xfId="8610"/>
    <cellStyle name="Normal 14 5 2 3 2 3 2" xfId="8611"/>
    <cellStyle name="Normal 14 5 2 3 2 3 3" xfId="8612"/>
    <cellStyle name="Normal 14 5 2 3 2 4" xfId="8613"/>
    <cellStyle name="Normal 14 5 2 3 2 5" xfId="8614"/>
    <cellStyle name="Normal 14 5 2 3 2 6" xfId="8615"/>
    <cellStyle name="Normal 14 5 2 3 3" xfId="8616"/>
    <cellStyle name="Normal 14 5 2 3 3 2" xfId="8617"/>
    <cellStyle name="Normal 14 5 2 3 3 3" xfId="8618"/>
    <cellStyle name="Normal 14 5 2 3 3 4" xfId="8619"/>
    <cellStyle name="Normal 14 5 2 3 4" xfId="8620"/>
    <cellStyle name="Normal 14 5 2 3 4 2" xfId="8621"/>
    <cellStyle name="Normal 14 5 2 3 4 3" xfId="8622"/>
    <cellStyle name="Normal 14 5 2 3 4 4" xfId="8623"/>
    <cellStyle name="Normal 14 5 2 3 5" xfId="8624"/>
    <cellStyle name="Normal 14 5 2 3 5 2" xfId="8625"/>
    <cellStyle name="Normal 14 5 2 3 5 3" xfId="8626"/>
    <cellStyle name="Normal 14 5 2 3 5 4" xfId="8627"/>
    <cellStyle name="Normal 14 5 2 3 6" xfId="8628"/>
    <cellStyle name="Normal 14 5 2 3 6 2" xfId="8629"/>
    <cellStyle name="Normal 14 5 2 3 6 3" xfId="8630"/>
    <cellStyle name="Normal 14 5 2 3 7" xfId="8631"/>
    <cellStyle name="Normal 14 5 2 3 8" xfId="8632"/>
    <cellStyle name="Normal 14 5 2 3 9" xfId="8633"/>
    <cellStyle name="Normal 14 5 2 4" xfId="8634"/>
    <cellStyle name="Normal 14 5 2 4 2" xfId="8635"/>
    <cellStyle name="Normal 14 5 2 4 2 2" xfId="8636"/>
    <cellStyle name="Normal 14 5 2 4 2 3" xfId="8637"/>
    <cellStyle name="Normal 14 5 2 4 2 4" xfId="8638"/>
    <cellStyle name="Normal 14 5 2 4 3" xfId="8639"/>
    <cellStyle name="Normal 14 5 2 4 3 2" xfId="8640"/>
    <cellStyle name="Normal 14 5 2 4 3 3" xfId="8641"/>
    <cellStyle name="Normal 14 5 2 4 4" xfId="8642"/>
    <cellStyle name="Normal 14 5 2 4 5" xfId="8643"/>
    <cellStyle name="Normal 14 5 2 4 6" xfId="8644"/>
    <cellStyle name="Normal 14 5 2 5" xfId="8645"/>
    <cellStyle name="Normal 14 5 2 5 2" xfId="8646"/>
    <cellStyle name="Normal 14 5 2 5 3" xfId="8647"/>
    <cellStyle name="Normal 14 5 2 5 4" xfId="8648"/>
    <cellStyle name="Normal 14 5 2 6" xfId="8649"/>
    <cellStyle name="Normal 14 5 2 6 2" xfId="8650"/>
    <cellStyle name="Normal 14 5 2 6 3" xfId="8651"/>
    <cellStyle name="Normal 14 5 2 6 4" xfId="8652"/>
    <cellStyle name="Normal 14 5 2 7" xfId="8653"/>
    <cellStyle name="Normal 14 5 2 7 2" xfId="8654"/>
    <cellStyle name="Normal 14 5 2 7 3" xfId="8655"/>
    <cellStyle name="Normal 14 5 2 7 4" xfId="8656"/>
    <cellStyle name="Normal 14 5 2 8" xfId="8657"/>
    <cellStyle name="Normal 14 5 2 8 2" xfId="8658"/>
    <cellStyle name="Normal 14 5 2 8 3" xfId="8659"/>
    <cellStyle name="Normal 14 5 2 9" xfId="8660"/>
    <cellStyle name="Normal 14 5 3" xfId="8661"/>
    <cellStyle name="Normal 14 5 3 10" xfId="8662"/>
    <cellStyle name="Normal 14 5 3 2" xfId="8663"/>
    <cellStyle name="Normal 14 5 3 2 2" xfId="8664"/>
    <cellStyle name="Normal 14 5 3 2 2 2" xfId="8665"/>
    <cellStyle name="Normal 14 5 3 2 2 2 2" xfId="8666"/>
    <cellStyle name="Normal 14 5 3 2 2 2 3" xfId="8667"/>
    <cellStyle name="Normal 14 5 3 2 2 2 4" xfId="8668"/>
    <cellStyle name="Normal 14 5 3 2 2 3" xfId="8669"/>
    <cellStyle name="Normal 14 5 3 2 2 3 2" xfId="8670"/>
    <cellStyle name="Normal 14 5 3 2 2 3 3" xfId="8671"/>
    <cellStyle name="Normal 14 5 3 2 2 4" xfId="8672"/>
    <cellStyle name="Normal 14 5 3 2 2 5" xfId="8673"/>
    <cellStyle name="Normal 14 5 3 2 2 6" xfId="8674"/>
    <cellStyle name="Normal 14 5 3 2 3" xfId="8675"/>
    <cellStyle name="Normal 14 5 3 2 3 2" xfId="8676"/>
    <cellStyle name="Normal 14 5 3 2 3 3" xfId="8677"/>
    <cellStyle name="Normal 14 5 3 2 3 4" xfId="8678"/>
    <cellStyle name="Normal 14 5 3 2 4" xfId="8679"/>
    <cellStyle name="Normal 14 5 3 2 4 2" xfId="8680"/>
    <cellStyle name="Normal 14 5 3 2 4 3" xfId="8681"/>
    <cellStyle name="Normal 14 5 3 2 4 4" xfId="8682"/>
    <cellStyle name="Normal 14 5 3 2 5" xfId="8683"/>
    <cellStyle name="Normal 14 5 3 2 5 2" xfId="8684"/>
    <cellStyle name="Normal 14 5 3 2 5 3" xfId="8685"/>
    <cellStyle name="Normal 14 5 3 2 5 4" xfId="8686"/>
    <cellStyle name="Normal 14 5 3 2 6" xfId="8687"/>
    <cellStyle name="Normal 14 5 3 2 6 2" xfId="8688"/>
    <cellStyle name="Normal 14 5 3 2 6 3" xfId="8689"/>
    <cellStyle name="Normal 14 5 3 2 7" xfId="8690"/>
    <cellStyle name="Normal 14 5 3 2 8" xfId="8691"/>
    <cellStyle name="Normal 14 5 3 2 9" xfId="8692"/>
    <cellStyle name="Normal 14 5 3 3" xfId="8693"/>
    <cellStyle name="Normal 14 5 3 3 2" xfId="8694"/>
    <cellStyle name="Normal 14 5 3 3 2 2" xfId="8695"/>
    <cellStyle name="Normal 14 5 3 3 2 3" xfId="8696"/>
    <cellStyle name="Normal 14 5 3 3 2 4" xfId="8697"/>
    <cellStyle name="Normal 14 5 3 3 3" xfId="8698"/>
    <cellStyle name="Normal 14 5 3 3 3 2" xfId="8699"/>
    <cellStyle name="Normal 14 5 3 3 3 3" xfId="8700"/>
    <cellStyle name="Normal 14 5 3 3 4" xfId="8701"/>
    <cellStyle name="Normal 14 5 3 3 5" xfId="8702"/>
    <cellStyle name="Normal 14 5 3 3 6" xfId="8703"/>
    <cellStyle name="Normal 14 5 3 4" xfId="8704"/>
    <cellStyle name="Normal 14 5 3 4 2" xfId="8705"/>
    <cellStyle name="Normal 14 5 3 4 3" xfId="8706"/>
    <cellStyle name="Normal 14 5 3 4 4" xfId="8707"/>
    <cellStyle name="Normal 14 5 3 5" xfId="8708"/>
    <cellStyle name="Normal 14 5 3 5 2" xfId="8709"/>
    <cellStyle name="Normal 14 5 3 5 3" xfId="8710"/>
    <cellStyle name="Normal 14 5 3 5 4" xfId="8711"/>
    <cellStyle name="Normal 14 5 3 6" xfId="8712"/>
    <cellStyle name="Normal 14 5 3 6 2" xfId="8713"/>
    <cellStyle name="Normal 14 5 3 6 3" xfId="8714"/>
    <cellStyle name="Normal 14 5 3 6 4" xfId="8715"/>
    <cellStyle name="Normal 14 5 3 7" xfId="8716"/>
    <cellStyle name="Normal 14 5 3 7 2" xfId="8717"/>
    <cellStyle name="Normal 14 5 3 7 3" xfId="8718"/>
    <cellStyle name="Normal 14 5 3 8" xfId="8719"/>
    <cellStyle name="Normal 14 5 3 9" xfId="8720"/>
    <cellStyle name="Normal 14 5 4" xfId="8721"/>
    <cellStyle name="Normal 14 5 4 2" xfId="8722"/>
    <cellStyle name="Normal 14 5 4 2 2" xfId="8723"/>
    <cellStyle name="Normal 14 5 4 2 2 2" xfId="8724"/>
    <cellStyle name="Normal 14 5 4 2 2 3" xfId="8725"/>
    <cellStyle name="Normal 14 5 4 2 2 4" xfId="8726"/>
    <cellStyle name="Normal 14 5 4 2 3" xfId="8727"/>
    <cellStyle name="Normal 14 5 4 2 3 2" xfId="8728"/>
    <cellStyle name="Normal 14 5 4 2 3 3" xfId="8729"/>
    <cellStyle name="Normal 14 5 4 2 4" xfId="8730"/>
    <cellStyle name="Normal 14 5 4 2 5" xfId="8731"/>
    <cellStyle name="Normal 14 5 4 2 6" xfId="8732"/>
    <cellStyle name="Normal 14 5 4 3" xfId="8733"/>
    <cellStyle name="Normal 14 5 4 3 2" xfId="8734"/>
    <cellStyle name="Normal 14 5 4 3 3" xfId="8735"/>
    <cellStyle name="Normal 14 5 4 3 4" xfId="8736"/>
    <cellStyle name="Normal 14 5 4 4" xfId="8737"/>
    <cellStyle name="Normal 14 5 4 4 2" xfId="8738"/>
    <cellStyle name="Normal 14 5 4 4 3" xfId="8739"/>
    <cellStyle name="Normal 14 5 4 4 4" xfId="8740"/>
    <cellStyle name="Normal 14 5 4 5" xfId="8741"/>
    <cellStyle name="Normal 14 5 4 5 2" xfId="8742"/>
    <cellStyle name="Normal 14 5 4 5 3" xfId="8743"/>
    <cellStyle name="Normal 14 5 4 5 4" xfId="8744"/>
    <cellStyle name="Normal 14 5 4 6" xfId="8745"/>
    <cellStyle name="Normal 14 5 4 6 2" xfId="8746"/>
    <cellStyle name="Normal 14 5 4 6 3" xfId="8747"/>
    <cellStyle name="Normal 14 5 4 7" xfId="8748"/>
    <cellStyle name="Normal 14 5 4 8" xfId="8749"/>
    <cellStyle name="Normal 14 5 4 9" xfId="8750"/>
    <cellStyle name="Normal 14 5 5" xfId="8751"/>
    <cellStyle name="Normal 14 5 5 2" xfId="8752"/>
    <cellStyle name="Normal 14 5 5 2 2" xfId="8753"/>
    <cellStyle name="Normal 14 5 5 2 2 2" xfId="8754"/>
    <cellStyle name="Normal 14 5 5 2 2 3" xfId="8755"/>
    <cellStyle name="Normal 14 5 5 2 2 4" xfId="8756"/>
    <cellStyle name="Normal 14 5 5 2 3" xfId="8757"/>
    <cellStyle name="Normal 14 5 5 2 3 2" xfId="8758"/>
    <cellStyle name="Normal 14 5 5 2 3 3" xfId="8759"/>
    <cellStyle name="Normal 14 5 5 2 4" xfId="8760"/>
    <cellStyle name="Normal 14 5 5 2 5" xfId="8761"/>
    <cellStyle name="Normal 14 5 5 2 6" xfId="8762"/>
    <cellStyle name="Normal 14 5 5 3" xfId="8763"/>
    <cellStyle name="Normal 14 5 5 3 2" xfId="8764"/>
    <cellStyle name="Normal 14 5 5 3 3" xfId="8765"/>
    <cellStyle name="Normal 14 5 5 3 4" xfId="8766"/>
    <cellStyle name="Normal 14 5 5 4" xfId="8767"/>
    <cellStyle name="Normal 14 5 5 4 2" xfId="8768"/>
    <cellStyle name="Normal 14 5 5 4 3" xfId="8769"/>
    <cellStyle name="Normal 14 5 5 4 4" xfId="8770"/>
    <cellStyle name="Normal 14 5 5 5" xfId="8771"/>
    <cellStyle name="Normal 14 5 5 5 2" xfId="8772"/>
    <cellStyle name="Normal 14 5 5 5 3" xfId="8773"/>
    <cellStyle name="Normal 14 5 5 5 4" xfId="8774"/>
    <cellStyle name="Normal 14 5 5 6" xfId="8775"/>
    <cellStyle name="Normal 14 5 5 6 2" xfId="8776"/>
    <cellStyle name="Normal 14 5 5 6 3" xfId="8777"/>
    <cellStyle name="Normal 14 5 5 7" xfId="8778"/>
    <cellStyle name="Normal 14 5 5 8" xfId="8779"/>
    <cellStyle name="Normal 14 5 5 9" xfId="8780"/>
    <cellStyle name="Normal 14 5 6" xfId="8781"/>
    <cellStyle name="Normal 14 5 6 2" xfId="8782"/>
    <cellStyle name="Normal 14 5 6 2 2" xfId="8783"/>
    <cellStyle name="Normal 14 5 6 2 2 2" xfId="8784"/>
    <cellStyle name="Normal 14 5 6 2 2 3" xfId="8785"/>
    <cellStyle name="Normal 14 5 6 2 2 4" xfId="8786"/>
    <cellStyle name="Normal 14 5 6 2 3" xfId="8787"/>
    <cellStyle name="Normal 14 5 6 2 3 2" xfId="8788"/>
    <cellStyle name="Normal 14 5 6 2 3 3" xfId="8789"/>
    <cellStyle name="Normal 14 5 6 2 4" xfId="8790"/>
    <cellStyle name="Normal 14 5 6 2 5" xfId="8791"/>
    <cellStyle name="Normal 14 5 6 2 6" xfId="8792"/>
    <cellStyle name="Normal 14 5 6 3" xfId="8793"/>
    <cellStyle name="Normal 14 5 6 3 2" xfId="8794"/>
    <cellStyle name="Normal 14 5 6 3 3" xfId="8795"/>
    <cellStyle name="Normal 14 5 6 3 4" xfId="8796"/>
    <cellStyle name="Normal 14 5 6 4" xfId="8797"/>
    <cellStyle name="Normal 14 5 6 4 2" xfId="8798"/>
    <cellStyle name="Normal 14 5 6 4 3" xfId="8799"/>
    <cellStyle name="Normal 14 5 6 4 4" xfId="8800"/>
    <cellStyle name="Normal 14 5 6 5" xfId="8801"/>
    <cellStyle name="Normal 14 5 6 5 2" xfId="8802"/>
    <cellStyle name="Normal 14 5 6 5 3" xfId="8803"/>
    <cellStyle name="Normal 14 5 6 6" xfId="8804"/>
    <cellStyle name="Normal 14 5 6 7" xfId="8805"/>
    <cellStyle name="Normal 14 5 6 8" xfId="8806"/>
    <cellStyle name="Normal 14 5 7" xfId="8807"/>
    <cellStyle name="Normal 14 5 7 2" xfId="8808"/>
    <cellStyle name="Normal 14 5 7 2 2" xfId="8809"/>
    <cellStyle name="Normal 14 5 7 2 3" xfId="8810"/>
    <cellStyle name="Normal 14 5 7 2 4" xfId="8811"/>
    <cellStyle name="Normal 14 5 7 3" xfId="8812"/>
    <cellStyle name="Normal 14 5 7 3 2" xfId="8813"/>
    <cellStyle name="Normal 14 5 7 3 3" xfId="8814"/>
    <cellStyle name="Normal 14 5 7 4" xfId="8815"/>
    <cellStyle name="Normal 14 5 7 5" xfId="8816"/>
    <cellStyle name="Normal 14 5 7 6" xfId="8817"/>
    <cellStyle name="Normal 14 5 8" xfId="8818"/>
    <cellStyle name="Normal 14 5 8 2" xfId="8819"/>
    <cellStyle name="Normal 14 5 8 3" xfId="8820"/>
    <cellStyle name="Normal 14 5 8 4" xfId="8821"/>
    <cellStyle name="Normal 14 5 9" xfId="8822"/>
    <cellStyle name="Normal 14 5 9 2" xfId="8823"/>
    <cellStyle name="Normal 14 5 9 3" xfId="8824"/>
    <cellStyle name="Normal 14 5 9 4" xfId="8825"/>
    <cellStyle name="Normal 14 6" xfId="8826"/>
    <cellStyle name="Normal 14 6 10" xfId="8827"/>
    <cellStyle name="Normal 14 6 11" xfId="8828"/>
    <cellStyle name="Normal 14 6 2" xfId="8829"/>
    <cellStyle name="Normal 14 6 2 10" xfId="8830"/>
    <cellStyle name="Normal 14 6 2 2" xfId="8831"/>
    <cellStyle name="Normal 14 6 2 2 2" xfId="8832"/>
    <cellStyle name="Normal 14 6 2 2 2 2" xfId="8833"/>
    <cellStyle name="Normal 14 6 2 2 2 2 2" xfId="8834"/>
    <cellStyle name="Normal 14 6 2 2 2 2 3" xfId="8835"/>
    <cellStyle name="Normal 14 6 2 2 2 2 4" xfId="8836"/>
    <cellStyle name="Normal 14 6 2 2 2 3" xfId="8837"/>
    <cellStyle name="Normal 14 6 2 2 2 3 2" xfId="8838"/>
    <cellStyle name="Normal 14 6 2 2 2 3 3" xfId="8839"/>
    <cellStyle name="Normal 14 6 2 2 2 4" xfId="8840"/>
    <cellStyle name="Normal 14 6 2 2 2 5" xfId="8841"/>
    <cellStyle name="Normal 14 6 2 2 2 6" xfId="8842"/>
    <cellStyle name="Normal 14 6 2 2 3" xfId="8843"/>
    <cellStyle name="Normal 14 6 2 2 3 2" xfId="8844"/>
    <cellStyle name="Normal 14 6 2 2 3 3" xfId="8845"/>
    <cellStyle name="Normal 14 6 2 2 3 4" xfId="8846"/>
    <cellStyle name="Normal 14 6 2 2 4" xfId="8847"/>
    <cellStyle name="Normal 14 6 2 2 4 2" xfId="8848"/>
    <cellStyle name="Normal 14 6 2 2 4 3" xfId="8849"/>
    <cellStyle name="Normal 14 6 2 2 4 4" xfId="8850"/>
    <cellStyle name="Normal 14 6 2 2 5" xfId="8851"/>
    <cellStyle name="Normal 14 6 2 2 5 2" xfId="8852"/>
    <cellStyle name="Normal 14 6 2 2 5 3" xfId="8853"/>
    <cellStyle name="Normal 14 6 2 2 5 4" xfId="8854"/>
    <cellStyle name="Normal 14 6 2 2 6" xfId="8855"/>
    <cellStyle name="Normal 14 6 2 2 6 2" xfId="8856"/>
    <cellStyle name="Normal 14 6 2 2 6 3" xfId="8857"/>
    <cellStyle name="Normal 14 6 2 2 7" xfId="8858"/>
    <cellStyle name="Normal 14 6 2 2 8" xfId="8859"/>
    <cellStyle name="Normal 14 6 2 2 9" xfId="8860"/>
    <cellStyle name="Normal 14 6 2 3" xfId="8861"/>
    <cellStyle name="Normal 14 6 2 3 2" xfId="8862"/>
    <cellStyle name="Normal 14 6 2 3 2 2" xfId="8863"/>
    <cellStyle name="Normal 14 6 2 3 2 3" xfId="8864"/>
    <cellStyle name="Normal 14 6 2 3 2 4" xfId="8865"/>
    <cellStyle name="Normal 14 6 2 3 3" xfId="8866"/>
    <cellStyle name="Normal 14 6 2 3 3 2" xfId="8867"/>
    <cellStyle name="Normal 14 6 2 3 3 3" xfId="8868"/>
    <cellStyle name="Normal 14 6 2 3 4" xfId="8869"/>
    <cellStyle name="Normal 14 6 2 3 5" xfId="8870"/>
    <cellStyle name="Normal 14 6 2 3 6" xfId="8871"/>
    <cellStyle name="Normal 14 6 2 4" xfId="8872"/>
    <cellStyle name="Normal 14 6 2 4 2" xfId="8873"/>
    <cellStyle name="Normal 14 6 2 4 3" xfId="8874"/>
    <cellStyle name="Normal 14 6 2 4 4" xfId="8875"/>
    <cellStyle name="Normal 14 6 2 5" xfId="8876"/>
    <cellStyle name="Normal 14 6 2 5 2" xfId="8877"/>
    <cellStyle name="Normal 14 6 2 5 3" xfId="8878"/>
    <cellStyle name="Normal 14 6 2 5 4" xfId="8879"/>
    <cellStyle name="Normal 14 6 2 6" xfId="8880"/>
    <cellStyle name="Normal 14 6 2 6 2" xfId="8881"/>
    <cellStyle name="Normal 14 6 2 6 3" xfId="8882"/>
    <cellStyle name="Normal 14 6 2 6 4" xfId="8883"/>
    <cellStyle name="Normal 14 6 2 7" xfId="8884"/>
    <cellStyle name="Normal 14 6 2 7 2" xfId="8885"/>
    <cellStyle name="Normal 14 6 2 7 3" xfId="8886"/>
    <cellStyle name="Normal 14 6 2 8" xfId="8887"/>
    <cellStyle name="Normal 14 6 2 9" xfId="8888"/>
    <cellStyle name="Normal 14 6 3" xfId="8889"/>
    <cellStyle name="Normal 14 6 3 2" xfId="8890"/>
    <cellStyle name="Normal 14 6 3 2 2" xfId="8891"/>
    <cellStyle name="Normal 14 6 3 2 2 2" xfId="8892"/>
    <cellStyle name="Normal 14 6 3 2 2 3" xfId="8893"/>
    <cellStyle name="Normal 14 6 3 2 2 4" xfId="8894"/>
    <cellStyle name="Normal 14 6 3 2 3" xfId="8895"/>
    <cellStyle name="Normal 14 6 3 2 3 2" xfId="8896"/>
    <cellStyle name="Normal 14 6 3 2 3 3" xfId="8897"/>
    <cellStyle name="Normal 14 6 3 2 4" xfId="8898"/>
    <cellStyle name="Normal 14 6 3 2 5" xfId="8899"/>
    <cellStyle name="Normal 14 6 3 2 6" xfId="8900"/>
    <cellStyle name="Normal 14 6 3 3" xfId="8901"/>
    <cellStyle name="Normal 14 6 3 3 2" xfId="8902"/>
    <cellStyle name="Normal 14 6 3 3 3" xfId="8903"/>
    <cellStyle name="Normal 14 6 3 3 4" xfId="8904"/>
    <cellStyle name="Normal 14 6 3 4" xfId="8905"/>
    <cellStyle name="Normal 14 6 3 4 2" xfId="8906"/>
    <cellStyle name="Normal 14 6 3 4 3" xfId="8907"/>
    <cellStyle name="Normal 14 6 3 4 4" xfId="8908"/>
    <cellStyle name="Normal 14 6 3 5" xfId="8909"/>
    <cellStyle name="Normal 14 6 3 5 2" xfId="8910"/>
    <cellStyle name="Normal 14 6 3 5 3" xfId="8911"/>
    <cellStyle name="Normal 14 6 3 5 4" xfId="8912"/>
    <cellStyle name="Normal 14 6 3 6" xfId="8913"/>
    <cellStyle name="Normal 14 6 3 6 2" xfId="8914"/>
    <cellStyle name="Normal 14 6 3 6 3" xfId="8915"/>
    <cellStyle name="Normal 14 6 3 7" xfId="8916"/>
    <cellStyle name="Normal 14 6 3 8" xfId="8917"/>
    <cellStyle name="Normal 14 6 3 9" xfId="8918"/>
    <cellStyle name="Normal 14 6 4" xfId="8919"/>
    <cellStyle name="Normal 14 6 4 2" xfId="8920"/>
    <cellStyle name="Normal 14 6 4 2 2" xfId="8921"/>
    <cellStyle name="Normal 14 6 4 2 3" xfId="8922"/>
    <cellStyle name="Normal 14 6 4 2 4" xfId="8923"/>
    <cellStyle name="Normal 14 6 4 3" xfId="8924"/>
    <cellStyle name="Normal 14 6 4 3 2" xfId="8925"/>
    <cellStyle name="Normal 14 6 4 3 3" xfId="8926"/>
    <cellStyle name="Normal 14 6 4 4" xfId="8927"/>
    <cellStyle name="Normal 14 6 4 5" xfId="8928"/>
    <cellStyle name="Normal 14 6 4 6" xfId="8929"/>
    <cellStyle name="Normal 14 6 5" xfId="8930"/>
    <cellStyle name="Normal 14 6 5 2" xfId="8931"/>
    <cellStyle name="Normal 14 6 5 3" xfId="8932"/>
    <cellStyle name="Normal 14 6 5 4" xfId="8933"/>
    <cellStyle name="Normal 14 6 6" xfId="8934"/>
    <cellStyle name="Normal 14 6 6 2" xfId="8935"/>
    <cellStyle name="Normal 14 6 6 3" xfId="8936"/>
    <cellStyle name="Normal 14 6 6 4" xfId="8937"/>
    <cellStyle name="Normal 14 6 7" xfId="8938"/>
    <cellStyle name="Normal 14 6 7 2" xfId="8939"/>
    <cellStyle name="Normal 14 6 7 3" xfId="8940"/>
    <cellStyle name="Normal 14 6 7 4" xfId="8941"/>
    <cellStyle name="Normal 14 6 8" xfId="8942"/>
    <cellStyle name="Normal 14 6 8 2" xfId="8943"/>
    <cellStyle name="Normal 14 6 8 3" xfId="8944"/>
    <cellStyle name="Normal 14 6 9" xfId="8945"/>
    <cellStyle name="Normal 14 7" xfId="8946"/>
    <cellStyle name="Normal 14 7 10" xfId="8947"/>
    <cellStyle name="Normal 14 7 11" xfId="8948"/>
    <cellStyle name="Normal 14 7 2" xfId="8949"/>
    <cellStyle name="Normal 14 7 2 10" xfId="8950"/>
    <cellStyle name="Normal 14 7 2 2" xfId="8951"/>
    <cellStyle name="Normal 14 7 2 2 2" xfId="8952"/>
    <cellStyle name="Normal 14 7 2 2 2 2" xfId="8953"/>
    <cellStyle name="Normal 14 7 2 2 2 2 2" xfId="8954"/>
    <cellStyle name="Normal 14 7 2 2 2 2 3" xfId="8955"/>
    <cellStyle name="Normal 14 7 2 2 2 2 4" xfId="8956"/>
    <cellStyle name="Normal 14 7 2 2 2 3" xfId="8957"/>
    <cellStyle name="Normal 14 7 2 2 2 3 2" xfId="8958"/>
    <cellStyle name="Normal 14 7 2 2 2 3 3" xfId="8959"/>
    <cellStyle name="Normal 14 7 2 2 2 4" xfId="8960"/>
    <cellStyle name="Normal 14 7 2 2 2 5" xfId="8961"/>
    <cellStyle name="Normal 14 7 2 2 2 6" xfId="8962"/>
    <cellStyle name="Normal 14 7 2 2 3" xfId="8963"/>
    <cellStyle name="Normal 14 7 2 2 3 2" xfId="8964"/>
    <cellStyle name="Normal 14 7 2 2 3 3" xfId="8965"/>
    <cellStyle name="Normal 14 7 2 2 3 4" xfId="8966"/>
    <cellStyle name="Normal 14 7 2 2 4" xfId="8967"/>
    <cellStyle name="Normal 14 7 2 2 4 2" xfId="8968"/>
    <cellStyle name="Normal 14 7 2 2 4 3" xfId="8969"/>
    <cellStyle name="Normal 14 7 2 2 4 4" xfId="8970"/>
    <cellStyle name="Normal 14 7 2 2 5" xfId="8971"/>
    <cellStyle name="Normal 14 7 2 2 5 2" xfId="8972"/>
    <cellStyle name="Normal 14 7 2 2 5 3" xfId="8973"/>
    <cellStyle name="Normal 14 7 2 2 5 4" xfId="8974"/>
    <cellStyle name="Normal 14 7 2 2 6" xfId="8975"/>
    <cellStyle name="Normal 14 7 2 2 6 2" xfId="8976"/>
    <cellStyle name="Normal 14 7 2 2 6 3" xfId="8977"/>
    <cellStyle name="Normal 14 7 2 2 7" xfId="8978"/>
    <cellStyle name="Normal 14 7 2 2 8" xfId="8979"/>
    <cellStyle name="Normal 14 7 2 2 9" xfId="8980"/>
    <cellStyle name="Normal 14 7 2 3" xfId="8981"/>
    <cellStyle name="Normal 14 7 2 3 2" xfId="8982"/>
    <cellStyle name="Normal 14 7 2 3 2 2" xfId="8983"/>
    <cellStyle name="Normal 14 7 2 3 2 3" xfId="8984"/>
    <cellStyle name="Normal 14 7 2 3 2 4" xfId="8985"/>
    <cellStyle name="Normal 14 7 2 3 3" xfId="8986"/>
    <cellStyle name="Normal 14 7 2 3 3 2" xfId="8987"/>
    <cellStyle name="Normal 14 7 2 3 3 3" xfId="8988"/>
    <cellStyle name="Normal 14 7 2 3 4" xfId="8989"/>
    <cellStyle name="Normal 14 7 2 3 5" xfId="8990"/>
    <cellStyle name="Normal 14 7 2 3 6" xfId="8991"/>
    <cellStyle name="Normal 14 7 2 4" xfId="8992"/>
    <cellStyle name="Normal 14 7 2 4 2" xfId="8993"/>
    <cellStyle name="Normal 14 7 2 4 3" xfId="8994"/>
    <cellStyle name="Normal 14 7 2 4 4" xfId="8995"/>
    <cellStyle name="Normal 14 7 2 5" xfId="8996"/>
    <cellStyle name="Normal 14 7 2 5 2" xfId="8997"/>
    <cellStyle name="Normal 14 7 2 5 3" xfId="8998"/>
    <cellStyle name="Normal 14 7 2 5 4" xfId="8999"/>
    <cellStyle name="Normal 14 7 2 6" xfId="9000"/>
    <cellStyle name="Normal 14 7 2 6 2" xfId="9001"/>
    <cellStyle name="Normal 14 7 2 6 3" xfId="9002"/>
    <cellStyle name="Normal 14 7 2 6 4" xfId="9003"/>
    <cellStyle name="Normal 14 7 2 7" xfId="9004"/>
    <cellStyle name="Normal 14 7 2 7 2" xfId="9005"/>
    <cellStyle name="Normal 14 7 2 7 3" xfId="9006"/>
    <cellStyle name="Normal 14 7 2 8" xfId="9007"/>
    <cellStyle name="Normal 14 7 2 9" xfId="9008"/>
    <cellStyle name="Normal 14 7 3" xfId="9009"/>
    <cellStyle name="Normal 14 7 3 2" xfId="9010"/>
    <cellStyle name="Normal 14 7 3 2 2" xfId="9011"/>
    <cellStyle name="Normal 14 7 3 2 2 2" xfId="9012"/>
    <cellStyle name="Normal 14 7 3 2 2 3" xfId="9013"/>
    <cellStyle name="Normal 14 7 3 2 2 4" xfId="9014"/>
    <cellStyle name="Normal 14 7 3 2 3" xfId="9015"/>
    <cellStyle name="Normal 14 7 3 2 3 2" xfId="9016"/>
    <cellStyle name="Normal 14 7 3 2 3 3" xfId="9017"/>
    <cellStyle name="Normal 14 7 3 2 4" xfId="9018"/>
    <cellStyle name="Normal 14 7 3 2 5" xfId="9019"/>
    <cellStyle name="Normal 14 7 3 2 6" xfId="9020"/>
    <cellStyle name="Normal 14 7 3 3" xfId="9021"/>
    <cellStyle name="Normal 14 7 3 3 2" xfId="9022"/>
    <cellStyle name="Normal 14 7 3 3 3" xfId="9023"/>
    <cellStyle name="Normal 14 7 3 3 4" xfId="9024"/>
    <cellStyle name="Normal 14 7 3 4" xfId="9025"/>
    <cellStyle name="Normal 14 7 3 4 2" xfId="9026"/>
    <cellStyle name="Normal 14 7 3 4 3" xfId="9027"/>
    <cellStyle name="Normal 14 7 3 4 4" xfId="9028"/>
    <cellStyle name="Normal 14 7 3 5" xfId="9029"/>
    <cellStyle name="Normal 14 7 3 5 2" xfId="9030"/>
    <cellStyle name="Normal 14 7 3 5 3" xfId="9031"/>
    <cellStyle name="Normal 14 7 3 5 4" xfId="9032"/>
    <cellStyle name="Normal 14 7 3 6" xfId="9033"/>
    <cellStyle name="Normal 14 7 3 6 2" xfId="9034"/>
    <cellStyle name="Normal 14 7 3 6 3" xfId="9035"/>
    <cellStyle name="Normal 14 7 3 7" xfId="9036"/>
    <cellStyle name="Normal 14 7 3 8" xfId="9037"/>
    <cellStyle name="Normal 14 7 3 9" xfId="9038"/>
    <cellStyle name="Normal 14 7 4" xfId="9039"/>
    <cellStyle name="Normal 14 7 4 2" xfId="9040"/>
    <cellStyle name="Normal 14 7 4 2 2" xfId="9041"/>
    <cellStyle name="Normal 14 7 4 2 3" xfId="9042"/>
    <cellStyle name="Normal 14 7 4 2 4" xfId="9043"/>
    <cellStyle name="Normal 14 7 4 3" xfId="9044"/>
    <cellStyle name="Normal 14 7 4 3 2" xfId="9045"/>
    <cellStyle name="Normal 14 7 4 3 3" xfId="9046"/>
    <cellStyle name="Normal 14 7 4 4" xfId="9047"/>
    <cellStyle name="Normal 14 7 4 5" xfId="9048"/>
    <cellStyle name="Normal 14 7 4 6" xfId="9049"/>
    <cellStyle name="Normal 14 7 5" xfId="9050"/>
    <cellStyle name="Normal 14 7 5 2" xfId="9051"/>
    <cellStyle name="Normal 14 7 5 3" xfId="9052"/>
    <cellStyle name="Normal 14 7 5 4" xfId="9053"/>
    <cellStyle name="Normal 14 7 6" xfId="9054"/>
    <cellStyle name="Normal 14 7 6 2" xfId="9055"/>
    <cellStyle name="Normal 14 7 6 3" xfId="9056"/>
    <cellStyle name="Normal 14 7 6 4" xfId="9057"/>
    <cellStyle name="Normal 14 7 7" xfId="9058"/>
    <cellStyle name="Normal 14 7 7 2" xfId="9059"/>
    <cellStyle name="Normal 14 7 7 3" xfId="9060"/>
    <cellStyle name="Normal 14 7 7 4" xfId="9061"/>
    <cellStyle name="Normal 14 7 8" xfId="9062"/>
    <cellStyle name="Normal 14 7 8 2" xfId="9063"/>
    <cellStyle name="Normal 14 7 8 3" xfId="9064"/>
    <cellStyle name="Normal 14 7 9" xfId="9065"/>
    <cellStyle name="Normal 14 8" xfId="9066"/>
    <cellStyle name="Normal 14 8 10" xfId="9067"/>
    <cellStyle name="Normal 14 8 11" xfId="9068"/>
    <cellStyle name="Normal 14 8 2" xfId="9069"/>
    <cellStyle name="Normal 14 8 2 10" xfId="9070"/>
    <cellStyle name="Normal 14 8 2 2" xfId="9071"/>
    <cellStyle name="Normal 14 8 2 2 2" xfId="9072"/>
    <cellStyle name="Normal 14 8 2 2 2 2" xfId="9073"/>
    <cellStyle name="Normal 14 8 2 2 2 2 2" xfId="9074"/>
    <cellStyle name="Normal 14 8 2 2 2 2 3" xfId="9075"/>
    <cellStyle name="Normal 14 8 2 2 2 2 4" xfId="9076"/>
    <cellStyle name="Normal 14 8 2 2 2 3" xfId="9077"/>
    <cellStyle name="Normal 14 8 2 2 2 3 2" xfId="9078"/>
    <cellStyle name="Normal 14 8 2 2 2 3 3" xfId="9079"/>
    <cellStyle name="Normal 14 8 2 2 2 4" xfId="9080"/>
    <cellStyle name="Normal 14 8 2 2 2 5" xfId="9081"/>
    <cellStyle name="Normal 14 8 2 2 2 6" xfId="9082"/>
    <cellStyle name="Normal 14 8 2 2 3" xfId="9083"/>
    <cellStyle name="Normal 14 8 2 2 3 2" xfId="9084"/>
    <cellStyle name="Normal 14 8 2 2 3 3" xfId="9085"/>
    <cellStyle name="Normal 14 8 2 2 3 4" xfId="9086"/>
    <cellStyle name="Normal 14 8 2 2 4" xfId="9087"/>
    <cellStyle name="Normal 14 8 2 2 4 2" xfId="9088"/>
    <cellStyle name="Normal 14 8 2 2 4 3" xfId="9089"/>
    <cellStyle name="Normal 14 8 2 2 4 4" xfId="9090"/>
    <cellStyle name="Normal 14 8 2 2 5" xfId="9091"/>
    <cellStyle name="Normal 14 8 2 2 5 2" xfId="9092"/>
    <cellStyle name="Normal 14 8 2 2 5 3" xfId="9093"/>
    <cellStyle name="Normal 14 8 2 2 5 4" xfId="9094"/>
    <cellStyle name="Normal 14 8 2 2 6" xfId="9095"/>
    <cellStyle name="Normal 14 8 2 2 6 2" xfId="9096"/>
    <cellStyle name="Normal 14 8 2 2 6 3" xfId="9097"/>
    <cellStyle name="Normal 14 8 2 2 7" xfId="9098"/>
    <cellStyle name="Normal 14 8 2 2 8" xfId="9099"/>
    <cellStyle name="Normal 14 8 2 2 9" xfId="9100"/>
    <cellStyle name="Normal 14 8 2 3" xfId="9101"/>
    <cellStyle name="Normal 14 8 2 3 2" xfId="9102"/>
    <cellStyle name="Normal 14 8 2 3 2 2" xfId="9103"/>
    <cellStyle name="Normal 14 8 2 3 2 3" xfId="9104"/>
    <cellStyle name="Normal 14 8 2 3 2 4" xfId="9105"/>
    <cellStyle name="Normal 14 8 2 3 3" xfId="9106"/>
    <cellStyle name="Normal 14 8 2 3 3 2" xfId="9107"/>
    <cellStyle name="Normal 14 8 2 3 3 3" xfId="9108"/>
    <cellStyle name="Normal 14 8 2 3 4" xfId="9109"/>
    <cellStyle name="Normal 14 8 2 3 5" xfId="9110"/>
    <cellStyle name="Normal 14 8 2 3 6" xfId="9111"/>
    <cellStyle name="Normal 14 8 2 4" xfId="9112"/>
    <cellStyle name="Normal 14 8 2 4 2" xfId="9113"/>
    <cellStyle name="Normal 14 8 2 4 3" xfId="9114"/>
    <cellStyle name="Normal 14 8 2 4 4" xfId="9115"/>
    <cellStyle name="Normal 14 8 2 5" xfId="9116"/>
    <cellStyle name="Normal 14 8 2 5 2" xfId="9117"/>
    <cellStyle name="Normal 14 8 2 5 3" xfId="9118"/>
    <cellStyle name="Normal 14 8 2 5 4" xfId="9119"/>
    <cellStyle name="Normal 14 8 2 6" xfId="9120"/>
    <cellStyle name="Normal 14 8 2 6 2" xfId="9121"/>
    <cellStyle name="Normal 14 8 2 6 3" xfId="9122"/>
    <cellStyle name="Normal 14 8 2 6 4" xfId="9123"/>
    <cellStyle name="Normal 14 8 2 7" xfId="9124"/>
    <cellStyle name="Normal 14 8 2 7 2" xfId="9125"/>
    <cellStyle name="Normal 14 8 2 7 3" xfId="9126"/>
    <cellStyle name="Normal 14 8 2 8" xfId="9127"/>
    <cellStyle name="Normal 14 8 2 9" xfId="9128"/>
    <cellStyle name="Normal 14 8 3" xfId="9129"/>
    <cellStyle name="Normal 14 8 3 2" xfId="9130"/>
    <cellStyle name="Normal 14 8 3 2 2" xfId="9131"/>
    <cellStyle name="Normal 14 8 3 2 2 2" xfId="9132"/>
    <cellStyle name="Normal 14 8 3 2 2 3" xfId="9133"/>
    <cellStyle name="Normal 14 8 3 2 2 4" xfId="9134"/>
    <cellStyle name="Normal 14 8 3 2 3" xfId="9135"/>
    <cellStyle name="Normal 14 8 3 2 3 2" xfId="9136"/>
    <cellStyle name="Normal 14 8 3 2 3 3" xfId="9137"/>
    <cellStyle name="Normal 14 8 3 2 4" xfId="9138"/>
    <cellStyle name="Normal 14 8 3 2 5" xfId="9139"/>
    <cellStyle name="Normal 14 8 3 2 6" xfId="9140"/>
    <cellStyle name="Normal 14 8 3 3" xfId="9141"/>
    <cellStyle name="Normal 14 8 3 3 2" xfId="9142"/>
    <cellStyle name="Normal 14 8 3 3 3" xfId="9143"/>
    <cellStyle name="Normal 14 8 3 3 4" xfId="9144"/>
    <cellStyle name="Normal 14 8 3 4" xfId="9145"/>
    <cellStyle name="Normal 14 8 3 4 2" xfId="9146"/>
    <cellStyle name="Normal 14 8 3 4 3" xfId="9147"/>
    <cellStyle name="Normal 14 8 3 4 4" xfId="9148"/>
    <cellStyle name="Normal 14 8 3 5" xfId="9149"/>
    <cellStyle name="Normal 14 8 3 5 2" xfId="9150"/>
    <cellStyle name="Normal 14 8 3 5 3" xfId="9151"/>
    <cellStyle name="Normal 14 8 3 5 4" xfId="9152"/>
    <cellStyle name="Normal 14 8 3 6" xfId="9153"/>
    <cellStyle name="Normal 14 8 3 6 2" xfId="9154"/>
    <cellStyle name="Normal 14 8 3 6 3" xfId="9155"/>
    <cellStyle name="Normal 14 8 3 7" xfId="9156"/>
    <cellStyle name="Normal 14 8 3 8" xfId="9157"/>
    <cellStyle name="Normal 14 8 3 9" xfId="9158"/>
    <cellStyle name="Normal 14 8 4" xfId="9159"/>
    <cellStyle name="Normal 14 8 4 2" xfId="9160"/>
    <cellStyle name="Normal 14 8 4 2 2" xfId="9161"/>
    <cellStyle name="Normal 14 8 4 2 3" xfId="9162"/>
    <cellStyle name="Normal 14 8 4 2 4" xfId="9163"/>
    <cellStyle name="Normal 14 8 4 3" xfId="9164"/>
    <cellStyle name="Normal 14 8 4 3 2" xfId="9165"/>
    <cellStyle name="Normal 14 8 4 3 3" xfId="9166"/>
    <cellStyle name="Normal 14 8 4 4" xfId="9167"/>
    <cellStyle name="Normal 14 8 4 5" xfId="9168"/>
    <cellStyle name="Normal 14 8 4 6" xfId="9169"/>
    <cellStyle name="Normal 14 8 5" xfId="9170"/>
    <cellStyle name="Normal 14 8 5 2" xfId="9171"/>
    <cellStyle name="Normal 14 8 5 3" xfId="9172"/>
    <cellStyle name="Normal 14 8 5 4" xfId="9173"/>
    <cellStyle name="Normal 14 8 6" xfId="9174"/>
    <cellStyle name="Normal 14 8 6 2" xfId="9175"/>
    <cellStyle name="Normal 14 8 6 3" xfId="9176"/>
    <cellStyle name="Normal 14 8 6 4" xfId="9177"/>
    <cellStyle name="Normal 14 8 7" xfId="9178"/>
    <cellStyle name="Normal 14 8 7 2" xfId="9179"/>
    <cellStyle name="Normal 14 8 7 3" xfId="9180"/>
    <cellStyle name="Normal 14 8 7 4" xfId="9181"/>
    <cellStyle name="Normal 14 8 8" xfId="9182"/>
    <cellStyle name="Normal 14 8 8 2" xfId="9183"/>
    <cellStyle name="Normal 14 8 8 3" xfId="9184"/>
    <cellStyle name="Normal 14 8 9" xfId="9185"/>
    <cellStyle name="Normal 14 9" xfId="9186"/>
    <cellStyle name="Normal 14 9 10" xfId="9187"/>
    <cellStyle name="Normal 14 9 2" xfId="9188"/>
    <cellStyle name="Normal 14 9 2 2" xfId="9189"/>
    <cellStyle name="Normal 14 9 2 2 2" xfId="9190"/>
    <cellStyle name="Normal 14 9 2 2 2 2" xfId="9191"/>
    <cellStyle name="Normal 14 9 2 2 2 3" xfId="9192"/>
    <cellStyle name="Normal 14 9 2 2 2 4" xfId="9193"/>
    <cellStyle name="Normal 14 9 2 2 3" xfId="9194"/>
    <cellStyle name="Normal 14 9 2 2 3 2" xfId="9195"/>
    <cellStyle name="Normal 14 9 2 2 3 3" xfId="9196"/>
    <cellStyle name="Normal 14 9 2 2 4" xfId="9197"/>
    <cellStyle name="Normal 14 9 2 2 5" xfId="9198"/>
    <cellStyle name="Normal 14 9 2 2 6" xfId="9199"/>
    <cellStyle name="Normal 14 9 2 3" xfId="9200"/>
    <cellStyle name="Normal 14 9 2 3 2" xfId="9201"/>
    <cellStyle name="Normal 14 9 2 3 3" xfId="9202"/>
    <cellStyle name="Normal 14 9 2 3 4" xfId="9203"/>
    <cellStyle name="Normal 14 9 2 4" xfId="9204"/>
    <cellStyle name="Normal 14 9 2 4 2" xfId="9205"/>
    <cellStyle name="Normal 14 9 2 4 3" xfId="9206"/>
    <cellStyle name="Normal 14 9 2 4 4" xfId="9207"/>
    <cellStyle name="Normal 14 9 2 5" xfId="9208"/>
    <cellStyle name="Normal 14 9 2 5 2" xfId="9209"/>
    <cellStyle name="Normal 14 9 2 5 3" xfId="9210"/>
    <cellStyle name="Normal 14 9 2 5 4" xfId="9211"/>
    <cellStyle name="Normal 14 9 2 6" xfId="9212"/>
    <cellStyle name="Normal 14 9 2 6 2" xfId="9213"/>
    <cellStyle name="Normal 14 9 2 6 3" xfId="9214"/>
    <cellStyle name="Normal 14 9 2 7" xfId="9215"/>
    <cellStyle name="Normal 14 9 2 8" xfId="9216"/>
    <cellStyle name="Normal 14 9 2 9" xfId="9217"/>
    <cellStyle name="Normal 14 9 3" xfId="9218"/>
    <cellStyle name="Normal 14 9 3 2" xfId="9219"/>
    <cellStyle name="Normal 14 9 3 2 2" xfId="9220"/>
    <cellStyle name="Normal 14 9 3 2 3" xfId="9221"/>
    <cellStyle name="Normal 14 9 3 2 4" xfId="9222"/>
    <cellStyle name="Normal 14 9 3 3" xfId="9223"/>
    <cellStyle name="Normal 14 9 3 3 2" xfId="9224"/>
    <cellStyle name="Normal 14 9 3 3 3" xfId="9225"/>
    <cellStyle name="Normal 14 9 3 4" xfId="9226"/>
    <cellStyle name="Normal 14 9 3 5" xfId="9227"/>
    <cellStyle name="Normal 14 9 3 6" xfId="9228"/>
    <cellStyle name="Normal 14 9 4" xfId="9229"/>
    <cellStyle name="Normal 14 9 4 2" xfId="9230"/>
    <cellStyle name="Normal 14 9 4 3" xfId="9231"/>
    <cellStyle name="Normal 14 9 4 4" xfId="9232"/>
    <cellStyle name="Normal 14 9 5" xfId="9233"/>
    <cellStyle name="Normal 14 9 5 2" xfId="9234"/>
    <cellStyle name="Normal 14 9 5 3" xfId="9235"/>
    <cellStyle name="Normal 14 9 5 4" xfId="9236"/>
    <cellStyle name="Normal 14 9 6" xfId="9237"/>
    <cellStyle name="Normal 14 9 6 2" xfId="9238"/>
    <cellStyle name="Normal 14 9 6 3" xfId="9239"/>
    <cellStyle name="Normal 14 9 6 4" xfId="9240"/>
    <cellStyle name="Normal 14 9 7" xfId="9241"/>
    <cellStyle name="Normal 14 9 7 2" xfId="9242"/>
    <cellStyle name="Normal 14 9 7 3" xfId="9243"/>
    <cellStyle name="Normal 14 9 8" xfId="9244"/>
    <cellStyle name="Normal 14 9 9" xfId="9245"/>
    <cellStyle name="Normal 140" xfId="9246"/>
    <cellStyle name="Normal 141" xfId="9247"/>
    <cellStyle name="Normal 142" xfId="9248"/>
    <cellStyle name="Normal 143" xfId="9249"/>
    <cellStyle name="Normal 144" xfId="9250"/>
    <cellStyle name="Normal 145" xfId="9251"/>
    <cellStyle name="Normal 146" xfId="9252"/>
    <cellStyle name="Normal 147" xfId="9253"/>
    <cellStyle name="Normal 148" xfId="9254"/>
    <cellStyle name="Normal 149" xfId="9255"/>
    <cellStyle name="Normal 15" xfId="60"/>
    <cellStyle name="Normal 15 2" xfId="124"/>
    <cellStyle name="Normal 150" xfId="9256"/>
    <cellStyle name="Normal 151" xfId="9257"/>
    <cellStyle name="Normal 152" xfId="9258"/>
    <cellStyle name="Normal 153" xfId="9259"/>
    <cellStyle name="Normal 154" xfId="9260"/>
    <cellStyle name="Normal 155" xfId="9261"/>
    <cellStyle name="Normal 156" xfId="9262"/>
    <cellStyle name="Normal 157" xfId="9263"/>
    <cellStyle name="Normal 158" xfId="9264"/>
    <cellStyle name="Normal 159" xfId="9265"/>
    <cellStyle name="Normal 16" xfId="95"/>
    <cellStyle name="Normal 16 10" xfId="9266"/>
    <cellStyle name="Normal 16 10 2" xfId="9267"/>
    <cellStyle name="Normal 16 10 2 2" xfId="9268"/>
    <cellStyle name="Normal 16 10 2 2 2" xfId="9269"/>
    <cellStyle name="Normal 16 10 2 2 3" xfId="9270"/>
    <cellStyle name="Normal 16 10 2 2 4" xfId="9271"/>
    <cellStyle name="Normal 16 10 2 3" xfId="9272"/>
    <cellStyle name="Normal 16 10 2 3 2" xfId="9273"/>
    <cellStyle name="Normal 16 10 2 3 3" xfId="9274"/>
    <cellStyle name="Normal 16 10 2 4" xfId="9275"/>
    <cellStyle name="Normal 16 10 2 5" xfId="9276"/>
    <cellStyle name="Normal 16 10 2 6" xfId="9277"/>
    <cellStyle name="Normal 16 10 3" xfId="9278"/>
    <cellStyle name="Normal 16 10 3 2" xfId="9279"/>
    <cellStyle name="Normal 16 10 3 3" xfId="9280"/>
    <cellStyle name="Normal 16 10 3 4" xfId="9281"/>
    <cellStyle name="Normal 16 10 4" xfId="9282"/>
    <cellStyle name="Normal 16 10 4 2" xfId="9283"/>
    <cellStyle name="Normal 16 10 4 3" xfId="9284"/>
    <cellStyle name="Normal 16 10 4 4" xfId="9285"/>
    <cellStyle name="Normal 16 10 5" xfId="9286"/>
    <cellStyle name="Normal 16 10 5 2" xfId="9287"/>
    <cellStyle name="Normal 16 10 5 3" xfId="9288"/>
    <cellStyle name="Normal 16 10 5 4" xfId="9289"/>
    <cellStyle name="Normal 16 10 6" xfId="9290"/>
    <cellStyle name="Normal 16 10 6 2" xfId="9291"/>
    <cellStyle name="Normal 16 10 6 3" xfId="9292"/>
    <cellStyle name="Normal 16 10 7" xfId="9293"/>
    <cellStyle name="Normal 16 10 8" xfId="9294"/>
    <cellStyle name="Normal 16 10 9" xfId="9295"/>
    <cellStyle name="Normal 16 11" xfId="9296"/>
    <cellStyle name="Normal 16 11 2" xfId="9297"/>
    <cellStyle name="Normal 16 11 2 2" xfId="9298"/>
    <cellStyle name="Normal 16 11 2 2 2" xfId="9299"/>
    <cellStyle name="Normal 16 11 2 2 3" xfId="9300"/>
    <cellStyle name="Normal 16 11 2 2 4" xfId="9301"/>
    <cellStyle name="Normal 16 11 2 3" xfId="9302"/>
    <cellStyle name="Normal 16 11 2 3 2" xfId="9303"/>
    <cellStyle name="Normal 16 11 2 3 3" xfId="9304"/>
    <cellStyle name="Normal 16 11 2 4" xfId="9305"/>
    <cellStyle name="Normal 16 11 2 5" xfId="9306"/>
    <cellStyle name="Normal 16 11 2 6" xfId="9307"/>
    <cellStyle name="Normal 16 11 3" xfId="9308"/>
    <cellStyle name="Normal 16 11 3 2" xfId="9309"/>
    <cellStyle name="Normal 16 11 3 3" xfId="9310"/>
    <cellStyle name="Normal 16 11 3 4" xfId="9311"/>
    <cellStyle name="Normal 16 11 4" xfId="9312"/>
    <cellStyle name="Normal 16 11 4 2" xfId="9313"/>
    <cellStyle name="Normal 16 11 4 3" xfId="9314"/>
    <cellStyle name="Normal 16 11 4 4" xfId="9315"/>
    <cellStyle name="Normal 16 11 5" xfId="9316"/>
    <cellStyle name="Normal 16 11 5 2" xfId="9317"/>
    <cellStyle name="Normal 16 11 5 3" xfId="9318"/>
    <cellStyle name="Normal 16 11 5 4" xfId="9319"/>
    <cellStyle name="Normal 16 11 6" xfId="9320"/>
    <cellStyle name="Normal 16 11 6 2" xfId="9321"/>
    <cellStyle name="Normal 16 11 6 3" xfId="9322"/>
    <cellStyle name="Normal 16 11 7" xfId="9323"/>
    <cellStyle name="Normal 16 11 8" xfId="9324"/>
    <cellStyle name="Normal 16 11 9" xfId="9325"/>
    <cellStyle name="Normal 16 12" xfId="9326"/>
    <cellStyle name="Normal 16 12 2" xfId="9327"/>
    <cellStyle name="Normal 16 12 2 2" xfId="9328"/>
    <cellStyle name="Normal 16 12 2 2 2" xfId="9329"/>
    <cellStyle name="Normal 16 12 2 2 3" xfId="9330"/>
    <cellStyle name="Normal 16 12 2 2 4" xfId="9331"/>
    <cellStyle name="Normal 16 12 2 3" xfId="9332"/>
    <cellStyle name="Normal 16 12 2 3 2" xfId="9333"/>
    <cellStyle name="Normal 16 12 2 3 3" xfId="9334"/>
    <cellStyle name="Normal 16 12 2 4" xfId="9335"/>
    <cellStyle name="Normal 16 12 2 5" xfId="9336"/>
    <cellStyle name="Normal 16 12 2 6" xfId="9337"/>
    <cellStyle name="Normal 16 12 3" xfId="9338"/>
    <cellStyle name="Normal 16 12 3 2" xfId="9339"/>
    <cellStyle name="Normal 16 12 3 3" xfId="9340"/>
    <cellStyle name="Normal 16 12 3 4" xfId="9341"/>
    <cellStyle name="Normal 16 12 4" xfId="9342"/>
    <cellStyle name="Normal 16 12 4 2" xfId="9343"/>
    <cellStyle name="Normal 16 12 4 3" xfId="9344"/>
    <cellStyle name="Normal 16 12 4 4" xfId="9345"/>
    <cellStyle name="Normal 16 12 5" xfId="9346"/>
    <cellStyle name="Normal 16 12 5 2" xfId="9347"/>
    <cellStyle name="Normal 16 12 5 3" xfId="9348"/>
    <cellStyle name="Normal 16 12 5 4" xfId="9349"/>
    <cellStyle name="Normal 16 12 6" xfId="9350"/>
    <cellStyle name="Normal 16 12 6 2" xfId="9351"/>
    <cellStyle name="Normal 16 12 6 3" xfId="9352"/>
    <cellStyle name="Normal 16 12 7" xfId="9353"/>
    <cellStyle name="Normal 16 12 8" xfId="9354"/>
    <cellStyle name="Normal 16 12 9" xfId="9355"/>
    <cellStyle name="Normal 16 13" xfId="9356"/>
    <cellStyle name="Normal 16 13 2" xfId="9357"/>
    <cellStyle name="Normal 16 13 2 2" xfId="9358"/>
    <cellStyle name="Normal 16 13 2 2 2" xfId="9359"/>
    <cellStyle name="Normal 16 13 2 2 3" xfId="9360"/>
    <cellStyle name="Normal 16 13 2 2 4" xfId="9361"/>
    <cellStyle name="Normal 16 13 2 3" xfId="9362"/>
    <cellStyle name="Normal 16 13 2 3 2" xfId="9363"/>
    <cellStyle name="Normal 16 13 2 3 3" xfId="9364"/>
    <cellStyle name="Normal 16 13 2 4" xfId="9365"/>
    <cellStyle name="Normal 16 13 2 5" xfId="9366"/>
    <cellStyle name="Normal 16 13 2 6" xfId="9367"/>
    <cellStyle name="Normal 16 13 3" xfId="9368"/>
    <cellStyle name="Normal 16 13 3 2" xfId="9369"/>
    <cellStyle name="Normal 16 13 3 3" xfId="9370"/>
    <cellStyle name="Normal 16 13 3 4" xfId="9371"/>
    <cellStyle name="Normal 16 13 4" xfId="9372"/>
    <cellStyle name="Normal 16 13 4 2" xfId="9373"/>
    <cellStyle name="Normal 16 13 4 3" xfId="9374"/>
    <cellStyle name="Normal 16 13 4 4" xfId="9375"/>
    <cellStyle name="Normal 16 13 5" xfId="9376"/>
    <cellStyle name="Normal 16 13 5 2" xfId="9377"/>
    <cellStyle name="Normal 16 13 5 3" xfId="9378"/>
    <cellStyle name="Normal 16 13 6" xfId="9379"/>
    <cellStyle name="Normal 16 13 7" xfId="9380"/>
    <cellStyle name="Normal 16 13 8" xfId="9381"/>
    <cellStyle name="Normal 16 14" xfId="9382"/>
    <cellStyle name="Normal 16 14 2" xfId="9383"/>
    <cellStyle name="Normal 16 14 2 2" xfId="9384"/>
    <cellStyle name="Normal 16 14 2 3" xfId="9385"/>
    <cellStyle name="Normal 16 14 2 4" xfId="9386"/>
    <cellStyle name="Normal 16 14 3" xfId="9387"/>
    <cellStyle name="Normal 16 14 3 2" xfId="9388"/>
    <cellStyle name="Normal 16 14 3 3" xfId="9389"/>
    <cellStyle name="Normal 16 14 3 4" xfId="9390"/>
    <cellStyle name="Normal 16 14 4" xfId="9391"/>
    <cellStyle name="Normal 16 14 4 2" xfId="9392"/>
    <cellStyle name="Normal 16 14 4 3" xfId="9393"/>
    <cellStyle name="Normal 16 14 5" xfId="9394"/>
    <cellStyle name="Normal 16 14 6" xfId="9395"/>
    <cellStyle name="Normal 16 14 7" xfId="9396"/>
    <cellStyle name="Normal 16 15" xfId="9397"/>
    <cellStyle name="Normal 16 15 2" xfId="9398"/>
    <cellStyle name="Normal 16 15 3" xfId="9399"/>
    <cellStyle name="Normal 16 15 4" xfId="9400"/>
    <cellStyle name="Normal 16 16" xfId="9401"/>
    <cellStyle name="Normal 16 16 2" xfId="9402"/>
    <cellStyle name="Normal 16 16 3" xfId="9403"/>
    <cellStyle name="Normal 16 16 4" xfId="9404"/>
    <cellStyle name="Normal 16 17" xfId="9405"/>
    <cellStyle name="Normal 16 17 2" xfId="9406"/>
    <cellStyle name="Normal 16 17 3" xfId="9407"/>
    <cellStyle name="Normal 16 17 4" xfId="9408"/>
    <cellStyle name="Normal 16 18" xfId="9409"/>
    <cellStyle name="Normal 16 18 2" xfId="9410"/>
    <cellStyle name="Normal 16 18 3" xfId="9411"/>
    <cellStyle name="Normal 16 19" xfId="9412"/>
    <cellStyle name="Normal 16 2" xfId="125"/>
    <cellStyle name="Normal 16 2 10" xfId="9413"/>
    <cellStyle name="Normal 16 2 10 2" xfId="9414"/>
    <cellStyle name="Normal 16 2 10 2 2" xfId="9415"/>
    <cellStyle name="Normal 16 2 10 2 2 2" xfId="9416"/>
    <cellStyle name="Normal 16 2 10 2 2 3" xfId="9417"/>
    <cellStyle name="Normal 16 2 10 2 2 4" xfId="9418"/>
    <cellStyle name="Normal 16 2 10 2 3" xfId="9419"/>
    <cellStyle name="Normal 16 2 10 2 3 2" xfId="9420"/>
    <cellStyle name="Normal 16 2 10 2 3 3" xfId="9421"/>
    <cellStyle name="Normal 16 2 10 2 4" xfId="9422"/>
    <cellStyle name="Normal 16 2 10 2 5" xfId="9423"/>
    <cellStyle name="Normal 16 2 10 2 6" xfId="9424"/>
    <cellStyle name="Normal 16 2 10 3" xfId="9425"/>
    <cellStyle name="Normal 16 2 10 3 2" xfId="9426"/>
    <cellStyle name="Normal 16 2 10 3 3" xfId="9427"/>
    <cellStyle name="Normal 16 2 10 3 4" xfId="9428"/>
    <cellStyle name="Normal 16 2 10 4" xfId="9429"/>
    <cellStyle name="Normal 16 2 10 4 2" xfId="9430"/>
    <cellStyle name="Normal 16 2 10 4 3" xfId="9431"/>
    <cellStyle name="Normal 16 2 10 4 4" xfId="9432"/>
    <cellStyle name="Normal 16 2 10 5" xfId="9433"/>
    <cellStyle name="Normal 16 2 10 5 2" xfId="9434"/>
    <cellStyle name="Normal 16 2 10 5 3" xfId="9435"/>
    <cellStyle name="Normal 16 2 10 5 4" xfId="9436"/>
    <cellStyle name="Normal 16 2 10 6" xfId="9437"/>
    <cellStyle name="Normal 16 2 10 6 2" xfId="9438"/>
    <cellStyle name="Normal 16 2 10 6 3" xfId="9439"/>
    <cellStyle name="Normal 16 2 10 7" xfId="9440"/>
    <cellStyle name="Normal 16 2 10 8" xfId="9441"/>
    <cellStyle name="Normal 16 2 10 9" xfId="9442"/>
    <cellStyle name="Normal 16 2 11" xfId="9443"/>
    <cellStyle name="Normal 16 2 11 2" xfId="9444"/>
    <cellStyle name="Normal 16 2 11 2 2" xfId="9445"/>
    <cellStyle name="Normal 16 2 11 2 2 2" xfId="9446"/>
    <cellStyle name="Normal 16 2 11 2 2 3" xfId="9447"/>
    <cellStyle name="Normal 16 2 11 2 2 4" xfId="9448"/>
    <cellStyle name="Normal 16 2 11 2 3" xfId="9449"/>
    <cellStyle name="Normal 16 2 11 2 3 2" xfId="9450"/>
    <cellStyle name="Normal 16 2 11 2 3 3" xfId="9451"/>
    <cellStyle name="Normal 16 2 11 2 4" xfId="9452"/>
    <cellStyle name="Normal 16 2 11 2 5" xfId="9453"/>
    <cellStyle name="Normal 16 2 11 2 6" xfId="9454"/>
    <cellStyle name="Normal 16 2 11 3" xfId="9455"/>
    <cellStyle name="Normal 16 2 11 3 2" xfId="9456"/>
    <cellStyle name="Normal 16 2 11 3 3" xfId="9457"/>
    <cellStyle name="Normal 16 2 11 3 4" xfId="9458"/>
    <cellStyle name="Normal 16 2 11 4" xfId="9459"/>
    <cellStyle name="Normal 16 2 11 4 2" xfId="9460"/>
    <cellStyle name="Normal 16 2 11 4 3" xfId="9461"/>
    <cellStyle name="Normal 16 2 11 4 4" xfId="9462"/>
    <cellStyle name="Normal 16 2 11 5" xfId="9463"/>
    <cellStyle name="Normal 16 2 11 5 2" xfId="9464"/>
    <cellStyle name="Normal 16 2 11 5 3" xfId="9465"/>
    <cellStyle name="Normal 16 2 11 6" xfId="9466"/>
    <cellStyle name="Normal 16 2 11 7" xfId="9467"/>
    <cellStyle name="Normal 16 2 11 8" xfId="9468"/>
    <cellStyle name="Normal 16 2 12" xfId="9469"/>
    <cellStyle name="Normal 16 2 12 2" xfId="9470"/>
    <cellStyle name="Normal 16 2 12 2 2" xfId="9471"/>
    <cellStyle name="Normal 16 2 12 2 3" xfId="9472"/>
    <cellStyle name="Normal 16 2 12 2 4" xfId="9473"/>
    <cellStyle name="Normal 16 2 12 3" xfId="9474"/>
    <cellStyle name="Normal 16 2 12 3 2" xfId="9475"/>
    <cellStyle name="Normal 16 2 12 3 3" xfId="9476"/>
    <cellStyle name="Normal 16 2 12 3 4" xfId="9477"/>
    <cellStyle name="Normal 16 2 12 4" xfId="9478"/>
    <cellStyle name="Normal 16 2 12 4 2" xfId="9479"/>
    <cellStyle name="Normal 16 2 12 4 3" xfId="9480"/>
    <cellStyle name="Normal 16 2 12 5" xfId="9481"/>
    <cellStyle name="Normal 16 2 12 6" xfId="9482"/>
    <cellStyle name="Normal 16 2 12 7" xfId="9483"/>
    <cellStyle name="Normal 16 2 13" xfId="9484"/>
    <cellStyle name="Normal 16 2 13 2" xfId="9485"/>
    <cellStyle name="Normal 16 2 13 3" xfId="9486"/>
    <cellStyle name="Normal 16 2 13 4" xfId="9487"/>
    <cellStyle name="Normal 16 2 14" xfId="9488"/>
    <cellStyle name="Normal 16 2 14 2" xfId="9489"/>
    <cellStyle name="Normal 16 2 14 3" xfId="9490"/>
    <cellStyle name="Normal 16 2 14 4" xfId="9491"/>
    <cellStyle name="Normal 16 2 15" xfId="9492"/>
    <cellStyle name="Normal 16 2 15 2" xfId="9493"/>
    <cellStyle name="Normal 16 2 15 3" xfId="9494"/>
    <cellStyle name="Normal 16 2 15 4" xfId="9495"/>
    <cellStyle name="Normal 16 2 16" xfId="9496"/>
    <cellStyle name="Normal 16 2 16 2" xfId="9497"/>
    <cellStyle name="Normal 16 2 16 3" xfId="9498"/>
    <cellStyle name="Normal 16 2 17" xfId="9499"/>
    <cellStyle name="Normal 16 2 18" xfId="9500"/>
    <cellStyle name="Normal 16 2 19" xfId="9501"/>
    <cellStyle name="Normal 16 2 2" xfId="195"/>
    <cellStyle name="Normal 16 2 2 10" xfId="9502"/>
    <cellStyle name="Normal 16 2 2 10 2" xfId="9503"/>
    <cellStyle name="Normal 16 2 2 10 3" xfId="9504"/>
    <cellStyle name="Normal 16 2 2 10 4" xfId="9505"/>
    <cellStyle name="Normal 16 2 2 11" xfId="9506"/>
    <cellStyle name="Normal 16 2 2 11 2" xfId="9507"/>
    <cellStyle name="Normal 16 2 2 11 3" xfId="9508"/>
    <cellStyle name="Normal 16 2 2 12" xfId="9509"/>
    <cellStyle name="Normal 16 2 2 13" xfId="9510"/>
    <cellStyle name="Normal 16 2 2 14" xfId="9511"/>
    <cellStyle name="Normal 16 2 2 2" xfId="9512"/>
    <cellStyle name="Normal 16 2 2 2 10" xfId="9513"/>
    <cellStyle name="Normal 16 2 2 2 11" xfId="9514"/>
    <cellStyle name="Normal 16 2 2 2 2" xfId="9515"/>
    <cellStyle name="Normal 16 2 2 2 2 10" xfId="9516"/>
    <cellStyle name="Normal 16 2 2 2 2 2" xfId="9517"/>
    <cellStyle name="Normal 16 2 2 2 2 2 2" xfId="9518"/>
    <cellStyle name="Normal 16 2 2 2 2 2 2 2" xfId="9519"/>
    <cellStyle name="Normal 16 2 2 2 2 2 2 2 2" xfId="9520"/>
    <cellStyle name="Normal 16 2 2 2 2 2 2 2 3" xfId="9521"/>
    <cellStyle name="Normal 16 2 2 2 2 2 2 2 4" xfId="9522"/>
    <cellStyle name="Normal 16 2 2 2 2 2 2 3" xfId="9523"/>
    <cellStyle name="Normal 16 2 2 2 2 2 2 3 2" xfId="9524"/>
    <cellStyle name="Normal 16 2 2 2 2 2 2 3 3" xfId="9525"/>
    <cellStyle name="Normal 16 2 2 2 2 2 2 4" xfId="9526"/>
    <cellStyle name="Normal 16 2 2 2 2 2 2 5" xfId="9527"/>
    <cellStyle name="Normal 16 2 2 2 2 2 2 6" xfId="9528"/>
    <cellStyle name="Normal 16 2 2 2 2 2 3" xfId="9529"/>
    <cellStyle name="Normal 16 2 2 2 2 2 3 2" xfId="9530"/>
    <cellStyle name="Normal 16 2 2 2 2 2 3 3" xfId="9531"/>
    <cellStyle name="Normal 16 2 2 2 2 2 3 4" xfId="9532"/>
    <cellStyle name="Normal 16 2 2 2 2 2 4" xfId="9533"/>
    <cellStyle name="Normal 16 2 2 2 2 2 4 2" xfId="9534"/>
    <cellStyle name="Normal 16 2 2 2 2 2 4 3" xfId="9535"/>
    <cellStyle name="Normal 16 2 2 2 2 2 4 4" xfId="9536"/>
    <cellStyle name="Normal 16 2 2 2 2 2 5" xfId="9537"/>
    <cellStyle name="Normal 16 2 2 2 2 2 5 2" xfId="9538"/>
    <cellStyle name="Normal 16 2 2 2 2 2 5 3" xfId="9539"/>
    <cellStyle name="Normal 16 2 2 2 2 2 5 4" xfId="9540"/>
    <cellStyle name="Normal 16 2 2 2 2 2 6" xfId="9541"/>
    <cellStyle name="Normal 16 2 2 2 2 2 6 2" xfId="9542"/>
    <cellStyle name="Normal 16 2 2 2 2 2 6 3" xfId="9543"/>
    <cellStyle name="Normal 16 2 2 2 2 2 7" xfId="9544"/>
    <cellStyle name="Normal 16 2 2 2 2 2 8" xfId="9545"/>
    <cellStyle name="Normal 16 2 2 2 2 2 9" xfId="9546"/>
    <cellStyle name="Normal 16 2 2 2 2 3" xfId="9547"/>
    <cellStyle name="Normal 16 2 2 2 2 3 2" xfId="9548"/>
    <cellStyle name="Normal 16 2 2 2 2 3 2 2" xfId="9549"/>
    <cellStyle name="Normal 16 2 2 2 2 3 2 3" xfId="9550"/>
    <cellStyle name="Normal 16 2 2 2 2 3 2 4" xfId="9551"/>
    <cellStyle name="Normal 16 2 2 2 2 3 3" xfId="9552"/>
    <cellStyle name="Normal 16 2 2 2 2 3 3 2" xfId="9553"/>
    <cellStyle name="Normal 16 2 2 2 2 3 3 3" xfId="9554"/>
    <cellStyle name="Normal 16 2 2 2 2 3 4" xfId="9555"/>
    <cellStyle name="Normal 16 2 2 2 2 3 5" xfId="9556"/>
    <cellStyle name="Normal 16 2 2 2 2 3 6" xfId="9557"/>
    <cellStyle name="Normal 16 2 2 2 2 4" xfId="9558"/>
    <cellStyle name="Normal 16 2 2 2 2 4 2" xfId="9559"/>
    <cellStyle name="Normal 16 2 2 2 2 4 3" xfId="9560"/>
    <cellStyle name="Normal 16 2 2 2 2 4 4" xfId="9561"/>
    <cellStyle name="Normal 16 2 2 2 2 5" xfId="9562"/>
    <cellStyle name="Normal 16 2 2 2 2 5 2" xfId="9563"/>
    <cellStyle name="Normal 16 2 2 2 2 5 3" xfId="9564"/>
    <cellStyle name="Normal 16 2 2 2 2 5 4" xfId="9565"/>
    <cellStyle name="Normal 16 2 2 2 2 6" xfId="9566"/>
    <cellStyle name="Normal 16 2 2 2 2 6 2" xfId="9567"/>
    <cellStyle name="Normal 16 2 2 2 2 6 3" xfId="9568"/>
    <cellStyle name="Normal 16 2 2 2 2 6 4" xfId="9569"/>
    <cellStyle name="Normal 16 2 2 2 2 7" xfId="9570"/>
    <cellStyle name="Normal 16 2 2 2 2 7 2" xfId="9571"/>
    <cellStyle name="Normal 16 2 2 2 2 7 3" xfId="9572"/>
    <cellStyle name="Normal 16 2 2 2 2 8" xfId="9573"/>
    <cellStyle name="Normal 16 2 2 2 2 9" xfId="9574"/>
    <cellStyle name="Normal 16 2 2 2 3" xfId="9575"/>
    <cellStyle name="Normal 16 2 2 2 3 2" xfId="9576"/>
    <cellStyle name="Normal 16 2 2 2 3 2 2" xfId="9577"/>
    <cellStyle name="Normal 16 2 2 2 3 2 2 2" xfId="9578"/>
    <cellStyle name="Normal 16 2 2 2 3 2 2 3" xfId="9579"/>
    <cellStyle name="Normal 16 2 2 2 3 2 2 4" xfId="9580"/>
    <cellStyle name="Normal 16 2 2 2 3 2 3" xfId="9581"/>
    <cellStyle name="Normal 16 2 2 2 3 2 3 2" xfId="9582"/>
    <cellStyle name="Normal 16 2 2 2 3 2 3 3" xfId="9583"/>
    <cellStyle name="Normal 16 2 2 2 3 2 4" xfId="9584"/>
    <cellStyle name="Normal 16 2 2 2 3 2 5" xfId="9585"/>
    <cellStyle name="Normal 16 2 2 2 3 2 6" xfId="9586"/>
    <cellStyle name="Normal 16 2 2 2 3 3" xfId="9587"/>
    <cellStyle name="Normal 16 2 2 2 3 3 2" xfId="9588"/>
    <cellStyle name="Normal 16 2 2 2 3 3 3" xfId="9589"/>
    <cellStyle name="Normal 16 2 2 2 3 3 4" xfId="9590"/>
    <cellStyle name="Normal 16 2 2 2 3 4" xfId="9591"/>
    <cellStyle name="Normal 16 2 2 2 3 4 2" xfId="9592"/>
    <cellStyle name="Normal 16 2 2 2 3 4 3" xfId="9593"/>
    <cellStyle name="Normal 16 2 2 2 3 4 4" xfId="9594"/>
    <cellStyle name="Normal 16 2 2 2 3 5" xfId="9595"/>
    <cellStyle name="Normal 16 2 2 2 3 5 2" xfId="9596"/>
    <cellStyle name="Normal 16 2 2 2 3 5 3" xfId="9597"/>
    <cellStyle name="Normal 16 2 2 2 3 5 4" xfId="9598"/>
    <cellStyle name="Normal 16 2 2 2 3 6" xfId="9599"/>
    <cellStyle name="Normal 16 2 2 2 3 6 2" xfId="9600"/>
    <cellStyle name="Normal 16 2 2 2 3 6 3" xfId="9601"/>
    <cellStyle name="Normal 16 2 2 2 3 7" xfId="9602"/>
    <cellStyle name="Normal 16 2 2 2 3 8" xfId="9603"/>
    <cellStyle name="Normal 16 2 2 2 3 9" xfId="9604"/>
    <cellStyle name="Normal 16 2 2 2 4" xfId="9605"/>
    <cellStyle name="Normal 16 2 2 2 4 2" xfId="9606"/>
    <cellStyle name="Normal 16 2 2 2 4 2 2" xfId="9607"/>
    <cellStyle name="Normal 16 2 2 2 4 2 3" xfId="9608"/>
    <cellStyle name="Normal 16 2 2 2 4 2 4" xfId="9609"/>
    <cellStyle name="Normal 16 2 2 2 4 3" xfId="9610"/>
    <cellStyle name="Normal 16 2 2 2 4 3 2" xfId="9611"/>
    <cellStyle name="Normal 16 2 2 2 4 3 3" xfId="9612"/>
    <cellStyle name="Normal 16 2 2 2 4 4" xfId="9613"/>
    <cellStyle name="Normal 16 2 2 2 4 5" xfId="9614"/>
    <cellStyle name="Normal 16 2 2 2 4 6" xfId="9615"/>
    <cellStyle name="Normal 16 2 2 2 5" xfId="9616"/>
    <cellStyle name="Normal 16 2 2 2 5 2" xfId="9617"/>
    <cellStyle name="Normal 16 2 2 2 5 3" xfId="9618"/>
    <cellStyle name="Normal 16 2 2 2 5 4" xfId="9619"/>
    <cellStyle name="Normal 16 2 2 2 6" xfId="9620"/>
    <cellStyle name="Normal 16 2 2 2 6 2" xfId="9621"/>
    <cellStyle name="Normal 16 2 2 2 6 3" xfId="9622"/>
    <cellStyle name="Normal 16 2 2 2 6 4" xfId="9623"/>
    <cellStyle name="Normal 16 2 2 2 7" xfId="9624"/>
    <cellStyle name="Normal 16 2 2 2 7 2" xfId="9625"/>
    <cellStyle name="Normal 16 2 2 2 7 3" xfId="9626"/>
    <cellStyle name="Normal 16 2 2 2 7 4" xfId="9627"/>
    <cellStyle name="Normal 16 2 2 2 8" xfId="9628"/>
    <cellStyle name="Normal 16 2 2 2 8 2" xfId="9629"/>
    <cellStyle name="Normal 16 2 2 2 8 3" xfId="9630"/>
    <cellStyle name="Normal 16 2 2 2 9" xfId="9631"/>
    <cellStyle name="Normal 16 2 2 3" xfId="9632"/>
    <cellStyle name="Normal 16 2 2 3 10" xfId="9633"/>
    <cellStyle name="Normal 16 2 2 3 2" xfId="9634"/>
    <cellStyle name="Normal 16 2 2 3 2 2" xfId="9635"/>
    <cellStyle name="Normal 16 2 2 3 2 2 2" xfId="9636"/>
    <cellStyle name="Normal 16 2 2 3 2 2 2 2" xfId="9637"/>
    <cellStyle name="Normal 16 2 2 3 2 2 2 3" xfId="9638"/>
    <cellStyle name="Normal 16 2 2 3 2 2 2 4" xfId="9639"/>
    <cellStyle name="Normal 16 2 2 3 2 2 3" xfId="9640"/>
    <cellStyle name="Normal 16 2 2 3 2 2 3 2" xfId="9641"/>
    <cellStyle name="Normal 16 2 2 3 2 2 3 3" xfId="9642"/>
    <cellStyle name="Normal 16 2 2 3 2 2 4" xfId="9643"/>
    <cellStyle name="Normal 16 2 2 3 2 2 5" xfId="9644"/>
    <cellStyle name="Normal 16 2 2 3 2 2 6" xfId="9645"/>
    <cellStyle name="Normal 16 2 2 3 2 3" xfId="9646"/>
    <cellStyle name="Normal 16 2 2 3 2 3 2" xfId="9647"/>
    <cellStyle name="Normal 16 2 2 3 2 3 3" xfId="9648"/>
    <cellStyle name="Normal 16 2 2 3 2 3 4" xfId="9649"/>
    <cellStyle name="Normal 16 2 2 3 2 4" xfId="9650"/>
    <cellStyle name="Normal 16 2 2 3 2 4 2" xfId="9651"/>
    <cellStyle name="Normal 16 2 2 3 2 4 3" xfId="9652"/>
    <cellStyle name="Normal 16 2 2 3 2 4 4" xfId="9653"/>
    <cellStyle name="Normal 16 2 2 3 2 5" xfId="9654"/>
    <cellStyle name="Normal 16 2 2 3 2 5 2" xfId="9655"/>
    <cellStyle name="Normal 16 2 2 3 2 5 3" xfId="9656"/>
    <cellStyle name="Normal 16 2 2 3 2 5 4" xfId="9657"/>
    <cellStyle name="Normal 16 2 2 3 2 6" xfId="9658"/>
    <cellStyle name="Normal 16 2 2 3 2 6 2" xfId="9659"/>
    <cellStyle name="Normal 16 2 2 3 2 6 3" xfId="9660"/>
    <cellStyle name="Normal 16 2 2 3 2 7" xfId="9661"/>
    <cellStyle name="Normal 16 2 2 3 2 8" xfId="9662"/>
    <cellStyle name="Normal 16 2 2 3 2 9" xfId="9663"/>
    <cellStyle name="Normal 16 2 2 3 3" xfId="9664"/>
    <cellStyle name="Normal 16 2 2 3 3 2" xfId="9665"/>
    <cellStyle name="Normal 16 2 2 3 3 2 2" xfId="9666"/>
    <cellStyle name="Normal 16 2 2 3 3 2 3" xfId="9667"/>
    <cellStyle name="Normal 16 2 2 3 3 2 4" xfId="9668"/>
    <cellStyle name="Normal 16 2 2 3 3 3" xfId="9669"/>
    <cellStyle name="Normal 16 2 2 3 3 3 2" xfId="9670"/>
    <cellStyle name="Normal 16 2 2 3 3 3 3" xfId="9671"/>
    <cellStyle name="Normal 16 2 2 3 3 4" xfId="9672"/>
    <cellStyle name="Normal 16 2 2 3 3 5" xfId="9673"/>
    <cellStyle name="Normal 16 2 2 3 3 6" xfId="9674"/>
    <cellStyle name="Normal 16 2 2 3 4" xfId="9675"/>
    <cellStyle name="Normal 16 2 2 3 4 2" xfId="9676"/>
    <cellStyle name="Normal 16 2 2 3 4 3" xfId="9677"/>
    <cellStyle name="Normal 16 2 2 3 4 4" xfId="9678"/>
    <cellStyle name="Normal 16 2 2 3 5" xfId="9679"/>
    <cellStyle name="Normal 16 2 2 3 5 2" xfId="9680"/>
    <cellStyle name="Normal 16 2 2 3 5 3" xfId="9681"/>
    <cellStyle name="Normal 16 2 2 3 5 4" xfId="9682"/>
    <cellStyle name="Normal 16 2 2 3 6" xfId="9683"/>
    <cellStyle name="Normal 16 2 2 3 6 2" xfId="9684"/>
    <cellStyle name="Normal 16 2 2 3 6 3" xfId="9685"/>
    <cellStyle name="Normal 16 2 2 3 6 4" xfId="9686"/>
    <cellStyle name="Normal 16 2 2 3 7" xfId="9687"/>
    <cellStyle name="Normal 16 2 2 3 7 2" xfId="9688"/>
    <cellStyle name="Normal 16 2 2 3 7 3" xfId="9689"/>
    <cellStyle name="Normal 16 2 2 3 8" xfId="9690"/>
    <cellStyle name="Normal 16 2 2 3 9" xfId="9691"/>
    <cellStyle name="Normal 16 2 2 4" xfId="9692"/>
    <cellStyle name="Normal 16 2 2 4 2" xfId="9693"/>
    <cellStyle name="Normal 16 2 2 4 2 2" xfId="9694"/>
    <cellStyle name="Normal 16 2 2 4 2 2 2" xfId="9695"/>
    <cellStyle name="Normal 16 2 2 4 2 2 3" xfId="9696"/>
    <cellStyle name="Normal 16 2 2 4 2 2 4" xfId="9697"/>
    <cellStyle name="Normal 16 2 2 4 2 3" xfId="9698"/>
    <cellStyle name="Normal 16 2 2 4 2 3 2" xfId="9699"/>
    <cellStyle name="Normal 16 2 2 4 2 3 3" xfId="9700"/>
    <cellStyle name="Normal 16 2 2 4 2 4" xfId="9701"/>
    <cellStyle name="Normal 16 2 2 4 2 5" xfId="9702"/>
    <cellStyle name="Normal 16 2 2 4 2 6" xfId="9703"/>
    <cellStyle name="Normal 16 2 2 4 3" xfId="9704"/>
    <cellStyle name="Normal 16 2 2 4 3 2" xfId="9705"/>
    <cellStyle name="Normal 16 2 2 4 3 3" xfId="9706"/>
    <cellStyle name="Normal 16 2 2 4 3 4" xfId="9707"/>
    <cellStyle name="Normal 16 2 2 4 4" xfId="9708"/>
    <cellStyle name="Normal 16 2 2 4 4 2" xfId="9709"/>
    <cellStyle name="Normal 16 2 2 4 4 3" xfId="9710"/>
    <cellStyle name="Normal 16 2 2 4 4 4" xfId="9711"/>
    <cellStyle name="Normal 16 2 2 4 5" xfId="9712"/>
    <cellStyle name="Normal 16 2 2 4 5 2" xfId="9713"/>
    <cellStyle name="Normal 16 2 2 4 5 3" xfId="9714"/>
    <cellStyle name="Normal 16 2 2 4 5 4" xfId="9715"/>
    <cellStyle name="Normal 16 2 2 4 6" xfId="9716"/>
    <cellStyle name="Normal 16 2 2 4 6 2" xfId="9717"/>
    <cellStyle name="Normal 16 2 2 4 6 3" xfId="9718"/>
    <cellStyle name="Normal 16 2 2 4 7" xfId="9719"/>
    <cellStyle name="Normal 16 2 2 4 8" xfId="9720"/>
    <cellStyle name="Normal 16 2 2 4 9" xfId="9721"/>
    <cellStyle name="Normal 16 2 2 5" xfId="9722"/>
    <cellStyle name="Normal 16 2 2 5 2" xfId="9723"/>
    <cellStyle name="Normal 16 2 2 5 2 2" xfId="9724"/>
    <cellStyle name="Normal 16 2 2 5 2 2 2" xfId="9725"/>
    <cellStyle name="Normal 16 2 2 5 2 2 3" xfId="9726"/>
    <cellStyle name="Normal 16 2 2 5 2 2 4" xfId="9727"/>
    <cellStyle name="Normal 16 2 2 5 2 3" xfId="9728"/>
    <cellStyle name="Normal 16 2 2 5 2 3 2" xfId="9729"/>
    <cellStyle name="Normal 16 2 2 5 2 3 3" xfId="9730"/>
    <cellStyle name="Normal 16 2 2 5 2 4" xfId="9731"/>
    <cellStyle name="Normal 16 2 2 5 2 5" xfId="9732"/>
    <cellStyle name="Normal 16 2 2 5 2 6" xfId="9733"/>
    <cellStyle name="Normal 16 2 2 5 3" xfId="9734"/>
    <cellStyle name="Normal 16 2 2 5 3 2" xfId="9735"/>
    <cellStyle name="Normal 16 2 2 5 3 3" xfId="9736"/>
    <cellStyle name="Normal 16 2 2 5 3 4" xfId="9737"/>
    <cellStyle name="Normal 16 2 2 5 4" xfId="9738"/>
    <cellStyle name="Normal 16 2 2 5 4 2" xfId="9739"/>
    <cellStyle name="Normal 16 2 2 5 4 3" xfId="9740"/>
    <cellStyle name="Normal 16 2 2 5 4 4" xfId="9741"/>
    <cellStyle name="Normal 16 2 2 5 5" xfId="9742"/>
    <cellStyle name="Normal 16 2 2 5 5 2" xfId="9743"/>
    <cellStyle name="Normal 16 2 2 5 5 3" xfId="9744"/>
    <cellStyle name="Normal 16 2 2 5 5 4" xfId="9745"/>
    <cellStyle name="Normal 16 2 2 5 6" xfId="9746"/>
    <cellStyle name="Normal 16 2 2 5 6 2" xfId="9747"/>
    <cellStyle name="Normal 16 2 2 5 6 3" xfId="9748"/>
    <cellStyle name="Normal 16 2 2 5 7" xfId="9749"/>
    <cellStyle name="Normal 16 2 2 5 8" xfId="9750"/>
    <cellStyle name="Normal 16 2 2 5 9" xfId="9751"/>
    <cellStyle name="Normal 16 2 2 6" xfId="9752"/>
    <cellStyle name="Normal 16 2 2 6 2" xfId="9753"/>
    <cellStyle name="Normal 16 2 2 6 2 2" xfId="9754"/>
    <cellStyle name="Normal 16 2 2 6 2 2 2" xfId="9755"/>
    <cellStyle name="Normal 16 2 2 6 2 2 3" xfId="9756"/>
    <cellStyle name="Normal 16 2 2 6 2 2 4" xfId="9757"/>
    <cellStyle name="Normal 16 2 2 6 2 3" xfId="9758"/>
    <cellStyle name="Normal 16 2 2 6 2 3 2" xfId="9759"/>
    <cellStyle name="Normal 16 2 2 6 2 3 3" xfId="9760"/>
    <cellStyle name="Normal 16 2 2 6 2 4" xfId="9761"/>
    <cellStyle name="Normal 16 2 2 6 2 5" xfId="9762"/>
    <cellStyle name="Normal 16 2 2 6 2 6" xfId="9763"/>
    <cellStyle name="Normal 16 2 2 6 3" xfId="9764"/>
    <cellStyle name="Normal 16 2 2 6 3 2" xfId="9765"/>
    <cellStyle name="Normal 16 2 2 6 3 3" xfId="9766"/>
    <cellStyle name="Normal 16 2 2 6 3 4" xfId="9767"/>
    <cellStyle name="Normal 16 2 2 6 4" xfId="9768"/>
    <cellStyle name="Normal 16 2 2 6 4 2" xfId="9769"/>
    <cellStyle name="Normal 16 2 2 6 4 3" xfId="9770"/>
    <cellStyle name="Normal 16 2 2 6 4 4" xfId="9771"/>
    <cellStyle name="Normal 16 2 2 6 5" xfId="9772"/>
    <cellStyle name="Normal 16 2 2 6 5 2" xfId="9773"/>
    <cellStyle name="Normal 16 2 2 6 5 3" xfId="9774"/>
    <cellStyle name="Normal 16 2 2 6 6" xfId="9775"/>
    <cellStyle name="Normal 16 2 2 6 7" xfId="9776"/>
    <cellStyle name="Normal 16 2 2 6 8" xfId="9777"/>
    <cellStyle name="Normal 16 2 2 7" xfId="9778"/>
    <cellStyle name="Normal 16 2 2 7 2" xfId="9779"/>
    <cellStyle name="Normal 16 2 2 7 2 2" xfId="9780"/>
    <cellStyle name="Normal 16 2 2 7 2 3" xfId="9781"/>
    <cellStyle name="Normal 16 2 2 7 2 4" xfId="9782"/>
    <cellStyle name="Normal 16 2 2 7 3" xfId="9783"/>
    <cellStyle name="Normal 16 2 2 7 3 2" xfId="9784"/>
    <cellStyle name="Normal 16 2 2 7 3 3" xfId="9785"/>
    <cellStyle name="Normal 16 2 2 7 4" xfId="9786"/>
    <cellStyle name="Normal 16 2 2 7 5" xfId="9787"/>
    <cellStyle name="Normal 16 2 2 7 6" xfId="9788"/>
    <cellStyle name="Normal 16 2 2 8" xfId="9789"/>
    <cellStyle name="Normal 16 2 2 8 2" xfId="9790"/>
    <cellStyle name="Normal 16 2 2 8 3" xfId="9791"/>
    <cellStyle name="Normal 16 2 2 8 4" xfId="9792"/>
    <cellStyle name="Normal 16 2 2 9" xfId="9793"/>
    <cellStyle name="Normal 16 2 2 9 2" xfId="9794"/>
    <cellStyle name="Normal 16 2 2 9 3" xfId="9795"/>
    <cellStyle name="Normal 16 2 2 9 4" xfId="9796"/>
    <cellStyle name="Normal 16 2 3" xfId="9797"/>
    <cellStyle name="Normal 16 2 3 10" xfId="9798"/>
    <cellStyle name="Normal 16 2 3 10 2" xfId="9799"/>
    <cellStyle name="Normal 16 2 3 10 3" xfId="9800"/>
    <cellStyle name="Normal 16 2 3 10 4" xfId="9801"/>
    <cellStyle name="Normal 16 2 3 11" xfId="9802"/>
    <cellStyle name="Normal 16 2 3 11 2" xfId="9803"/>
    <cellStyle name="Normal 16 2 3 11 3" xfId="9804"/>
    <cellStyle name="Normal 16 2 3 12" xfId="9805"/>
    <cellStyle name="Normal 16 2 3 13" xfId="9806"/>
    <cellStyle name="Normal 16 2 3 14" xfId="9807"/>
    <cellStyle name="Normal 16 2 3 2" xfId="9808"/>
    <cellStyle name="Normal 16 2 3 2 10" xfId="9809"/>
    <cellStyle name="Normal 16 2 3 2 11" xfId="9810"/>
    <cellStyle name="Normal 16 2 3 2 2" xfId="9811"/>
    <cellStyle name="Normal 16 2 3 2 2 10" xfId="9812"/>
    <cellStyle name="Normal 16 2 3 2 2 2" xfId="9813"/>
    <cellStyle name="Normal 16 2 3 2 2 2 2" xfId="9814"/>
    <cellStyle name="Normal 16 2 3 2 2 2 2 2" xfId="9815"/>
    <cellStyle name="Normal 16 2 3 2 2 2 2 2 2" xfId="9816"/>
    <cellStyle name="Normal 16 2 3 2 2 2 2 2 3" xfId="9817"/>
    <cellStyle name="Normal 16 2 3 2 2 2 2 2 4" xfId="9818"/>
    <cellStyle name="Normal 16 2 3 2 2 2 2 3" xfId="9819"/>
    <cellStyle name="Normal 16 2 3 2 2 2 2 3 2" xfId="9820"/>
    <cellStyle name="Normal 16 2 3 2 2 2 2 3 3" xfId="9821"/>
    <cellStyle name="Normal 16 2 3 2 2 2 2 4" xfId="9822"/>
    <cellStyle name="Normal 16 2 3 2 2 2 2 5" xfId="9823"/>
    <cellStyle name="Normal 16 2 3 2 2 2 2 6" xfId="9824"/>
    <cellStyle name="Normal 16 2 3 2 2 2 3" xfId="9825"/>
    <cellStyle name="Normal 16 2 3 2 2 2 3 2" xfId="9826"/>
    <cellStyle name="Normal 16 2 3 2 2 2 3 3" xfId="9827"/>
    <cellStyle name="Normal 16 2 3 2 2 2 3 4" xfId="9828"/>
    <cellStyle name="Normal 16 2 3 2 2 2 4" xfId="9829"/>
    <cellStyle name="Normal 16 2 3 2 2 2 4 2" xfId="9830"/>
    <cellStyle name="Normal 16 2 3 2 2 2 4 3" xfId="9831"/>
    <cellStyle name="Normal 16 2 3 2 2 2 4 4" xfId="9832"/>
    <cellStyle name="Normal 16 2 3 2 2 2 5" xfId="9833"/>
    <cellStyle name="Normal 16 2 3 2 2 2 5 2" xfId="9834"/>
    <cellStyle name="Normal 16 2 3 2 2 2 5 3" xfId="9835"/>
    <cellStyle name="Normal 16 2 3 2 2 2 5 4" xfId="9836"/>
    <cellStyle name="Normal 16 2 3 2 2 2 6" xfId="9837"/>
    <cellStyle name="Normal 16 2 3 2 2 2 6 2" xfId="9838"/>
    <cellStyle name="Normal 16 2 3 2 2 2 6 3" xfId="9839"/>
    <cellStyle name="Normal 16 2 3 2 2 2 7" xfId="9840"/>
    <cellStyle name="Normal 16 2 3 2 2 2 8" xfId="9841"/>
    <cellStyle name="Normal 16 2 3 2 2 2 9" xfId="9842"/>
    <cellStyle name="Normal 16 2 3 2 2 3" xfId="9843"/>
    <cellStyle name="Normal 16 2 3 2 2 3 2" xfId="9844"/>
    <cellStyle name="Normal 16 2 3 2 2 3 2 2" xfId="9845"/>
    <cellStyle name="Normal 16 2 3 2 2 3 2 3" xfId="9846"/>
    <cellStyle name="Normal 16 2 3 2 2 3 2 4" xfId="9847"/>
    <cellStyle name="Normal 16 2 3 2 2 3 3" xfId="9848"/>
    <cellStyle name="Normal 16 2 3 2 2 3 3 2" xfId="9849"/>
    <cellStyle name="Normal 16 2 3 2 2 3 3 3" xfId="9850"/>
    <cellStyle name="Normal 16 2 3 2 2 3 4" xfId="9851"/>
    <cellStyle name="Normal 16 2 3 2 2 3 5" xfId="9852"/>
    <cellStyle name="Normal 16 2 3 2 2 3 6" xfId="9853"/>
    <cellStyle name="Normal 16 2 3 2 2 4" xfId="9854"/>
    <cellStyle name="Normal 16 2 3 2 2 4 2" xfId="9855"/>
    <cellStyle name="Normal 16 2 3 2 2 4 3" xfId="9856"/>
    <cellStyle name="Normal 16 2 3 2 2 4 4" xfId="9857"/>
    <cellStyle name="Normal 16 2 3 2 2 5" xfId="9858"/>
    <cellStyle name="Normal 16 2 3 2 2 5 2" xfId="9859"/>
    <cellStyle name="Normal 16 2 3 2 2 5 3" xfId="9860"/>
    <cellStyle name="Normal 16 2 3 2 2 5 4" xfId="9861"/>
    <cellStyle name="Normal 16 2 3 2 2 6" xfId="9862"/>
    <cellStyle name="Normal 16 2 3 2 2 6 2" xfId="9863"/>
    <cellStyle name="Normal 16 2 3 2 2 6 3" xfId="9864"/>
    <cellStyle name="Normal 16 2 3 2 2 6 4" xfId="9865"/>
    <cellStyle name="Normal 16 2 3 2 2 7" xfId="9866"/>
    <cellStyle name="Normal 16 2 3 2 2 7 2" xfId="9867"/>
    <cellStyle name="Normal 16 2 3 2 2 7 3" xfId="9868"/>
    <cellStyle name="Normal 16 2 3 2 2 8" xfId="9869"/>
    <cellStyle name="Normal 16 2 3 2 2 9" xfId="9870"/>
    <cellStyle name="Normal 16 2 3 2 3" xfId="9871"/>
    <cellStyle name="Normal 16 2 3 2 3 2" xfId="9872"/>
    <cellStyle name="Normal 16 2 3 2 3 2 2" xfId="9873"/>
    <cellStyle name="Normal 16 2 3 2 3 2 2 2" xfId="9874"/>
    <cellStyle name="Normal 16 2 3 2 3 2 2 3" xfId="9875"/>
    <cellStyle name="Normal 16 2 3 2 3 2 2 4" xfId="9876"/>
    <cellStyle name="Normal 16 2 3 2 3 2 3" xfId="9877"/>
    <cellStyle name="Normal 16 2 3 2 3 2 3 2" xfId="9878"/>
    <cellStyle name="Normal 16 2 3 2 3 2 3 3" xfId="9879"/>
    <cellStyle name="Normal 16 2 3 2 3 2 4" xfId="9880"/>
    <cellStyle name="Normal 16 2 3 2 3 2 5" xfId="9881"/>
    <cellStyle name="Normal 16 2 3 2 3 2 6" xfId="9882"/>
    <cellStyle name="Normal 16 2 3 2 3 3" xfId="9883"/>
    <cellStyle name="Normal 16 2 3 2 3 3 2" xfId="9884"/>
    <cellStyle name="Normal 16 2 3 2 3 3 3" xfId="9885"/>
    <cellStyle name="Normal 16 2 3 2 3 3 4" xfId="9886"/>
    <cellStyle name="Normal 16 2 3 2 3 4" xfId="9887"/>
    <cellStyle name="Normal 16 2 3 2 3 4 2" xfId="9888"/>
    <cellStyle name="Normal 16 2 3 2 3 4 3" xfId="9889"/>
    <cellStyle name="Normal 16 2 3 2 3 4 4" xfId="9890"/>
    <cellStyle name="Normal 16 2 3 2 3 5" xfId="9891"/>
    <cellStyle name="Normal 16 2 3 2 3 5 2" xfId="9892"/>
    <cellStyle name="Normal 16 2 3 2 3 5 3" xfId="9893"/>
    <cellStyle name="Normal 16 2 3 2 3 5 4" xfId="9894"/>
    <cellStyle name="Normal 16 2 3 2 3 6" xfId="9895"/>
    <cellStyle name="Normal 16 2 3 2 3 6 2" xfId="9896"/>
    <cellStyle name="Normal 16 2 3 2 3 6 3" xfId="9897"/>
    <cellStyle name="Normal 16 2 3 2 3 7" xfId="9898"/>
    <cellStyle name="Normal 16 2 3 2 3 8" xfId="9899"/>
    <cellStyle name="Normal 16 2 3 2 3 9" xfId="9900"/>
    <cellStyle name="Normal 16 2 3 2 4" xfId="9901"/>
    <cellStyle name="Normal 16 2 3 2 4 2" xfId="9902"/>
    <cellStyle name="Normal 16 2 3 2 4 2 2" xfId="9903"/>
    <cellStyle name="Normal 16 2 3 2 4 2 3" xfId="9904"/>
    <cellStyle name="Normal 16 2 3 2 4 2 4" xfId="9905"/>
    <cellStyle name="Normal 16 2 3 2 4 3" xfId="9906"/>
    <cellStyle name="Normal 16 2 3 2 4 3 2" xfId="9907"/>
    <cellStyle name="Normal 16 2 3 2 4 3 3" xfId="9908"/>
    <cellStyle name="Normal 16 2 3 2 4 4" xfId="9909"/>
    <cellStyle name="Normal 16 2 3 2 4 5" xfId="9910"/>
    <cellStyle name="Normal 16 2 3 2 4 6" xfId="9911"/>
    <cellStyle name="Normal 16 2 3 2 5" xfId="9912"/>
    <cellStyle name="Normal 16 2 3 2 5 2" xfId="9913"/>
    <cellStyle name="Normal 16 2 3 2 5 3" xfId="9914"/>
    <cellStyle name="Normal 16 2 3 2 5 4" xfId="9915"/>
    <cellStyle name="Normal 16 2 3 2 6" xfId="9916"/>
    <cellStyle name="Normal 16 2 3 2 6 2" xfId="9917"/>
    <cellStyle name="Normal 16 2 3 2 6 3" xfId="9918"/>
    <cellStyle name="Normal 16 2 3 2 6 4" xfId="9919"/>
    <cellStyle name="Normal 16 2 3 2 7" xfId="9920"/>
    <cellStyle name="Normal 16 2 3 2 7 2" xfId="9921"/>
    <cellStyle name="Normal 16 2 3 2 7 3" xfId="9922"/>
    <cellStyle name="Normal 16 2 3 2 7 4" xfId="9923"/>
    <cellStyle name="Normal 16 2 3 2 8" xfId="9924"/>
    <cellStyle name="Normal 16 2 3 2 8 2" xfId="9925"/>
    <cellStyle name="Normal 16 2 3 2 8 3" xfId="9926"/>
    <cellStyle name="Normal 16 2 3 2 9" xfId="9927"/>
    <cellStyle name="Normal 16 2 3 3" xfId="9928"/>
    <cellStyle name="Normal 16 2 3 3 10" xfId="9929"/>
    <cellStyle name="Normal 16 2 3 3 2" xfId="9930"/>
    <cellStyle name="Normal 16 2 3 3 2 2" xfId="9931"/>
    <cellStyle name="Normal 16 2 3 3 2 2 2" xfId="9932"/>
    <cellStyle name="Normal 16 2 3 3 2 2 2 2" xfId="9933"/>
    <cellStyle name="Normal 16 2 3 3 2 2 2 3" xfId="9934"/>
    <cellStyle name="Normal 16 2 3 3 2 2 2 4" xfId="9935"/>
    <cellStyle name="Normal 16 2 3 3 2 2 3" xfId="9936"/>
    <cellStyle name="Normal 16 2 3 3 2 2 3 2" xfId="9937"/>
    <cellStyle name="Normal 16 2 3 3 2 2 3 3" xfId="9938"/>
    <cellStyle name="Normal 16 2 3 3 2 2 4" xfId="9939"/>
    <cellStyle name="Normal 16 2 3 3 2 2 5" xfId="9940"/>
    <cellStyle name="Normal 16 2 3 3 2 2 6" xfId="9941"/>
    <cellStyle name="Normal 16 2 3 3 2 3" xfId="9942"/>
    <cellStyle name="Normal 16 2 3 3 2 3 2" xfId="9943"/>
    <cellStyle name="Normal 16 2 3 3 2 3 3" xfId="9944"/>
    <cellStyle name="Normal 16 2 3 3 2 3 4" xfId="9945"/>
    <cellStyle name="Normal 16 2 3 3 2 4" xfId="9946"/>
    <cellStyle name="Normal 16 2 3 3 2 4 2" xfId="9947"/>
    <cellStyle name="Normal 16 2 3 3 2 4 3" xfId="9948"/>
    <cellStyle name="Normal 16 2 3 3 2 4 4" xfId="9949"/>
    <cellStyle name="Normal 16 2 3 3 2 5" xfId="9950"/>
    <cellStyle name="Normal 16 2 3 3 2 5 2" xfId="9951"/>
    <cellStyle name="Normal 16 2 3 3 2 5 3" xfId="9952"/>
    <cellStyle name="Normal 16 2 3 3 2 5 4" xfId="9953"/>
    <cellStyle name="Normal 16 2 3 3 2 6" xfId="9954"/>
    <cellStyle name="Normal 16 2 3 3 2 6 2" xfId="9955"/>
    <cellStyle name="Normal 16 2 3 3 2 6 3" xfId="9956"/>
    <cellStyle name="Normal 16 2 3 3 2 7" xfId="9957"/>
    <cellStyle name="Normal 16 2 3 3 2 8" xfId="9958"/>
    <cellStyle name="Normal 16 2 3 3 2 9" xfId="9959"/>
    <cellStyle name="Normal 16 2 3 3 3" xfId="9960"/>
    <cellStyle name="Normal 16 2 3 3 3 2" xfId="9961"/>
    <cellStyle name="Normal 16 2 3 3 3 2 2" xfId="9962"/>
    <cellStyle name="Normal 16 2 3 3 3 2 3" xfId="9963"/>
    <cellStyle name="Normal 16 2 3 3 3 2 4" xfId="9964"/>
    <cellStyle name="Normal 16 2 3 3 3 3" xfId="9965"/>
    <cellStyle name="Normal 16 2 3 3 3 3 2" xfId="9966"/>
    <cellStyle name="Normal 16 2 3 3 3 3 3" xfId="9967"/>
    <cellStyle name="Normal 16 2 3 3 3 4" xfId="9968"/>
    <cellStyle name="Normal 16 2 3 3 3 5" xfId="9969"/>
    <cellStyle name="Normal 16 2 3 3 3 6" xfId="9970"/>
    <cellStyle name="Normal 16 2 3 3 4" xfId="9971"/>
    <cellStyle name="Normal 16 2 3 3 4 2" xfId="9972"/>
    <cellStyle name="Normal 16 2 3 3 4 3" xfId="9973"/>
    <cellStyle name="Normal 16 2 3 3 4 4" xfId="9974"/>
    <cellStyle name="Normal 16 2 3 3 5" xfId="9975"/>
    <cellStyle name="Normal 16 2 3 3 5 2" xfId="9976"/>
    <cellStyle name="Normal 16 2 3 3 5 3" xfId="9977"/>
    <cellStyle name="Normal 16 2 3 3 5 4" xfId="9978"/>
    <cellStyle name="Normal 16 2 3 3 6" xfId="9979"/>
    <cellStyle name="Normal 16 2 3 3 6 2" xfId="9980"/>
    <cellStyle name="Normal 16 2 3 3 6 3" xfId="9981"/>
    <cellStyle name="Normal 16 2 3 3 6 4" xfId="9982"/>
    <cellStyle name="Normal 16 2 3 3 7" xfId="9983"/>
    <cellStyle name="Normal 16 2 3 3 7 2" xfId="9984"/>
    <cellStyle name="Normal 16 2 3 3 7 3" xfId="9985"/>
    <cellStyle name="Normal 16 2 3 3 8" xfId="9986"/>
    <cellStyle name="Normal 16 2 3 3 9" xfId="9987"/>
    <cellStyle name="Normal 16 2 3 4" xfId="9988"/>
    <cellStyle name="Normal 16 2 3 4 2" xfId="9989"/>
    <cellStyle name="Normal 16 2 3 4 2 2" xfId="9990"/>
    <cellStyle name="Normal 16 2 3 4 2 2 2" xfId="9991"/>
    <cellStyle name="Normal 16 2 3 4 2 2 3" xfId="9992"/>
    <cellStyle name="Normal 16 2 3 4 2 2 4" xfId="9993"/>
    <cellStyle name="Normal 16 2 3 4 2 3" xfId="9994"/>
    <cellStyle name="Normal 16 2 3 4 2 3 2" xfId="9995"/>
    <cellStyle name="Normal 16 2 3 4 2 3 3" xfId="9996"/>
    <cellStyle name="Normal 16 2 3 4 2 4" xfId="9997"/>
    <cellStyle name="Normal 16 2 3 4 2 5" xfId="9998"/>
    <cellStyle name="Normal 16 2 3 4 2 6" xfId="9999"/>
    <cellStyle name="Normal 16 2 3 4 3" xfId="10000"/>
    <cellStyle name="Normal 16 2 3 4 3 2" xfId="10001"/>
    <cellStyle name="Normal 16 2 3 4 3 3" xfId="10002"/>
    <cellStyle name="Normal 16 2 3 4 3 4" xfId="10003"/>
    <cellStyle name="Normal 16 2 3 4 4" xfId="10004"/>
    <cellStyle name="Normal 16 2 3 4 4 2" xfId="10005"/>
    <cellStyle name="Normal 16 2 3 4 4 3" xfId="10006"/>
    <cellStyle name="Normal 16 2 3 4 4 4" xfId="10007"/>
    <cellStyle name="Normal 16 2 3 4 5" xfId="10008"/>
    <cellStyle name="Normal 16 2 3 4 5 2" xfId="10009"/>
    <cellStyle name="Normal 16 2 3 4 5 3" xfId="10010"/>
    <cellStyle name="Normal 16 2 3 4 5 4" xfId="10011"/>
    <cellStyle name="Normal 16 2 3 4 6" xfId="10012"/>
    <cellStyle name="Normal 16 2 3 4 6 2" xfId="10013"/>
    <cellStyle name="Normal 16 2 3 4 6 3" xfId="10014"/>
    <cellStyle name="Normal 16 2 3 4 7" xfId="10015"/>
    <cellStyle name="Normal 16 2 3 4 8" xfId="10016"/>
    <cellStyle name="Normal 16 2 3 4 9" xfId="10017"/>
    <cellStyle name="Normal 16 2 3 5" xfId="10018"/>
    <cellStyle name="Normal 16 2 3 5 2" xfId="10019"/>
    <cellStyle name="Normal 16 2 3 5 2 2" xfId="10020"/>
    <cellStyle name="Normal 16 2 3 5 2 2 2" xfId="10021"/>
    <cellStyle name="Normal 16 2 3 5 2 2 3" xfId="10022"/>
    <cellStyle name="Normal 16 2 3 5 2 2 4" xfId="10023"/>
    <cellStyle name="Normal 16 2 3 5 2 3" xfId="10024"/>
    <cellStyle name="Normal 16 2 3 5 2 3 2" xfId="10025"/>
    <cellStyle name="Normal 16 2 3 5 2 3 3" xfId="10026"/>
    <cellStyle name="Normal 16 2 3 5 2 4" xfId="10027"/>
    <cellStyle name="Normal 16 2 3 5 2 5" xfId="10028"/>
    <cellStyle name="Normal 16 2 3 5 2 6" xfId="10029"/>
    <cellStyle name="Normal 16 2 3 5 3" xfId="10030"/>
    <cellStyle name="Normal 16 2 3 5 3 2" xfId="10031"/>
    <cellStyle name="Normal 16 2 3 5 3 3" xfId="10032"/>
    <cellStyle name="Normal 16 2 3 5 3 4" xfId="10033"/>
    <cellStyle name="Normal 16 2 3 5 4" xfId="10034"/>
    <cellStyle name="Normal 16 2 3 5 4 2" xfId="10035"/>
    <cellStyle name="Normal 16 2 3 5 4 3" xfId="10036"/>
    <cellStyle name="Normal 16 2 3 5 4 4" xfId="10037"/>
    <cellStyle name="Normal 16 2 3 5 5" xfId="10038"/>
    <cellStyle name="Normal 16 2 3 5 5 2" xfId="10039"/>
    <cellStyle name="Normal 16 2 3 5 5 3" xfId="10040"/>
    <cellStyle name="Normal 16 2 3 5 5 4" xfId="10041"/>
    <cellStyle name="Normal 16 2 3 5 6" xfId="10042"/>
    <cellStyle name="Normal 16 2 3 5 6 2" xfId="10043"/>
    <cellStyle name="Normal 16 2 3 5 6 3" xfId="10044"/>
    <cellStyle name="Normal 16 2 3 5 7" xfId="10045"/>
    <cellStyle name="Normal 16 2 3 5 8" xfId="10046"/>
    <cellStyle name="Normal 16 2 3 5 9" xfId="10047"/>
    <cellStyle name="Normal 16 2 3 6" xfId="10048"/>
    <cellStyle name="Normal 16 2 3 6 2" xfId="10049"/>
    <cellStyle name="Normal 16 2 3 6 2 2" xfId="10050"/>
    <cellStyle name="Normal 16 2 3 6 2 2 2" xfId="10051"/>
    <cellStyle name="Normal 16 2 3 6 2 2 3" xfId="10052"/>
    <cellStyle name="Normal 16 2 3 6 2 2 4" xfId="10053"/>
    <cellStyle name="Normal 16 2 3 6 2 3" xfId="10054"/>
    <cellStyle name="Normal 16 2 3 6 2 3 2" xfId="10055"/>
    <cellStyle name="Normal 16 2 3 6 2 3 3" xfId="10056"/>
    <cellStyle name="Normal 16 2 3 6 2 4" xfId="10057"/>
    <cellStyle name="Normal 16 2 3 6 2 5" xfId="10058"/>
    <cellStyle name="Normal 16 2 3 6 2 6" xfId="10059"/>
    <cellStyle name="Normal 16 2 3 6 3" xfId="10060"/>
    <cellStyle name="Normal 16 2 3 6 3 2" xfId="10061"/>
    <cellStyle name="Normal 16 2 3 6 3 3" xfId="10062"/>
    <cellStyle name="Normal 16 2 3 6 3 4" xfId="10063"/>
    <cellStyle name="Normal 16 2 3 6 4" xfId="10064"/>
    <cellStyle name="Normal 16 2 3 6 4 2" xfId="10065"/>
    <cellStyle name="Normal 16 2 3 6 4 3" xfId="10066"/>
    <cellStyle name="Normal 16 2 3 6 4 4" xfId="10067"/>
    <cellStyle name="Normal 16 2 3 6 5" xfId="10068"/>
    <cellStyle name="Normal 16 2 3 6 5 2" xfId="10069"/>
    <cellStyle name="Normal 16 2 3 6 5 3" xfId="10070"/>
    <cellStyle name="Normal 16 2 3 6 6" xfId="10071"/>
    <cellStyle name="Normal 16 2 3 6 7" xfId="10072"/>
    <cellStyle name="Normal 16 2 3 6 8" xfId="10073"/>
    <cellStyle name="Normal 16 2 3 7" xfId="10074"/>
    <cellStyle name="Normal 16 2 3 7 2" xfId="10075"/>
    <cellStyle name="Normal 16 2 3 7 2 2" xfId="10076"/>
    <cellStyle name="Normal 16 2 3 7 2 3" xfId="10077"/>
    <cellStyle name="Normal 16 2 3 7 2 4" xfId="10078"/>
    <cellStyle name="Normal 16 2 3 7 3" xfId="10079"/>
    <cellStyle name="Normal 16 2 3 7 3 2" xfId="10080"/>
    <cellStyle name="Normal 16 2 3 7 3 3" xfId="10081"/>
    <cellStyle name="Normal 16 2 3 7 4" xfId="10082"/>
    <cellStyle name="Normal 16 2 3 7 5" xfId="10083"/>
    <cellStyle name="Normal 16 2 3 7 6" xfId="10084"/>
    <cellStyle name="Normal 16 2 3 8" xfId="10085"/>
    <cellStyle name="Normal 16 2 3 8 2" xfId="10086"/>
    <cellStyle name="Normal 16 2 3 8 3" xfId="10087"/>
    <cellStyle name="Normal 16 2 3 8 4" xfId="10088"/>
    <cellStyle name="Normal 16 2 3 9" xfId="10089"/>
    <cellStyle name="Normal 16 2 3 9 2" xfId="10090"/>
    <cellStyle name="Normal 16 2 3 9 3" xfId="10091"/>
    <cellStyle name="Normal 16 2 3 9 4" xfId="10092"/>
    <cellStyle name="Normal 16 2 4" xfId="10093"/>
    <cellStyle name="Normal 16 2 4 10" xfId="10094"/>
    <cellStyle name="Normal 16 2 4 11" xfId="10095"/>
    <cellStyle name="Normal 16 2 4 2" xfId="10096"/>
    <cellStyle name="Normal 16 2 4 2 10" xfId="10097"/>
    <cellStyle name="Normal 16 2 4 2 2" xfId="10098"/>
    <cellStyle name="Normal 16 2 4 2 2 2" xfId="10099"/>
    <cellStyle name="Normal 16 2 4 2 2 2 2" xfId="10100"/>
    <cellStyle name="Normal 16 2 4 2 2 2 2 2" xfId="10101"/>
    <cellStyle name="Normal 16 2 4 2 2 2 2 3" xfId="10102"/>
    <cellStyle name="Normal 16 2 4 2 2 2 2 4" xfId="10103"/>
    <cellStyle name="Normal 16 2 4 2 2 2 3" xfId="10104"/>
    <cellStyle name="Normal 16 2 4 2 2 2 3 2" xfId="10105"/>
    <cellStyle name="Normal 16 2 4 2 2 2 3 3" xfId="10106"/>
    <cellStyle name="Normal 16 2 4 2 2 2 4" xfId="10107"/>
    <cellStyle name="Normal 16 2 4 2 2 2 5" xfId="10108"/>
    <cellStyle name="Normal 16 2 4 2 2 2 6" xfId="10109"/>
    <cellStyle name="Normal 16 2 4 2 2 3" xfId="10110"/>
    <cellStyle name="Normal 16 2 4 2 2 3 2" xfId="10111"/>
    <cellStyle name="Normal 16 2 4 2 2 3 3" xfId="10112"/>
    <cellStyle name="Normal 16 2 4 2 2 3 4" xfId="10113"/>
    <cellStyle name="Normal 16 2 4 2 2 4" xfId="10114"/>
    <cellStyle name="Normal 16 2 4 2 2 4 2" xfId="10115"/>
    <cellStyle name="Normal 16 2 4 2 2 4 3" xfId="10116"/>
    <cellStyle name="Normal 16 2 4 2 2 4 4" xfId="10117"/>
    <cellStyle name="Normal 16 2 4 2 2 5" xfId="10118"/>
    <cellStyle name="Normal 16 2 4 2 2 5 2" xfId="10119"/>
    <cellStyle name="Normal 16 2 4 2 2 5 3" xfId="10120"/>
    <cellStyle name="Normal 16 2 4 2 2 5 4" xfId="10121"/>
    <cellStyle name="Normal 16 2 4 2 2 6" xfId="10122"/>
    <cellStyle name="Normal 16 2 4 2 2 6 2" xfId="10123"/>
    <cellStyle name="Normal 16 2 4 2 2 6 3" xfId="10124"/>
    <cellStyle name="Normal 16 2 4 2 2 7" xfId="10125"/>
    <cellStyle name="Normal 16 2 4 2 2 8" xfId="10126"/>
    <cellStyle name="Normal 16 2 4 2 2 9" xfId="10127"/>
    <cellStyle name="Normal 16 2 4 2 3" xfId="10128"/>
    <cellStyle name="Normal 16 2 4 2 3 2" xfId="10129"/>
    <cellStyle name="Normal 16 2 4 2 3 2 2" xfId="10130"/>
    <cellStyle name="Normal 16 2 4 2 3 2 3" xfId="10131"/>
    <cellStyle name="Normal 16 2 4 2 3 2 4" xfId="10132"/>
    <cellStyle name="Normal 16 2 4 2 3 3" xfId="10133"/>
    <cellStyle name="Normal 16 2 4 2 3 3 2" xfId="10134"/>
    <cellStyle name="Normal 16 2 4 2 3 3 3" xfId="10135"/>
    <cellStyle name="Normal 16 2 4 2 3 4" xfId="10136"/>
    <cellStyle name="Normal 16 2 4 2 3 5" xfId="10137"/>
    <cellStyle name="Normal 16 2 4 2 3 6" xfId="10138"/>
    <cellStyle name="Normal 16 2 4 2 4" xfId="10139"/>
    <cellStyle name="Normal 16 2 4 2 4 2" xfId="10140"/>
    <cellStyle name="Normal 16 2 4 2 4 3" xfId="10141"/>
    <cellStyle name="Normal 16 2 4 2 4 4" xfId="10142"/>
    <cellStyle name="Normal 16 2 4 2 5" xfId="10143"/>
    <cellStyle name="Normal 16 2 4 2 5 2" xfId="10144"/>
    <cellStyle name="Normal 16 2 4 2 5 3" xfId="10145"/>
    <cellStyle name="Normal 16 2 4 2 5 4" xfId="10146"/>
    <cellStyle name="Normal 16 2 4 2 6" xfId="10147"/>
    <cellStyle name="Normal 16 2 4 2 6 2" xfId="10148"/>
    <cellStyle name="Normal 16 2 4 2 6 3" xfId="10149"/>
    <cellStyle name="Normal 16 2 4 2 6 4" xfId="10150"/>
    <cellStyle name="Normal 16 2 4 2 7" xfId="10151"/>
    <cellStyle name="Normal 16 2 4 2 7 2" xfId="10152"/>
    <cellStyle name="Normal 16 2 4 2 7 3" xfId="10153"/>
    <cellStyle name="Normal 16 2 4 2 8" xfId="10154"/>
    <cellStyle name="Normal 16 2 4 2 9" xfId="10155"/>
    <cellStyle name="Normal 16 2 4 3" xfId="10156"/>
    <cellStyle name="Normal 16 2 4 3 2" xfId="10157"/>
    <cellStyle name="Normal 16 2 4 3 2 2" xfId="10158"/>
    <cellStyle name="Normal 16 2 4 3 2 2 2" xfId="10159"/>
    <cellStyle name="Normal 16 2 4 3 2 2 3" xfId="10160"/>
    <cellStyle name="Normal 16 2 4 3 2 2 4" xfId="10161"/>
    <cellStyle name="Normal 16 2 4 3 2 3" xfId="10162"/>
    <cellStyle name="Normal 16 2 4 3 2 3 2" xfId="10163"/>
    <cellStyle name="Normal 16 2 4 3 2 3 3" xfId="10164"/>
    <cellStyle name="Normal 16 2 4 3 2 4" xfId="10165"/>
    <cellStyle name="Normal 16 2 4 3 2 5" xfId="10166"/>
    <cellStyle name="Normal 16 2 4 3 2 6" xfId="10167"/>
    <cellStyle name="Normal 16 2 4 3 3" xfId="10168"/>
    <cellStyle name="Normal 16 2 4 3 3 2" xfId="10169"/>
    <cellStyle name="Normal 16 2 4 3 3 3" xfId="10170"/>
    <cellStyle name="Normal 16 2 4 3 3 4" xfId="10171"/>
    <cellStyle name="Normal 16 2 4 3 4" xfId="10172"/>
    <cellStyle name="Normal 16 2 4 3 4 2" xfId="10173"/>
    <cellStyle name="Normal 16 2 4 3 4 3" xfId="10174"/>
    <cellStyle name="Normal 16 2 4 3 4 4" xfId="10175"/>
    <cellStyle name="Normal 16 2 4 3 5" xfId="10176"/>
    <cellStyle name="Normal 16 2 4 3 5 2" xfId="10177"/>
    <cellStyle name="Normal 16 2 4 3 5 3" xfId="10178"/>
    <cellStyle name="Normal 16 2 4 3 5 4" xfId="10179"/>
    <cellStyle name="Normal 16 2 4 3 6" xfId="10180"/>
    <cellStyle name="Normal 16 2 4 3 6 2" xfId="10181"/>
    <cellStyle name="Normal 16 2 4 3 6 3" xfId="10182"/>
    <cellStyle name="Normal 16 2 4 3 7" xfId="10183"/>
    <cellStyle name="Normal 16 2 4 3 8" xfId="10184"/>
    <cellStyle name="Normal 16 2 4 3 9" xfId="10185"/>
    <cellStyle name="Normal 16 2 4 4" xfId="10186"/>
    <cellStyle name="Normal 16 2 4 4 2" xfId="10187"/>
    <cellStyle name="Normal 16 2 4 4 2 2" xfId="10188"/>
    <cellStyle name="Normal 16 2 4 4 2 3" xfId="10189"/>
    <cellStyle name="Normal 16 2 4 4 2 4" xfId="10190"/>
    <cellStyle name="Normal 16 2 4 4 3" xfId="10191"/>
    <cellStyle name="Normal 16 2 4 4 3 2" xfId="10192"/>
    <cellStyle name="Normal 16 2 4 4 3 3" xfId="10193"/>
    <cellStyle name="Normal 16 2 4 4 4" xfId="10194"/>
    <cellStyle name="Normal 16 2 4 4 5" xfId="10195"/>
    <cellStyle name="Normal 16 2 4 4 6" xfId="10196"/>
    <cellStyle name="Normal 16 2 4 5" xfId="10197"/>
    <cellStyle name="Normal 16 2 4 5 2" xfId="10198"/>
    <cellStyle name="Normal 16 2 4 5 3" xfId="10199"/>
    <cellStyle name="Normal 16 2 4 5 4" xfId="10200"/>
    <cellStyle name="Normal 16 2 4 6" xfId="10201"/>
    <cellStyle name="Normal 16 2 4 6 2" xfId="10202"/>
    <cellStyle name="Normal 16 2 4 6 3" xfId="10203"/>
    <cellStyle name="Normal 16 2 4 6 4" xfId="10204"/>
    <cellStyle name="Normal 16 2 4 7" xfId="10205"/>
    <cellStyle name="Normal 16 2 4 7 2" xfId="10206"/>
    <cellStyle name="Normal 16 2 4 7 3" xfId="10207"/>
    <cellStyle name="Normal 16 2 4 7 4" xfId="10208"/>
    <cellStyle name="Normal 16 2 4 8" xfId="10209"/>
    <cellStyle name="Normal 16 2 4 8 2" xfId="10210"/>
    <cellStyle name="Normal 16 2 4 8 3" xfId="10211"/>
    <cellStyle name="Normal 16 2 4 9" xfId="10212"/>
    <cellStyle name="Normal 16 2 5" xfId="10213"/>
    <cellStyle name="Normal 16 2 5 10" xfId="10214"/>
    <cellStyle name="Normal 16 2 5 11" xfId="10215"/>
    <cellStyle name="Normal 16 2 5 2" xfId="10216"/>
    <cellStyle name="Normal 16 2 5 2 10" xfId="10217"/>
    <cellStyle name="Normal 16 2 5 2 2" xfId="10218"/>
    <cellStyle name="Normal 16 2 5 2 2 2" xfId="10219"/>
    <cellStyle name="Normal 16 2 5 2 2 2 2" xfId="10220"/>
    <cellStyle name="Normal 16 2 5 2 2 2 2 2" xfId="10221"/>
    <cellStyle name="Normal 16 2 5 2 2 2 2 3" xfId="10222"/>
    <cellStyle name="Normal 16 2 5 2 2 2 2 4" xfId="10223"/>
    <cellStyle name="Normal 16 2 5 2 2 2 3" xfId="10224"/>
    <cellStyle name="Normal 16 2 5 2 2 2 3 2" xfId="10225"/>
    <cellStyle name="Normal 16 2 5 2 2 2 3 3" xfId="10226"/>
    <cellStyle name="Normal 16 2 5 2 2 2 4" xfId="10227"/>
    <cellStyle name="Normal 16 2 5 2 2 2 5" xfId="10228"/>
    <cellStyle name="Normal 16 2 5 2 2 2 6" xfId="10229"/>
    <cellStyle name="Normal 16 2 5 2 2 3" xfId="10230"/>
    <cellStyle name="Normal 16 2 5 2 2 3 2" xfId="10231"/>
    <cellStyle name="Normal 16 2 5 2 2 3 3" xfId="10232"/>
    <cellStyle name="Normal 16 2 5 2 2 3 4" xfId="10233"/>
    <cellStyle name="Normal 16 2 5 2 2 4" xfId="10234"/>
    <cellStyle name="Normal 16 2 5 2 2 4 2" xfId="10235"/>
    <cellStyle name="Normal 16 2 5 2 2 4 3" xfId="10236"/>
    <cellStyle name="Normal 16 2 5 2 2 4 4" xfId="10237"/>
    <cellStyle name="Normal 16 2 5 2 2 5" xfId="10238"/>
    <cellStyle name="Normal 16 2 5 2 2 5 2" xfId="10239"/>
    <cellStyle name="Normal 16 2 5 2 2 5 3" xfId="10240"/>
    <cellStyle name="Normal 16 2 5 2 2 5 4" xfId="10241"/>
    <cellStyle name="Normal 16 2 5 2 2 6" xfId="10242"/>
    <cellStyle name="Normal 16 2 5 2 2 6 2" xfId="10243"/>
    <cellStyle name="Normal 16 2 5 2 2 6 3" xfId="10244"/>
    <cellStyle name="Normal 16 2 5 2 2 7" xfId="10245"/>
    <cellStyle name="Normal 16 2 5 2 2 8" xfId="10246"/>
    <cellStyle name="Normal 16 2 5 2 2 9" xfId="10247"/>
    <cellStyle name="Normal 16 2 5 2 3" xfId="10248"/>
    <cellStyle name="Normal 16 2 5 2 3 2" xfId="10249"/>
    <cellStyle name="Normal 16 2 5 2 3 2 2" xfId="10250"/>
    <cellStyle name="Normal 16 2 5 2 3 2 3" xfId="10251"/>
    <cellStyle name="Normal 16 2 5 2 3 2 4" xfId="10252"/>
    <cellStyle name="Normal 16 2 5 2 3 3" xfId="10253"/>
    <cellStyle name="Normal 16 2 5 2 3 3 2" xfId="10254"/>
    <cellStyle name="Normal 16 2 5 2 3 3 3" xfId="10255"/>
    <cellStyle name="Normal 16 2 5 2 3 4" xfId="10256"/>
    <cellStyle name="Normal 16 2 5 2 3 5" xfId="10257"/>
    <cellStyle name="Normal 16 2 5 2 3 6" xfId="10258"/>
    <cellStyle name="Normal 16 2 5 2 4" xfId="10259"/>
    <cellStyle name="Normal 16 2 5 2 4 2" xfId="10260"/>
    <cellStyle name="Normal 16 2 5 2 4 3" xfId="10261"/>
    <cellStyle name="Normal 16 2 5 2 4 4" xfId="10262"/>
    <cellStyle name="Normal 16 2 5 2 5" xfId="10263"/>
    <cellStyle name="Normal 16 2 5 2 5 2" xfId="10264"/>
    <cellStyle name="Normal 16 2 5 2 5 3" xfId="10265"/>
    <cellStyle name="Normal 16 2 5 2 5 4" xfId="10266"/>
    <cellStyle name="Normal 16 2 5 2 6" xfId="10267"/>
    <cellStyle name="Normal 16 2 5 2 6 2" xfId="10268"/>
    <cellStyle name="Normal 16 2 5 2 6 3" xfId="10269"/>
    <cellStyle name="Normal 16 2 5 2 6 4" xfId="10270"/>
    <cellStyle name="Normal 16 2 5 2 7" xfId="10271"/>
    <cellStyle name="Normal 16 2 5 2 7 2" xfId="10272"/>
    <cellStyle name="Normal 16 2 5 2 7 3" xfId="10273"/>
    <cellStyle name="Normal 16 2 5 2 8" xfId="10274"/>
    <cellStyle name="Normal 16 2 5 2 9" xfId="10275"/>
    <cellStyle name="Normal 16 2 5 3" xfId="10276"/>
    <cellStyle name="Normal 16 2 5 3 2" xfId="10277"/>
    <cellStyle name="Normal 16 2 5 3 2 2" xfId="10278"/>
    <cellStyle name="Normal 16 2 5 3 2 2 2" xfId="10279"/>
    <cellStyle name="Normal 16 2 5 3 2 2 3" xfId="10280"/>
    <cellStyle name="Normal 16 2 5 3 2 2 4" xfId="10281"/>
    <cellStyle name="Normal 16 2 5 3 2 3" xfId="10282"/>
    <cellStyle name="Normal 16 2 5 3 2 3 2" xfId="10283"/>
    <cellStyle name="Normal 16 2 5 3 2 3 3" xfId="10284"/>
    <cellStyle name="Normal 16 2 5 3 2 4" xfId="10285"/>
    <cellStyle name="Normal 16 2 5 3 2 5" xfId="10286"/>
    <cellStyle name="Normal 16 2 5 3 2 6" xfId="10287"/>
    <cellStyle name="Normal 16 2 5 3 3" xfId="10288"/>
    <cellStyle name="Normal 16 2 5 3 3 2" xfId="10289"/>
    <cellStyle name="Normal 16 2 5 3 3 3" xfId="10290"/>
    <cellStyle name="Normal 16 2 5 3 3 4" xfId="10291"/>
    <cellStyle name="Normal 16 2 5 3 4" xfId="10292"/>
    <cellStyle name="Normal 16 2 5 3 4 2" xfId="10293"/>
    <cellStyle name="Normal 16 2 5 3 4 3" xfId="10294"/>
    <cellStyle name="Normal 16 2 5 3 4 4" xfId="10295"/>
    <cellStyle name="Normal 16 2 5 3 5" xfId="10296"/>
    <cellStyle name="Normal 16 2 5 3 5 2" xfId="10297"/>
    <cellStyle name="Normal 16 2 5 3 5 3" xfId="10298"/>
    <cellStyle name="Normal 16 2 5 3 5 4" xfId="10299"/>
    <cellStyle name="Normal 16 2 5 3 6" xfId="10300"/>
    <cellStyle name="Normal 16 2 5 3 6 2" xfId="10301"/>
    <cellStyle name="Normal 16 2 5 3 6 3" xfId="10302"/>
    <cellStyle name="Normal 16 2 5 3 7" xfId="10303"/>
    <cellStyle name="Normal 16 2 5 3 8" xfId="10304"/>
    <cellStyle name="Normal 16 2 5 3 9" xfId="10305"/>
    <cellStyle name="Normal 16 2 5 4" xfId="10306"/>
    <cellStyle name="Normal 16 2 5 4 2" xfId="10307"/>
    <cellStyle name="Normal 16 2 5 4 2 2" xfId="10308"/>
    <cellStyle name="Normal 16 2 5 4 2 3" xfId="10309"/>
    <cellStyle name="Normal 16 2 5 4 2 4" xfId="10310"/>
    <cellStyle name="Normal 16 2 5 4 3" xfId="10311"/>
    <cellStyle name="Normal 16 2 5 4 3 2" xfId="10312"/>
    <cellStyle name="Normal 16 2 5 4 3 3" xfId="10313"/>
    <cellStyle name="Normal 16 2 5 4 4" xfId="10314"/>
    <cellStyle name="Normal 16 2 5 4 5" xfId="10315"/>
    <cellStyle name="Normal 16 2 5 4 6" xfId="10316"/>
    <cellStyle name="Normal 16 2 5 5" xfId="10317"/>
    <cellStyle name="Normal 16 2 5 5 2" xfId="10318"/>
    <cellStyle name="Normal 16 2 5 5 3" xfId="10319"/>
    <cellStyle name="Normal 16 2 5 5 4" xfId="10320"/>
    <cellStyle name="Normal 16 2 5 6" xfId="10321"/>
    <cellStyle name="Normal 16 2 5 6 2" xfId="10322"/>
    <cellStyle name="Normal 16 2 5 6 3" xfId="10323"/>
    <cellStyle name="Normal 16 2 5 6 4" xfId="10324"/>
    <cellStyle name="Normal 16 2 5 7" xfId="10325"/>
    <cellStyle name="Normal 16 2 5 7 2" xfId="10326"/>
    <cellStyle name="Normal 16 2 5 7 3" xfId="10327"/>
    <cellStyle name="Normal 16 2 5 7 4" xfId="10328"/>
    <cellStyle name="Normal 16 2 5 8" xfId="10329"/>
    <cellStyle name="Normal 16 2 5 8 2" xfId="10330"/>
    <cellStyle name="Normal 16 2 5 8 3" xfId="10331"/>
    <cellStyle name="Normal 16 2 5 9" xfId="10332"/>
    <cellStyle name="Normal 16 2 6" xfId="10333"/>
    <cellStyle name="Normal 16 2 6 10" xfId="10334"/>
    <cellStyle name="Normal 16 2 6 11" xfId="10335"/>
    <cellStyle name="Normal 16 2 6 2" xfId="10336"/>
    <cellStyle name="Normal 16 2 6 2 10" xfId="10337"/>
    <cellStyle name="Normal 16 2 6 2 2" xfId="10338"/>
    <cellStyle name="Normal 16 2 6 2 2 2" xfId="10339"/>
    <cellStyle name="Normal 16 2 6 2 2 2 2" xfId="10340"/>
    <cellStyle name="Normal 16 2 6 2 2 2 2 2" xfId="10341"/>
    <cellStyle name="Normal 16 2 6 2 2 2 2 3" xfId="10342"/>
    <cellStyle name="Normal 16 2 6 2 2 2 2 4" xfId="10343"/>
    <cellStyle name="Normal 16 2 6 2 2 2 3" xfId="10344"/>
    <cellStyle name="Normal 16 2 6 2 2 2 3 2" xfId="10345"/>
    <cellStyle name="Normal 16 2 6 2 2 2 3 3" xfId="10346"/>
    <cellStyle name="Normal 16 2 6 2 2 2 4" xfId="10347"/>
    <cellStyle name="Normal 16 2 6 2 2 2 5" xfId="10348"/>
    <cellStyle name="Normal 16 2 6 2 2 2 6" xfId="10349"/>
    <cellStyle name="Normal 16 2 6 2 2 3" xfId="10350"/>
    <cellStyle name="Normal 16 2 6 2 2 3 2" xfId="10351"/>
    <cellStyle name="Normal 16 2 6 2 2 3 3" xfId="10352"/>
    <cellStyle name="Normal 16 2 6 2 2 3 4" xfId="10353"/>
    <cellStyle name="Normal 16 2 6 2 2 4" xfId="10354"/>
    <cellStyle name="Normal 16 2 6 2 2 4 2" xfId="10355"/>
    <cellStyle name="Normal 16 2 6 2 2 4 3" xfId="10356"/>
    <cellStyle name="Normal 16 2 6 2 2 4 4" xfId="10357"/>
    <cellStyle name="Normal 16 2 6 2 2 5" xfId="10358"/>
    <cellStyle name="Normal 16 2 6 2 2 5 2" xfId="10359"/>
    <cellStyle name="Normal 16 2 6 2 2 5 3" xfId="10360"/>
    <cellStyle name="Normal 16 2 6 2 2 5 4" xfId="10361"/>
    <cellStyle name="Normal 16 2 6 2 2 6" xfId="10362"/>
    <cellStyle name="Normal 16 2 6 2 2 6 2" xfId="10363"/>
    <cellStyle name="Normal 16 2 6 2 2 6 3" xfId="10364"/>
    <cellStyle name="Normal 16 2 6 2 2 7" xfId="10365"/>
    <cellStyle name="Normal 16 2 6 2 2 8" xfId="10366"/>
    <cellStyle name="Normal 16 2 6 2 2 9" xfId="10367"/>
    <cellStyle name="Normal 16 2 6 2 3" xfId="10368"/>
    <cellStyle name="Normal 16 2 6 2 3 2" xfId="10369"/>
    <cellStyle name="Normal 16 2 6 2 3 2 2" xfId="10370"/>
    <cellStyle name="Normal 16 2 6 2 3 2 3" xfId="10371"/>
    <cellStyle name="Normal 16 2 6 2 3 2 4" xfId="10372"/>
    <cellStyle name="Normal 16 2 6 2 3 3" xfId="10373"/>
    <cellStyle name="Normal 16 2 6 2 3 3 2" xfId="10374"/>
    <cellStyle name="Normal 16 2 6 2 3 3 3" xfId="10375"/>
    <cellStyle name="Normal 16 2 6 2 3 4" xfId="10376"/>
    <cellStyle name="Normal 16 2 6 2 3 5" xfId="10377"/>
    <cellStyle name="Normal 16 2 6 2 3 6" xfId="10378"/>
    <cellStyle name="Normal 16 2 6 2 4" xfId="10379"/>
    <cellStyle name="Normal 16 2 6 2 4 2" xfId="10380"/>
    <cellStyle name="Normal 16 2 6 2 4 3" xfId="10381"/>
    <cellStyle name="Normal 16 2 6 2 4 4" xfId="10382"/>
    <cellStyle name="Normal 16 2 6 2 5" xfId="10383"/>
    <cellStyle name="Normal 16 2 6 2 5 2" xfId="10384"/>
    <cellStyle name="Normal 16 2 6 2 5 3" xfId="10385"/>
    <cellStyle name="Normal 16 2 6 2 5 4" xfId="10386"/>
    <cellStyle name="Normal 16 2 6 2 6" xfId="10387"/>
    <cellStyle name="Normal 16 2 6 2 6 2" xfId="10388"/>
    <cellStyle name="Normal 16 2 6 2 6 3" xfId="10389"/>
    <cellStyle name="Normal 16 2 6 2 6 4" xfId="10390"/>
    <cellStyle name="Normal 16 2 6 2 7" xfId="10391"/>
    <cellStyle name="Normal 16 2 6 2 7 2" xfId="10392"/>
    <cellStyle name="Normal 16 2 6 2 7 3" xfId="10393"/>
    <cellStyle name="Normal 16 2 6 2 8" xfId="10394"/>
    <cellStyle name="Normal 16 2 6 2 9" xfId="10395"/>
    <cellStyle name="Normal 16 2 6 3" xfId="10396"/>
    <cellStyle name="Normal 16 2 6 3 2" xfId="10397"/>
    <cellStyle name="Normal 16 2 6 3 2 2" xfId="10398"/>
    <cellStyle name="Normal 16 2 6 3 2 2 2" xfId="10399"/>
    <cellStyle name="Normal 16 2 6 3 2 2 3" xfId="10400"/>
    <cellStyle name="Normal 16 2 6 3 2 2 4" xfId="10401"/>
    <cellStyle name="Normal 16 2 6 3 2 3" xfId="10402"/>
    <cellStyle name="Normal 16 2 6 3 2 3 2" xfId="10403"/>
    <cellStyle name="Normal 16 2 6 3 2 3 3" xfId="10404"/>
    <cellStyle name="Normal 16 2 6 3 2 4" xfId="10405"/>
    <cellStyle name="Normal 16 2 6 3 2 5" xfId="10406"/>
    <cellStyle name="Normal 16 2 6 3 2 6" xfId="10407"/>
    <cellStyle name="Normal 16 2 6 3 3" xfId="10408"/>
    <cellStyle name="Normal 16 2 6 3 3 2" xfId="10409"/>
    <cellStyle name="Normal 16 2 6 3 3 3" xfId="10410"/>
    <cellStyle name="Normal 16 2 6 3 3 4" xfId="10411"/>
    <cellStyle name="Normal 16 2 6 3 4" xfId="10412"/>
    <cellStyle name="Normal 16 2 6 3 4 2" xfId="10413"/>
    <cellStyle name="Normal 16 2 6 3 4 3" xfId="10414"/>
    <cellStyle name="Normal 16 2 6 3 4 4" xfId="10415"/>
    <cellStyle name="Normal 16 2 6 3 5" xfId="10416"/>
    <cellStyle name="Normal 16 2 6 3 5 2" xfId="10417"/>
    <cellStyle name="Normal 16 2 6 3 5 3" xfId="10418"/>
    <cellStyle name="Normal 16 2 6 3 5 4" xfId="10419"/>
    <cellStyle name="Normal 16 2 6 3 6" xfId="10420"/>
    <cellStyle name="Normal 16 2 6 3 6 2" xfId="10421"/>
    <cellStyle name="Normal 16 2 6 3 6 3" xfId="10422"/>
    <cellStyle name="Normal 16 2 6 3 7" xfId="10423"/>
    <cellStyle name="Normal 16 2 6 3 8" xfId="10424"/>
    <cellStyle name="Normal 16 2 6 3 9" xfId="10425"/>
    <cellStyle name="Normal 16 2 6 4" xfId="10426"/>
    <cellStyle name="Normal 16 2 6 4 2" xfId="10427"/>
    <cellStyle name="Normal 16 2 6 4 2 2" xfId="10428"/>
    <cellStyle name="Normal 16 2 6 4 2 3" xfId="10429"/>
    <cellStyle name="Normal 16 2 6 4 2 4" xfId="10430"/>
    <cellStyle name="Normal 16 2 6 4 3" xfId="10431"/>
    <cellStyle name="Normal 16 2 6 4 3 2" xfId="10432"/>
    <cellStyle name="Normal 16 2 6 4 3 3" xfId="10433"/>
    <cellStyle name="Normal 16 2 6 4 4" xfId="10434"/>
    <cellStyle name="Normal 16 2 6 4 5" xfId="10435"/>
    <cellStyle name="Normal 16 2 6 4 6" xfId="10436"/>
    <cellStyle name="Normal 16 2 6 5" xfId="10437"/>
    <cellStyle name="Normal 16 2 6 5 2" xfId="10438"/>
    <cellStyle name="Normal 16 2 6 5 3" xfId="10439"/>
    <cellStyle name="Normal 16 2 6 5 4" xfId="10440"/>
    <cellStyle name="Normal 16 2 6 6" xfId="10441"/>
    <cellStyle name="Normal 16 2 6 6 2" xfId="10442"/>
    <cellStyle name="Normal 16 2 6 6 3" xfId="10443"/>
    <cellStyle name="Normal 16 2 6 6 4" xfId="10444"/>
    <cellStyle name="Normal 16 2 6 7" xfId="10445"/>
    <cellStyle name="Normal 16 2 6 7 2" xfId="10446"/>
    <cellStyle name="Normal 16 2 6 7 3" xfId="10447"/>
    <cellStyle name="Normal 16 2 6 7 4" xfId="10448"/>
    <cellStyle name="Normal 16 2 6 8" xfId="10449"/>
    <cellStyle name="Normal 16 2 6 8 2" xfId="10450"/>
    <cellStyle name="Normal 16 2 6 8 3" xfId="10451"/>
    <cellStyle name="Normal 16 2 6 9" xfId="10452"/>
    <cellStyle name="Normal 16 2 7" xfId="10453"/>
    <cellStyle name="Normal 16 2 7 10" xfId="10454"/>
    <cellStyle name="Normal 16 2 7 2" xfId="10455"/>
    <cellStyle name="Normal 16 2 7 2 2" xfId="10456"/>
    <cellStyle name="Normal 16 2 7 2 2 2" xfId="10457"/>
    <cellStyle name="Normal 16 2 7 2 2 2 2" xfId="10458"/>
    <cellStyle name="Normal 16 2 7 2 2 2 3" xfId="10459"/>
    <cellStyle name="Normal 16 2 7 2 2 2 4" xfId="10460"/>
    <cellStyle name="Normal 16 2 7 2 2 3" xfId="10461"/>
    <cellStyle name="Normal 16 2 7 2 2 3 2" xfId="10462"/>
    <cellStyle name="Normal 16 2 7 2 2 3 3" xfId="10463"/>
    <cellStyle name="Normal 16 2 7 2 2 4" xfId="10464"/>
    <cellStyle name="Normal 16 2 7 2 2 5" xfId="10465"/>
    <cellStyle name="Normal 16 2 7 2 2 6" xfId="10466"/>
    <cellStyle name="Normal 16 2 7 2 3" xfId="10467"/>
    <cellStyle name="Normal 16 2 7 2 3 2" xfId="10468"/>
    <cellStyle name="Normal 16 2 7 2 3 3" xfId="10469"/>
    <cellStyle name="Normal 16 2 7 2 3 4" xfId="10470"/>
    <cellStyle name="Normal 16 2 7 2 4" xfId="10471"/>
    <cellStyle name="Normal 16 2 7 2 4 2" xfId="10472"/>
    <cellStyle name="Normal 16 2 7 2 4 3" xfId="10473"/>
    <cellStyle name="Normal 16 2 7 2 4 4" xfId="10474"/>
    <cellStyle name="Normal 16 2 7 2 5" xfId="10475"/>
    <cellStyle name="Normal 16 2 7 2 5 2" xfId="10476"/>
    <cellStyle name="Normal 16 2 7 2 5 3" xfId="10477"/>
    <cellStyle name="Normal 16 2 7 2 5 4" xfId="10478"/>
    <cellStyle name="Normal 16 2 7 2 6" xfId="10479"/>
    <cellStyle name="Normal 16 2 7 2 6 2" xfId="10480"/>
    <cellStyle name="Normal 16 2 7 2 6 3" xfId="10481"/>
    <cellStyle name="Normal 16 2 7 2 7" xfId="10482"/>
    <cellStyle name="Normal 16 2 7 2 8" xfId="10483"/>
    <cellStyle name="Normal 16 2 7 2 9" xfId="10484"/>
    <cellStyle name="Normal 16 2 7 3" xfId="10485"/>
    <cellStyle name="Normal 16 2 7 3 2" xfId="10486"/>
    <cellStyle name="Normal 16 2 7 3 2 2" xfId="10487"/>
    <cellStyle name="Normal 16 2 7 3 2 3" xfId="10488"/>
    <cellStyle name="Normal 16 2 7 3 2 4" xfId="10489"/>
    <cellStyle name="Normal 16 2 7 3 3" xfId="10490"/>
    <cellStyle name="Normal 16 2 7 3 3 2" xfId="10491"/>
    <cellStyle name="Normal 16 2 7 3 3 3" xfId="10492"/>
    <cellStyle name="Normal 16 2 7 3 4" xfId="10493"/>
    <cellStyle name="Normal 16 2 7 3 5" xfId="10494"/>
    <cellStyle name="Normal 16 2 7 3 6" xfId="10495"/>
    <cellStyle name="Normal 16 2 7 4" xfId="10496"/>
    <cellStyle name="Normal 16 2 7 4 2" xfId="10497"/>
    <cellStyle name="Normal 16 2 7 4 3" xfId="10498"/>
    <cellStyle name="Normal 16 2 7 4 4" xfId="10499"/>
    <cellStyle name="Normal 16 2 7 5" xfId="10500"/>
    <cellStyle name="Normal 16 2 7 5 2" xfId="10501"/>
    <cellStyle name="Normal 16 2 7 5 3" xfId="10502"/>
    <cellStyle name="Normal 16 2 7 5 4" xfId="10503"/>
    <cellStyle name="Normal 16 2 7 6" xfId="10504"/>
    <cellStyle name="Normal 16 2 7 6 2" xfId="10505"/>
    <cellStyle name="Normal 16 2 7 6 3" xfId="10506"/>
    <cellStyle name="Normal 16 2 7 6 4" xfId="10507"/>
    <cellStyle name="Normal 16 2 7 7" xfId="10508"/>
    <cellStyle name="Normal 16 2 7 7 2" xfId="10509"/>
    <cellStyle name="Normal 16 2 7 7 3" xfId="10510"/>
    <cellStyle name="Normal 16 2 7 8" xfId="10511"/>
    <cellStyle name="Normal 16 2 7 9" xfId="10512"/>
    <cellStyle name="Normal 16 2 8" xfId="10513"/>
    <cellStyle name="Normal 16 2 8 2" xfId="10514"/>
    <cellStyle name="Normal 16 2 8 2 2" xfId="10515"/>
    <cellStyle name="Normal 16 2 8 2 2 2" xfId="10516"/>
    <cellStyle name="Normal 16 2 8 2 2 3" xfId="10517"/>
    <cellStyle name="Normal 16 2 8 2 2 4" xfId="10518"/>
    <cellStyle name="Normal 16 2 8 2 3" xfId="10519"/>
    <cellStyle name="Normal 16 2 8 2 3 2" xfId="10520"/>
    <cellStyle name="Normal 16 2 8 2 3 3" xfId="10521"/>
    <cellStyle name="Normal 16 2 8 2 4" xfId="10522"/>
    <cellStyle name="Normal 16 2 8 2 5" xfId="10523"/>
    <cellStyle name="Normal 16 2 8 2 6" xfId="10524"/>
    <cellStyle name="Normal 16 2 8 3" xfId="10525"/>
    <cellStyle name="Normal 16 2 8 3 2" xfId="10526"/>
    <cellStyle name="Normal 16 2 8 3 3" xfId="10527"/>
    <cellStyle name="Normal 16 2 8 3 4" xfId="10528"/>
    <cellStyle name="Normal 16 2 8 4" xfId="10529"/>
    <cellStyle name="Normal 16 2 8 4 2" xfId="10530"/>
    <cellStyle name="Normal 16 2 8 4 3" xfId="10531"/>
    <cellStyle name="Normal 16 2 8 4 4" xfId="10532"/>
    <cellStyle name="Normal 16 2 8 5" xfId="10533"/>
    <cellStyle name="Normal 16 2 8 5 2" xfId="10534"/>
    <cellStyle name="Normal 16 2 8 5 3" xfId="10535"/>
    <cellStyle name="Normal 16 2 8 5 4" xfId="10536"/>
    <cellStyle name="Normal 16 2 8 6" xfId="10537"/>
    <cellStyle name="Normal 16 2 8 6 2" xfId="10538"/>
    <cellStyle name="Normal 16 2 8 6 3" xfId="10539"/>
    <cellStyle name="Normal 16 2 8 7" xfId="10540"/>
    <cellStyle name="Normal 16 2 8 8" xfId="10541"/>
    <cellStyle name="Normal 16 2 8 9" xfId="10542"/>
    <cellStyle name="Normal 16 2 9" xfId="10543"/>
    <cellStyle name="Normal 16 2 9 2" xfId="10544"/>
    <cellStyle name="Normal 16 2 9 2 2" xfId="10545"/>
    <cellStyle name="Normal 16 2 9 2 2 2" xfId="10546"/>
    <cellStyle name="Normal 16 2 9 2 2 3" xfId="10547"/>
    <cellStyle name="Normal 16 2 9 2 2 4" xfId="10548"/>
    <cellStyle name="Normal 16 2 9 2 3" xfId="10549"/>
    <cellStyle name="Normal 16 2 9 2 3 2" xfId="10550"/>
    <cellStyle name="Normal 16 2 9 2 3 3" xfId="10551"/>
    <cellStyle name="Normal 16 2 9 2 4" xfId="10552"/>
    <cellStyle name="Normal 16 2 9 2 5" xfId="10553"/>
    <cellStyle name="Normal 16 2 9 2 6" xfId="10554"/>
    <cellStyle name="Normal 16 2 9 3" xfId="10555"/>
    <cellStyle name="Normal 16 2 9 3 2" xfId="10556"/>
    <cellStyle name="Normal 16 2 9 3 3" xfId="10557"/>
    <cellStyle name="Normal 16 2 9 3 4" xfId="10558"/>
    <cellStyle name="Normal 16 2 9 4" xfId="10559"/>
    <cellStyle name="Normal 16 2 9 4 2" xfId="10560"/>
    <cellStyle name="Normal 16 2 9 4 3" xfId="10561"/>
    <cellStyle name="Normal 16 2 9 4 4" xfId="10562"/>
    <cellStyle name="Normal 16 2 9 5" xfId="10563"/>
    <cellStyle name="Normal 16 2 9 5 2" xfId="10564"/>
    <cellStyle name="Normal 16 2 9 5 3" xfId="10565"/>
    <cellStyle name="Normal 16 2 9 5 4" xfId="10566"/>
    <cellStyle name="Normal 16 2 9 6" xfId="10567"/>
    <cellStyle name="Normal 16 2 9 6 2" xfId="10568"/>
    <cellStyle name="Normal 16 2 9 6 3" xfId="10569"/>
    <cellStyle name="Normal 16 2 9 7" xfId="10570"/>
    <cellStyle name="Normal 16 2 9 8" xfId="10571"/>
    <cellStyle name="Normal 16 2 9 9" xfId="10572"/>
    <cellStyle name="Normal 16 20" xfId="10573"/>
    <cellStyle name="Normal 16 21" xfId="10574"/>
    <cellStyle name="Normal 16 3" xfId="126"/>
    <cellStyle name="Normal 16 3 10" xfId="10575"/>
    <cellStyle name="Normal 16 3 10 2" xfId="10576"/>
    <cellStyle name="Normal 16 3 10 2 2" xfId="10577"/>
    <cellStyle name="Normal 16 3 10 2 2 2" xfId="10578"/>
    <cellStyle name="Normal 16 3 10 2 2 3" xfId="10579"/>
    <cellStyle name="Normal 16 3 10 2 2 4" xfId="10580"/>
    <cellStyle name="Normal 16 3 10 2 3" xfId="10581"/>
    <cellStyle name="Normal 16 3 10 2 3 2" xfId="10582"/>
    <cellStyle name="Normal 16 3 10 2 3 3" xfId="10583"/>
    <cellStyle name="Normal 16 3 10 2 4" xfId="10584"/>
    <cellStyle name="Normal 16 3 10 2 5" xfId="10585"/>
    <cellStyle name="Normal 16 3 10 2 6" xfId="10586"/>
    <cellStyle name="Normal 16 3 10 3" xfId="10587"/>
    <cellStyle name="Normal 16 3 10 3 2" xfId="10588"/>
    <cellStyle name="Normal 16 3 10 3 3" xfId="10589"/>
    <cellStyle name="Normal 16 3 10 3 4" xfId="10590"/>
    <cellStyle name="Normal 16 3 10 4" xfId="10591"/>
    <cellStyle name="Normal 16 3 10 4 2" xfId="10592"/>
    <cellStyle name="Normal 16 3 10 4 3" xfId="10593"/>
    <cellStyle name="Normal 16 3 10 4 4" xfId="10594"/>
    <cellStyle name="Normal 16 3 10 5" xfId="10595"/>
    <cellStyle name="Normal 16 3 10 5 2" xfId="10596"/>
    <cellStyle name="Normal 16 3 10 5 3" xfId="10597"/>
    <cellStyle name="Normal 16 3 10 5 4" xfId="10598"/>
    <cellStyle name="Normal 16 3 10 6" xfId="10599"/>
    <cellStyle name="Normal 16 3 10 6 2" xfId="10600"/>
    <cellStyle name="Normal 16 3 10 6 3" xfId="10601"/>
    <cellStyle name="Normal 16 3 10 7" xfId="10602"/>
    <cellStyle name="Normal 16 3 10 8" xfId="10603"/>
    <cellStyle name="Normal 16 3 10 9" xfId="10604"/>
    <cellStyle name="Normal 16 3 11" xfId="10605"/>
    <cellStyle name="Normal 16 3 11 2" xfId="10606"/>
    <cellStyle name="Normal 16 3 11 2 2" xfId="10607"/>
    <cellStyle name="Normal 16 3 11 2 2 2" xfId="10608"/>
    <cellStyle name="Normal 16 3 11 2 2 3" xfId="10609"/>
    <cellStyle name="Normal 16 3 11 2 2 4" xfId="10610"/>
    <cellStyle name="Normal 16 3 11 2 3" xfId="10611"/>
    <cellStyle name="Normal 16 3 11 2 3 2" xfId="10612"/>
    <cellStyle name="Normal 16 3 11 2 3 3" xfId="10613"/>
    <cellStyle name="Normal 16 3 11 2 4" xfId="10614"/>
    <cellStyle name="Normal 16 3 11 2 5" xfId="10615"/>
    <cellStyle name="Normal 16 3 11 2 6" xfId="10616"/>
    <cellStyle name="Normal 16 3 11 3" xfId="10617"/>
    <cellStyle name="Normal 16 3 11 3 2" xfId="10618"/>
    <cellStyle name="Normal 16 3 11 3 3" xfId="10619"/>
    <cellStyle name="Normal 16 3 11 3 4" xfId="10620"/>
    <cellStyle name="Normal 16 3 11 4" xfId="10621"/>
    <cellStyle name="Normal 16 3 11 4 2" xfId="10622"/>
    <cellStyle name="Normal 16 3 11 4 3" xfId="10623"/>
    <cellStyle name="Normal 16 3 11 4 4" xfId="10624"/>
    <cellStyle name="Normal 16 3 11 5" xfId="10625"/>
    <cellStyle name="Normal 16 3 11 5 2" xfId="10626"/>
    <cellStyle name="Normal 16 3 11 5 3" xfId="10627"/>
    <cellStyle name="Normal 16 3 11 6" xfId="10628"/>
    <cellStyle name="Normal 16 3 11 7" xfId="10629"/>
    <cellStyle name="Normal 16 3 11 8" xfId="10630"/>
    <cellStyle name="Normal 16 3 12" xfId="10631"/>
    <cellStyle name="Normal 16 3 12 2" xfId="10632"/>
    <cellStyle name="Normal 16 3 12 2 2" xfId="10633"/>
    <cellStyle name="Normal 16 3 12 2 3" xfId="10634"/>
    <cellStyle name="Normal 16 3 12 2 4" xfId="10635"/>
    <cellStyle name="Normal 16 3 12 3" xfId="10636"/>
    <cellStyle name="Normal 16 3 12 3 2" xfId="10637"/>
    <cellStyle name="Normal 16 3 12 3 3" xfId="10638"/>
    <cellStyle name="Normal 16 3 12 3 4" xfId="10639"/>
    <cellStyle name="Normal 16 3 12 4" xfId="10640"/>
    <cellStyle name="Normal 16 3 12 4 2" xfId="10641"/>
    <cellStyle name="Normal 16 3 12 4 3" xfId="10642"/>
    <cellStyle name="Normal 16 3 12 5" xfId="10643"/>
    <cellStyle name="Normal 16 3 12 6" xfId="10644"/>
    <cellStyle name="Normal 16 3 12 7" xfId="10645"/>
    <cellStyle name="Normal 16 3 13" xfId="10646"/>
    <cellStyle name="Normal 16 3 13 2" xfId="10647"/>
    <cellStyle name="Normal 16 3 13 3" xfId="10648"/>
    <cellStyle name="Normal 16 3 13 4" xfId="10649"/>
    <cellStyle name="Normal 16 3 14" xfId="10650"/>
    <cellStyle name="Normal 16 3 14 2" xfId="10651"/>
    <cellStyle name="Normal 16 3 14 3" xfId="10652"/>
    <cellStyle name="Normal 16 3 14 4" xfId="10653"/>
    <cellStyle name="Normal 16 3 15" xfId="10654"/>
    <cellStyle name="Normal 16 3 15 2" xfId="10655"/>
    <cellStyle name="Normal 16 3 15 3" xfId="10656"/>
    <cellStyle name="Normal 16 3 15 4" xfId="10657"/>
    <cellStyle name="Normal 16 3 16" xfId="10658"/>
    <cellStyle name="Normal 16 3 16 2" xfId="10659"/>
    <cellStyle name="Normal 16 3 16 3" xfId="10660"/>
    <cellStyle name="Normal 16 3 17" xfId="10661"/>
    <cellStyle name="Normal 16 3 18" xfId="10662"/>
    <cellStyle name="Normal 16 3 19" xfId="10663"/>
    <cellStyle name="Normal 16 3 2" xfId="196"/>
    <cellStyle name="Normal 16 3 2 10" xfId="10664"/>
    <cellStyle name="Normal 16 3 2 10 2" xfId="10665"/>
    <cellStyle name="Normal 16 3 2 10 3" xfId="10666"/>
    <cellStyle name="Normal 16 3 2 10 4" xfId="10667"/>
    <cellStyle name="Normal 16 3 2 11" xfId="10668"/>
    <cellStyle name="Normal 16 3 2 11 2" xfId="10669"/>
    <cellStyle name="Normal 16 3 2 11 3" xfId="10670"/>
    <cellStyle name="Normal 16 3 2 12" xfId="10671"/>
    <cellStyle name="Normal 16 3 2 13" xfId="10672"/>
    <cellStyle name="Normal 16 3 2 14" xfId="10673"/>
    <cellStyle name="Normal 16 3 2 2" xfId="10674"/>
    <cellStyle name="Normal 16 3 2 2 10" xfId="10675"/>
    <cellStyle name="Normal 16 3 2 2 11" xfId="10676"/>
    <cellStyle name="Normal 16 3 2 2 2" xfId="10677"/>
    <cellStyle name="Normal 16 3 2 2 2 10" xfId="10678"/>
    <cellStyle name="Normal 16 3 2 2 2 2" xfId="10679"/>
    <cellStyle name="Normal 16 3 2 2 2 2 2" xfId="10680"/>
    <cellStyle name="Normal 16 3 2 2 2 2 2 2" xfId="10681"/>
    <cellStyle name="Normal 16 3 2 2 2 2 2 2 2" xfId="10682"/>
    <cellStyle name="Normal 16 3 2 2 2 2 2 2 3" xfId="10683"/>
    <cellStyle name="Normal 16 3 2 2 2 2 2 2 4" xfId="10684"/>
    <cellStyle name="Normal 16 3 2 2 2 2 2 3" xfId="10685"/>
    <cellStyle name="Normal 16 3 2 2 2 2 2 3 2" xfId="10686"/>
    <cellStyle name="Normal 16 3 2 2 2 2 2 3 3" xfId="10687"/>
    <cellStyle name="Normal 16 3 2 2 2 2 2 4" xfId="10688"/>
    <cellStyle name="Normal 16 3 2 2 2 2 2 5" xfId="10689"/>
    <cellStyle name="Normal 16 3 2 2 2 2 2 6" xfId="10690"/>
    <cellStyle name="Normal 16 3 2 2 2 2 3" xfId="10691"/>
    <cellStyle name="Normal 16 3 2 2 2 2 3 2" xfId="10692"/>
    <cellStyle name="Normal 16 3 2 2 2 2 3 3" xfId="10693"/>
    <cellStyle name="Normal 16 3 2 2 2 2 3 4" xfId="10694"/>
    <cellStyle name="Normal 16 3 2 2 2 2 4" xfId="10695"/>
    <cellStyle name="Normal 16 3 2 2 2 2 4 2" xfId="10696"/>
    <cellStyle name="Normal 16 3 2 2 2 2 4 3" xfId="10697"/>
    <cellStyle name="Normal 16 3 2 2 2 2 4 4" xfId="10698"/>
    <cellStyle name="Normal 16 3 2 2 2 2 5" xfId="10699"/>
    <cellStyle name="Normal 16 3 2 2 2 2 5 2" xfId="10700"/>
    <cellStyle name="Normal 16 3 2 2 2 2 5 3" xfId="10701"/>
    <cellStyle name="Normal 16 3 2 2 2 2 5 4" xfId="10702"/>
    <cellStyle name="Normal 16 3 2 2 2 2 6" xfId="10703"/>
    <cellStyle name="Normal 16 3 2 2 2 2 6 2" xfId="10704"/>
    <cellStyle name="Normal 16 3 2 2 2 2 6 3" xfId="10705"/>
    <cellStyle name="Normal 16 3 2 2 2 2 7" xfId="10706"/>
    <cellStyle name="Normal 16 3 2 2 2 2 8" xfId="10707"/>
    <cellStyle name="Normal 16 3 2 2 2 2 9" xfId="10708"/>
    <cellStyle name="Normal 16 3 2 2 2 3" xfId="10709"/>
    <cellStyle name="Normal 16 3 2 2 2 3 2" xfId="10710"/>
    <cellStyle name="Normal 16 3 2 2 2 3 2 2" xfId="10711"/>
    <cellStyle name="Normal 16 3 2 2 2 3 2 3" xfId="10712"/>
    <cellStyle name="Normal 16 3 2 2 2 3 2 4" xfId="10713"/>
    <cellStyle name="Normal 16 3 2 2 2 3 3" xfId="10714"/>
    <cellStyle name="Normal 16 3 2 2 2 3 3 2" xfId="10715"/>
    <cellStyle name="Normal 16 3 2 2 2 3 3 3" xfId="10716"/>
    <cellStyle name="Normal 16 3 2 2 2 3 4" xfId="10717"/>
    <cellStyle name="Normal 16 3 2 2 2 3 5" xfId="10718"/>
    <cellStyle name="Normal 16 3 2 2 2 3 6" xfId="10719"/>
    <cellStyle name="Normal 16 3 2 2 2 4" xfId="10720"/>
    <cellStyle name="Normal 16 3 2 2 2 4 2" xfId="10721"/>
    <cellStyle name="Normal 16 3 2 2 2 4 3" xfId="10722"/>
    <cellStyle name="Normal 16 3 2 2 2 4 4" xfId="10723"/>
    <cellStyle name="Normal 16 3 2 2 2 5" xfId="10724"/>
    <cellStyle name="Normal 16 3 2 2 2 5 2" xfId="10725"/>
    <cellStyle name="Normal 16 3 2 2 2 5 3" xfId="10726"/>
    <cellStyle name="Normal 16 3 2 2 2 5 4" xfId="10727"/>
    <cellStyle name="Normal 16 3 2 2 2 6" xfId="10728"/>
    <cellStyle name="Normal 16 3 2 2 2 6 2" xfId="10729"/>
    <cellStyle name="Normal 16 3 2 2 2 6 3" xfId="10730"/>
    <cellStyle name="Normal 16 3 2 2 2 6 4" xfId="10731"/>
    <cellStyle name="Normal 16 3 2 2 2 7" xfId="10732"/>
    <cellStyle name="Normal 16 3 2 2 2 7 2" xfId="10733"/>
    <cellStyle name="Normal 16 3 2 2 2 7 3" xfId="10734"/>
    <cellStyle name="Normal 16 3 2 2 2 8" xfId="10735"/>
    <cellStyle name="Normal 16 3 2 2 2 9" xfId="10736"/>
    <cellStyle name="Normal 16 3 2 2 3" xfId="10737"/>
    <cellStyle name="Normal 16 3 2 2 3 2" xfId="10738"/>
    <cellStyle name="Normal 16 3 2 2 3 2 2" xfId="10739"/>
    <cellStyle name="Normal 16 3 2 2 3 2 2 2" xfId="10740"/>
    <cellStyle name="Normal 16 3 2 2 3 2 2 3" xfId="10741"/>
    <cellStyle name="Normal 16 3 2 2 3 2 2 4" xfId="10742"/>
    <cellStyle name="Normal 16 3 2 2 3 2 3" xfId="10743"/>
    <cellStyle name="Normal 16 3 2 2 3 2 3 2" xfId="10744"/>
    <cellStyle name="Normal 16 3 2 2 3 2 3 3" xfId="10745"/>
    <cellStyle name="Normal 16 3 2 2 3 2 4" xfId="10746"/>
    <cellStyle name="Normal 16 3 2 2 3 2 5" xfId="10747"/>
    <cellStyle name="Normal 16 3 2 2 3 2 6" xfId="10748"/>
    <cellStyle name="Normal 16 3 2 2 3 3" xfId="10749"/>
    <cellStyle name="Normal 16 3 2 2 3 3 2" xfId="10750"/>
    <cellStyle name="Normal 16 3 2 2 3 3 3" xfId="10751"/>
    <cellStyle name="Normal 16 3 2 2 3 3 4" xfId="10752"/>
    <cellStyle name="Normal 16 3 2 2 3 4" xfId="10753"/>
    <cellStyle name="Normal 16 3 2 2 3 4 2" xfId="10754"/>
    <cellStyle name="Normal 16 3 2 2 3 4 3" xfId="10755"/>
    <cellStyle name="Normal 16 3 2 2 3 4 4" xfId="10756"/>
    <cellStyle name="Normal 16 3 2 2 3 5" xfId="10757"/>
    <cellStyle name="Normal 16 3 2 2 3 5 2" xfId="10758"/>
    <cellStyle name="Normal 16 3 2 2 3 5 3" xfId="10759"/>
    <cellStyle name="Normal 16 3 2 2 3 5 4" xfId="10760"/>
    <cellStyle name="Normal 16 3 2 2 3 6" xfId="10761"/>
    <cellStyle name="Normal 16 3 2 2 3 6 2" xfId="10762"/>
    <cellStyle name="Normal 16 3 2 2 3 6 3" xfId="10763"/>
    <cellStyle name="Normal 16 3 2 2 3 7" xfId="10764"/>
    <cellStyle name="Normal 16 3 2 2 3 8" xfId="10765"/>
    <cellStyle name="Normal 16 3 2 2 3 9" xfId="10766"/>
    <cellStyle name="Normal 16 3 2 2 4" xfId="10767"/>
    <cellStyle name="Normal 16 3 2 2 4 2" xfId="10768"/>
    <cellStyle name="Normal 16 3 2 2 4 2 2" xfId="10769"/>
    <cellStyle name="Normal 16 3 2 2 4 2 3" xfId="10770"/>
    <cellStyle name="Normal 16 3 2 2 4 2 4" xfId="10771"/>
    <cellStyle name="Normal 16 3 2 2 4 3" xfId="10772"/>
    <cellStyle name="Normal 16 3 2 2 4 3 2" xfId="10773"/>
    <cellStyle name="Normal 16 3 2 2 4 3 3" xfId="10774"/>
    <cellStyle name="Normal 16 3 2 2 4 4" xfId="10775"/>
    <cellStyle name="Normal 16 3 2 2 4 5" xfId="10776"/>
    <cellStyle name="Normal 16 3 2 2 4 6" xfId="10777"/>
    <cellStyle name="Normal 16 3 2 2 5" xfId="10778"/>
    <cellStyle name="Normal 16 3 2 2 5 2" xfId="10779"/>
    <cellStyle name="Normal 16 3 2 2 5 3" xfId="10780"/>
    <cellStyle name="Normal 16 3 2 2 5 4" xfId="10781"/>
    <cellStyle name="Normal 16 3 2 2 6" xfId="10782"/>
    <cellStyle name="Normal 16 3 2 2 6 2" xfId="10783"/>
    <cellStyle name="Normal 16 3 2 2 6 3" xfId="10784"/>
    <cellStyle name="Normal 16 3 2 2 6 4" xfId="10785"/>
    <cellStyle name="Normal 16 3 2 2 7" xfId="10786"/>
    <cellStyle name="Normal 16 3 2 2 7 2" xfId="10787"/>
    <cellStyle name="Normal 16 3 2 2 7 3" xfId="10788"/>
    <cellStyle name="Normal 16 3 2 2 7 4" xfId="10789"/>
    <cellStyle name="Normal 16 3 2 2 8" xfId="10790"/>
    <cellStyle name="Normal 16 3 2 2 8 2" xfId="10791"/>
    <cellStyle name="Normal 16 3 2 2 8 3" xfId="10792"/>
    <cellStyle name="Normal 16 3 2 2 9" xfId="10793"/>
    <cellStyle name="Normal 16 3 2 3" xfId="10794"/>
    <cellStyle name="Normal 16 3 2 3 10" xfId="10795"/>
    <cellStyle name="Normal 16 3 2 3 2" xfId="10796"/>
    <cellStyle name="Normal 16 3 2 3 2 2" xfId="10797"/>
    <cellStyle name="Normal 16 3 2 3 2 2 2" xfId="10798"/>
    <cellStyle name="Normal 16 3 2 3 2 2 2 2" xfId="10799"/>
    <cellStyle name="Normal 16 3 2 3 2 2 2 3" xfId="10800"/>
    <cellStyle name="Normal 16 3 2 3 2 2 2 4" xfId="10801"/>
    <cellStyle name="Normal 16 3 2 3 2 2 3" xfId="10802"/>
    <cellStyle name="Normal 16 3 2 3 2 2 3 2" xfId="10803"/>
    <cellStyle name="Normal 16 3 2 3 2 2 3 3" xfId="10804"/>
    <cellStyle name="Normal 16 3 2 3 2 2 4" xfId="10805"/>
    <cellStyle name="Normal 16 3 2 3 2 2 5" xfId="10806"/>
    <cellStyle name="Normal 16 3 2 3 2 2 6" xfId="10807"/>
    <cellStyle name="Normal 16 3 2 3 2 3" xfId="10808"/>
    <cellStyle name="Normal 16 3 2 3 2 3 2" xfId="10809"/>
    <cellStyle name="Normal 16 3 2 3 2 3 3" xfId="10810"/>
    <cellStyle name="Normal 16 3 2 3 2 3 4" xfId="10811"/>
    <cellStyle name="Normal 16 3 2 3 2 4" xfId="10812"/>
    <cellStyle name="Normal 16 3 2 3 2 4 2" xfId="10813"/>
    <cellStyle name="Normal 16 3 2 3 2 4 3" xfId="10814"/>
    <cellStyle name="Normal 16 3 2 3 2 4 4" xfId="10815"/>
    <cellStyle name="Normal 16 3 2 3 2 5" xfId="10816"/>
    <cellStyle name="Normal 16 3 2 3 2 5 2" xfId="10817"/>
    <cellStyle name="Normal 16 3 2 3 2 5 3" xfId="10818"/>
    <cellStyle name="Normal 16 3 2 3 2 5 4" xfId="10819"/>
    <cellStyle name="Normal 16 3 2 3 2 6" xfId="10820"/>
    <cellStyle name="Normal 16 3 2 3 2 6 2" xfId="10821"/>
    <cellStyle name="Normal 16 3 2 3 2 6 3" xfId="10822"/>
    <cellStyle name="Normal 16 3 2 3 2 7" xfId="10823"/>
    <cellStyle name="Normal 16 3 2 3 2 8" xfId="10824"/>
    <cellStyle name="Normal 16 3 2 3 2 9" xfId="10825"/>
    <cellStyle name="Normal 16 3 2 3 3" xfId="10826"/>
    <cellStyle name="Normal 16 3 2 3 3 2" xfId="10827"/>
    <cellStyle name="Normal 16 3 2 3 3 2 2" xfId="10828"/>
    <cellStyle name="Normal 16 3 2 3 3 2 3" xfId="10829"/>
    <cellStyle name="Normal 16 3 2 3 3 2 4" xfId="10830"/>
    <cellStyle name="Normal 16 3 2 3 3 3" xfId="10831"/>
    <cellStyle name="Normal 16 3 2 3 3 3 2" xfId="10832"/>
    <cellStyle name="Normal 16 3 2 3 3 3 3" xfId="10833"/>
    <cellStyle name="Normal 16 3 2 3 3 4" xfId="10834"/>
    <cellStyle name="Normal 16 3 2 3 3 5" xfId="10835"/>
    <cellStyle name="Normal 16 3 2 3 3 6" xfId="10836"/>
    <cellStyle name="Normal 16 3 2 3 4" xfId="10837"/>
    <cellStyle name="Normal 16 3 2 3 4 2" xfId="10838"/>
    <cellStyle name="Normal 16 3 2 3 4 3" xfId="10839"/>
    <cellStyle name="Normal 16 3 2 3 4 4" xfId="10840"/>
    <cellStyle name="Normal 16 3 2 3 5" xfId="10841"/>
    <cellStyle name="Normal 16 3 2 3 5 2" xfId="10842"/>
    <cellStyle name="Normal 16 3 2 3 5 3" xfId="10843"/>
    <cellStyle name="Normal 16 3 2 3 5 4" xfId="10844"/>
    <cellStyle name="Normal 16 3 2 3 6" xfId="10845"/>
    <cellStyle name="Normal 16 3 2 3 6 2" xfId="10846"/>
    <cellStyle name="Normal 16 3 2 3 6 3" xfId="10847"/>
    <cellStyle name="Normal 16 3 2 3 6 4" xfId="10848"/>
    <cellStyle name="Normal 16 3 2 3 7" xfId="10849"/>
    <cellStyle name="Normal 16 3 2 3 7 2" xfId="10850"/>
    <cellStyle name="Normal 16 3 2 3 7 3" xfId="10851"/>
    <cellStyle name="Normal 16 3 2 3 8" xfId="10852"/>
    <cellStyle name="Normal 16 3 2 3 9" xfId="10853"/>
    <cellStyle name="Normal 16 3 2 4" xfId="10854"/>
    <cellStyle name="Normal 16 3 2 4 2" xfId="10855"/>
    <cellStyle name="Normal 16 3 2 4 2 2" xfId="10856"/>
    <cellStyle name="Normal 16 3 2 4 2 2 2" xfId="10857"/>
    <cellStyle name="Normal 16 3 2 4 2 2 3" xfId="10858"/>
    <cellStyle name="Normal 16 3 2 4 2 2 4" xfId="10859"/>
    <cellStyle name="Normal 16 3 2 4 2 3" xfId="10860"/>
    <cellStyle name="Normal 16 3 2 4 2 3 2" xfId="10861"/>
    <cellStyle name="Normal 16 3 2 4 2 3 3" xfId="10862"/>
    <cellStyle name="Normal 16 3 2 4 2 4" xfId="10863"/>
    <cellStyle name="Normal 16 3 2 4 2 5" xfId="10864"/>
    <cellStyle name="Normal 16 3 2 4 2 6" xfId="10865"/>
    <cellStyle name="Normal 16 3 2 4 3" xfId="10866"/>
    <cellStyle name="Normal 16 3 2 4 3 2" xfId="10867"/>
    <cellStyle name="Normal 16 3 2 4 3 3" xfId="10868"/>
    <cellStyle name="Normal 16 3 2 4 3 4" xfId="10869"/>
    <cellStyle name="Normal 16 3 2 4 4" xfId="10870"/>
    <cellStyle name="Normal 16 3 2 4 4 2" xfId="10871"/>
    <cellStyle name="Normal 16 3 2 4 4 3" xfId="10872"/>
    <cellStyle name="Normal 16 3 2 4 4 4" xfId="10873"/>
    <cellStyle name="Normal 16 3 2 4 5" xfId="10874"/>
    <cellStyle name="Normal 16 3 2 4 5 2" xfId="10875"/>
    <cellStyle name="Normal 16 3 2 4 5 3" xfId="10876"/>
    <cellStyle name="Normal 16 3 2 4 5 4" xfId="10877"/>
    <cellStyle name="Normal 16 3 2 4 6" xfId="10878"/>
    <cellStyle name="Normal 16 3 2 4 6 2" xfId="10879"/>
    <cellStyle name="Normal 16 3 2 4 6 3" xfId="10880"/>
    <cellStyle name="Normal 16 3 2 4 7" xfId="10881"/>
    <cellStyle name="Normal 16 3 2 4 8" xfId="10882"/>
    <cellStyle name="Normal 16 3 2 4 9" xfId="10883"/>
    <cellStyle name="Normal 16 3 2 5" xfId="10884"/>
    <cellStyle name="Normal 16 3 2 5 2" xfId="10885"/>
    <cellStyle name="Normal 16 3 2 5 2 2" xfId="10886"/>
    <cellStyle name="Normal 16 3 2 5 2 2 2" xfId="10887"/>
    <cellStyle name="Normal 16 3 2 5 2 2 3" xfId="10888"/>
    <cellStyle name="Normal 16 3 2 5 2 2 4" xfId="10889"/>
    <cellStyle name="Normal 16 3 2 5 2 3" xfId="10890"/>
    <cellStyle name="Normal 16 3 2 5 2 3 2" xfId="10891"/>
    <cellStyle name="Normal 16 3 2 5 2 3 3" xfId="10892"/>
    <cellStyle name="Normal 16 3 2 5 2 4" xfId="10893"/>
    <cellStyle name="Normal 16 3 2 5 2 5" xfId="10894"/>
    <cellStyle name="Normal 16 3 2 5 2 6" xfId="10895"/>
    <cellStyle name="Normal 16 3 2 5 3" xfId="10896"/>
    <cellStyle name="Normal 16 3 2 5 3 2" xfId="10897"/>
    <cellStyle name="Normal 16 3 2 5 3 3" xfId="10898"/>
    <cellStyle name="Normal 16 3 2 5 3 4" xfId="10899"/>
    <cellStyle name="Normal 16 3 2 5 4" xfId="10900"/>
    <cellStyle name="Normal 16 3 2 5 4 2" xfId="10901"/>
    <cellStyle name="Normal 16 3 2 5 4 3" xfId="10902"/>
    <cellStyle name="Normal 16 3 2 5 4 4" xfId="10903"/>
    <cellStyle name="Normal 16 3 2 5 5" xfId="10904"/>
    <cellStyle name="Normal 16 3 2 5 5 2" xfId="10905"/>
    <cellStyle name="Normal 16 3 2 5 5 3" xfId="10906"/>
    <cellStyle name="Normal 16 3 2 5 5 4" xfId="10907"/>
    <cellStyle name="Normal 16 3 2 5 6" xfId="10908"/>
    <cellStyle name="Normal 16 3 2 5 6 2" xfId="10909"/>
    <cellStyle name="Normal 16 3 2 5 6 3" xfId="10910"/>
    <cellStyle name="Normal 16 3 2 5 7" xfId="10911"/>
    <cellStyle name="Normal 16 3 2 5 8" xfId="10912"/>
    <cellStyle name="Normal 16 3 2 5 9" xfId="10913"/>
    <cellStyle name="Normal 16 3 2 6" xfId="10914"/>
    <cellStyle name="Normal 16 3 2 6 2" xfId="10915"/>
    <cellStyle name="Normal 16 3 2 6 2 2" xfId="10916"/>
    <cellStyle name="Normal 16 3 2 6 2 2 2" xfId="10917"/>
    <cellStyle name="Normal 16 3 2 6 2 2 3" xfId="10918"/>
    <cellStyle name="Normal 16 3 2 6 2 2 4" xfId="10919"/>
    <cellStyle name="Normal 16 3 2 6 2 3" xfId="10920"/>
    <cellStyle name="Normal 16 3 2 6 2 3 2" xfId="10921"/>
    <cellStyle name="Normal 16 3 2 6 2 3 3" xfId="10922"/>
    <cellStyle name="Normal 16 3 2 6 2 4" xfId="10923"/>
    <cellStyle name="Normal 16 3 2 6 2 5" xfId="10924"/>
    <cellStyle name="Normal 16 3 2 6 2 6" xfId="10925"/>
    <cellStyle name="Normal 16 3 2 6 3" xfId="10926"/>
    <cellStyle name="Normal 16 3 2 6 3 2" xfId="10927"/>
    <cellStyle name="Normal 16 3 2 6 3 3" xfId="10928"/>
    <cellStyle name="Normal 16 3 2 6 3 4" xfId="10929"/>
    <cellStyle name="Normal 16 3 2 6 4" xfId="10930"/>
    <cellStyle name="Normal 16 3 2 6 4 2" xfId="10931"/>
    <cellStyle name="Normal 16 3 2 6 4 3" xfId="10932"/>
    <cellStyle name="Normal 16 3 2 6 4 4" xfId="10933"/>
    <cellStyle name="Normal 16 3 2 6 5" xfId="10934"/>
    <cellStyle name="Normal 16 3 2 6 5 2" xfId="10935"/>
    <cellStyle name="Normal 16 3 2 6 5 3" xfId="10936"/>
    <cellStyle name="Normal 16 3 2 6 6" xfId="10937"/>
    <cellStyle name="Normal 16 3 2 6 7" xfId="10938"/>
    <cellStyle name="Normal 16 3 2 6 8" xfId="10939"/>
    <cellStyle name="Normal 16 3 2 7" xfId="10940"/>
    <cellStyle name="Normal 16 3 2 7 2" xfId="10941"/>
    <cellStyle name="Normal 16 3 2 7 2 2" xfId="10942"/>
    <cellStyle name="Normal 16 3 2 7 2 3" xfId="10943"/>
    <cellStyle name="Normal 16 3 2 7 2 4" xfId="10944"/>
    <cellStyle name="Normal 16 3 2 7 3" xfId="10945"/>
    <cellStyle name="Normal 16 3 2 7 3 2" xfId="10946"/>
    <cellStyle name="Normal 16 3 2 7 3 3" xfId="10947"/>
    <cellStyle name="Normal 16 3 2 7 4" xfId="10948"/>
    <cellStyle name="Normal 16 3 2 7 5" xfId="10949"/>
    <cellStyle name="Normal 16 3 2 7 6" xfId="10950"/>
    <cellStyle name="Normal 16 3 2 8" xfId="10951"/>
    <cellStyle name="Normal 16 3 2 8 2" xfId="10952"/>
    <cellStyle name="Normal 16 3 2 8 3" xfId="10953"/>
    <cellStyle name="Normal 16 3 2 8 4" xfId="10954"/>
    <cellStyle name="Normal 16 3 2 9" xfId="10955"/>
    <cellStyle name="Normal 16 3 2 9 2" xfId="10956"/>
    <cellStyle name="Normal 16 3 2 9 3" xfId="10957"/>
    <cellStyle name="Normal 16 3 2 9 4" xfId="10958"/>
    <cellStyle name="Normal 16 3 3" xfId="10959"/>
    <cellStyle name="Normal 16 3 3 10" xfId="10960"/>
    <cellStyle name="Normal 16 3 3 10 2" xfId="10961"/>
    <cellStyle name="Normal 16 3 3 10 3" xfId="10962"/>
    <cellStyle name="Normal 16 3 3 10 4" xfId="10963"/>
    <cellStyle name="Normal 16 3 3 11" xfId="10964"/>
    <cellStyle name="Normal 16 3 3 11 2" xfId="10965"/>
    <cellStyle name="Normal 16 3 3 11 3" xfId="10966"/>
    <cellStyle name="Normal 16 3 3 12" xfId="10967"/>
    <cellStyle name="Normal 16 3 3 13" xfId="10968"/>
    <cellStyle name="Normal 16 3 3 14" xfId="10969"/>
    <cellStyle name="Normal 16 3 3 2" xfId="10970"/>
    <cellStyle name="Normal 16 3 3 2 10" xfId="10971"/>
    <cellStyle name="Normal 16 3 3 2 11" xfId="10972"/>
    <cellStyle name="Normal 16 3 3 2 2" xfId="10973"/>
    <cellStyle name="Normal 16 3 3 2 2 10" xfId="10974"/>
    <cellStyle name="Normal 16 3 3 2 2 2" xfId="10975"/>
    <cellStyle name="Normal 16 3 3 2 2 2 2" xfId="10976"/>
    <cellStyle name="Normal 16 3 3 2 2 2 2 2" xfId="10977"/>
    <cellStyle name="Normal 16 3 3 2 2 2 2 2 2" xfId="10978"/>
    <cellStyle name="Normal 16 3 3 2 2 2 2 2 3" xfId="10979"/>
    <cellStyle name="Normal 16 3 3 2 2 2 2 2 4" xfId="10980"/>
    <cellStyle name="Normal 16 3 3 2 2 2 2 3" xfId="10981"/>
    <cellStyle name="Normal 16 3 3 2 2 2 2 3 2" xfId="10982"/>
    <cellStyle name="Normal 16 3 3 2 2 2 2 3 3" xfId="10983"/>
    <cellStyle name="Normal 16 3 3 2 2 2 2 4" xfId="10984"/>
    <cellStyle name="Normal 16 3 3 2 2 2 2 5" xfId="10985"/>
    <cellStyle name="Normal 16 3 3 2 2 2 2 6" xfId="10986"/>
    <cellStyle name="Normal 16 3 3 2 2 2 3" xfId="10987"/>
    <cellStyle name="Normal 16 3 3 2 2 2 3 2" xfId="10988"/>
    <cellStyle name="Normal 16 3 3 2 2 2 3 3" xfId="10989"/>
    <cellStyle name="Normal 16 3 3 2 2 2 3 4" xfId="10990"/>
    <cellStyle name="Normal 16 3 3 2 2 2 4" xfId="10991"/>
    <cellStyle name="Normal 16 3 3 2 2 2 4 2" xfId="10992"/>
    <cellStyle name="Normal 16 3 3 2 2 2 4 3" xfId="10993"/>
    <cellStyle name="Normal 16 3 3 2 2 2 4 4" xfId="10994"/>
    <cellStyle name="Normal 16 3 3 2 2 2 5" xfId="10995"/>
    <cellStyle name="Normal 16 3 3 2 2 2 5 2" xfId="10996"/>
    <cellStyle name="Normal 16 3 3 2 2 2 5 3" xfId="10997"/>
    <cellStyle name="Normal 16 3 3 2 2 2 5 4" xfId="10998"/>
    <cellStyle name="Normal 16 3 3 2 2 2 6" xfId="10999"/>
    <cellStyle name="Normal 16 3 3 2 2 2 6 2" xfId="11000"/>
    <cellStyle name="Normal 16 3 3 2 2 2 6 3" xfId="11001"/>
    <cellStyle name="Normal 16 3 3 2 2 2 7" xfId="11002"/>
    <cellStyle name="Normal 16 3 3 2 2 2 8" xfId="11003"/>
    <cellStyle name="Normal 16 3 3 2 2 2 9" xfId="11004"/>
    <cellStyle name="Normal 16 3 3 2 2 3" xfId="11005"/>
    <cellStyle name="Normal 16 3 3 2 2 3 2" xfId="11006"/>
    <cellStyle name="Normal 16 3 3 2 2 3 2 2" xfId="11007"/>
    <cellStyle name="Normal 16 3 3 2 2 3 2 3" xfId="11008"/>
    <cellStyle name="Normal 16 3 3 2 2 3 2 4" xfId="11009"/>
    <cellStyle name="Normal 16 3 3 2 2 3 3" xfId="11010"/>
    <cellStyle name="Normal 16 3 3 2 2 3 3 2" xfId="11011"/>
    <cellStyle name="Normal 16 3 3 2 2 3 3 3" xfId="11012"/>
    <cellStyle name="Normal 16 3 3 2 2 3 4" xfId="11013"/>
    <cellStyle name="Normal 16 3 3 2 2 3 5" xfId="11014"/>
    <cellStyle name="Normal 16 3 3 2 2 3 6" xfId="11015"/>
    <cellStyle name="Normal 16 3 3 2 2 4" xfId="11016"/>
    <cellStyle name="Normal 16 3 3 2 2 4 2" xfId="11017"/>
    <cellStyle name="Normal 16 3 3 2 2 4 3" xfId="11018"/>
    <cellStyle name="Normal 16 3 3 2 2 4 4" xfId="11019"/>
    <cellStyle name="Normal 16 3 3 2 2 5" xfId="11020"/>
    <cellStyle name="Normal 16 3 3 2 2 5 2" xfId="11021"/>
    <cellStyle name="Normal 16 3 3 2 2 5 3" xfId="11022"/>
    <cellStyle name="Normal 16 3 3 2 2 5 4" xfId="11023"/>
    <cellStyle name="Normal 16 3 3 2 2 6" xfId="11024"/>
    <cellStyle name="Normal 16 3 3 2 2 6 2" xfId="11025"/>
    <cellStyle name="Normal 16 3 3 2 2 6 3" xfId="11026"/>
    <cellStyle name="Normal 16 3 3 2 2 6 4" xfId="11027"/>
    <cellStyle name="Normal 16 3 3 2 2 7" xfId="11028"/>
    <cellStyle name="Normal 16 3 3 2 2 7 2" xfId="11029"/>
    <cellStyle name="Normal 16 3 3 2 2 7 3" xfId="11030"/>
    <cellStyle name="Normal 16 3 3 2 2 8" xfId="11031"/>
    <cellStyle name="Normal 16 3 3 2 2 9" xfId="11032"/>
    <cellStyle name="Normal 16 3 3 2 3" xfId="11033"/>
    <cellStyle name="Normal 16 3 3 2 3 2" xfId="11034"/>
    <cellStyle name="Normal 16 3 3 2 3 2 2" xfId="11035"/>
    <cellStyle name="Normal 16 3 3 2 3 2 2 2" xfId="11036"/>
    <cellStyle name="Normal 16 3 3 2 3 2 2 3" xfId="11037"/>
    <cellStyle name="Normal 16 3 3 2 3 2 2 4" xfId="11038"/>
    <cellStyle name="Normal 16 3 3 2 3 2 3" xfId="11039"/>
    <cellStyle name="Normal 16 3 3 2 3 2 3 2" xfId="11040"/>
    <cellStyle name="Normal 16 3 3 2 3 2 3 3" xfId="11041"/>
    <cellStyle name="Normal 16 3 3 2 3 2 4" xfId="11042"/>
    <cellStyle name="Normal 16 3 3 2 3 2 5" xfId="11043"/>
    <cellStyle name="Normal 16 3 3 2 3 2 6" xfId="11044"/>
    <cellStyle name="Normal 16 3 3 2 3 3" xfId="11045"/>
    <cellStyle name="Normal 16 3 3 2 3 3 2" xfId="11046"/>
    <cellStyle name="Normal 16 3 3 2 3 3 3" xfId="11047"/>
    <cellStyle name="Normal 16 3 3 2 3 3 4" xfId="11048"/>
    <cellStyle name="Normal 16 3 3 2 3 4" xfId="11049"/>
    <cellStyle name="Normal 16 3 3 2 3 4 2" xfId="11050"/>
    <cellStyle name="Normal 16 3 3 2 3 4 3" xfId="11051"/>
    <cellStyle name="Normal 16 3 3 2 3 4 4" xfId="11052"/>
    <cellStyle name="Normal 16 3 3 2 3 5" xfId="11053"/>
    <cellStyle name="Normal 16 3 3 2 3 5 2" xfId="11054"/>
    <cellStyle name="Normal 16 3 3 2 3 5 3" xfId="11055"/>
    <cellStyle name="Normal 16 3 3 2 3 5 4" xfId="11056"/>
    <cellStyle name="Normal 16 3 3 2 3 6" xfId="11057"/>
    <cellStyle name="Normal 16 3 3 2 3 6 2" xfId="11058"/>
    <cellStyle name="Normal 16 3 3 2 3 6 3" xfId="11059"/>
    <cellStyle name="Normal 16 3 3 2 3 7" xfId="11060"/>
    <cellStyle name="Normal 16 3 3 2 3 8" xfId="11061"/>
    <cellStyle name="Normal 16 3 3 2 3 9" xfId="11062"/>
    <cellStyle name="Normal 16 3 3 2 4" xfId="11063"/>
    <cellStyle name="Normal 16 3 3 2 4 2" xfId="11064"/>
    <cellStyle name="Normal 16 3 3 2 4 2 2" xfId="11065"/>
    <cellStyle name="Normal 16 3 3 2 4 2 3" xfId="11066"/>
    <cellStyle name="Normal 16 3 3 2 4 2 4" xfId="11067"/>
    <cellStyle name="Normal 16 3 3 2 4 3" xfId="11068"/>
    <cellStyle name="Normal 16 3 3 2 4 3 2" xfId="11069"/>
    <cellStyle name="Normal 16 3 3 2 4 3 3" xfId="11070"/>
    <cellStyle name="Normal 16 3 3 2 4 4" xfId="11071"/>
    <cellStyle name="Normal 16 3 3 2 4 5" xfId="11072"/>
    <cellStyle name="Normal 16 3 3 2 4 6" xfId="11073"/>
    <cellStyle name="Normal 16 3 3 2 5" xfId="11074"/>
    <cellStyle name="Normal 16 3 3 2 5 2" xfId="11075"/>
    <cellStyle name="Normal 16 3 3 2 5 3" xfId="11076"/>
    <cellStyle name="Normal 16 3 3 2 5 4" xfId="11077"/>
    <cellStyle name="Normal 16 3 3 2 6" xfId="11078"/>
    <cellStyle name="Normal 16 3 3 2 6 2" xfId="11079"/>
    <cellStyle name="Normal 16 3 3 2 6 3" xfId="11080"/>
    <cellStyle name="Normal 16 3 3 2 6 4" xfId="11081"/>
    <cellStyle name="Normal 16 3 3 2 7" xfId="11082"/>
    <cellStyle name="Normal 16 3 3 2 7 2" xfId="11083"/>
    <cellStyle name="Normal 16 3 3 2 7 3" xfId="11084"/>
    <cellStyle name="Normal 16 3 3 2 7 4" xfId="11085"/>
    <cellStyle name="Normal 16 3 3 2 8" xfId="11086"/>
    <cellStyle name="Normal 16 3 3 2 8 2" xfId="11087"/>
    <cellStyle name="Normal 16 3 3 2 8 3" xfId="11088"/>
    <cellStyle name="Normal 16 3 3 2 9" xfId="11089"/>
    <cellStyle name="Normal 16 3 3 3" xfId="11090"/>
    <cellStyle name="Normal 16 3 3 3 10" xfId="11091"/>
    <cellStyle name="Normal 16 3 3 3 2" xfId="11092"/>
    <cellStyle name="Normal 16 3 3 3 2 2" xfId="11093"/>
    <cellStyle name="Normal 16 3 3 3 2 2 2" xfId="11094"/>
    <cellStyle name="Normal 16 3 3 3 2 2 2 2" xfId="11095"/>
    <cellStyle name="Normal 16 3 3 3 2 2 2 3" xfId="11096"/>
    <cellStyle name="Normal 16 3 3 3 2 2 2 4" xfId="11097"/>
    <cellStyle name="Normal 16 3 3 3 2 2 3" xfId="11098"/>
    <cellStyle name="Normal 16 3 3 3 2 2 3 2" xfId="11099"/>
    <cellStyle name="Normal 16 3 3 3 2 2 3 3" xfId="11100"/>
    <cellStyle name="Normal 16 3 3 3 2 2 4" xfId="11101"/>
    <cellStyle name="Normal 16 3 3 3 2 2 5" xfId="11102"/>
    <cellStyle name="Normal 16 3 3 3 2 2 6" xfId="11103"/>
    <cellStyle name="Normal 16 3 3 3 2 3" xfId="11104"/>
    <cellStyle name="Normal 16 3 3 3 2 3 2" xfId="11105"/>
    <cellStyle name="Normal 16 3 3 3 2 3 3" xfId="11106"/>
    <cellStyle name="Normal 16 3 3 3 2 3 4" xfId="11107"/>
    <cellStyle name="Normal 16 3 3 3 2 4" xfId="11108"/>
    <cellStyle name="Normal 16 3 3 3 2 4 2" xfId="11109"/>
    <cellStyle name="Normal 16 3 3 3 2 4 3" xfId="11110"/>
    <cellStyle name="Normal 16 3 3 3 2 4 4" xfId="11111"/>
    <cellStyle name="Normal 16 3 3 3 2 5" xfId="11112"/>
    <cellStyle name="Normal 16 3 3 3 2 5 2" xfId="11113"/>
    <cellStyle name="Normal 16 3 3 3 2 5 3" xfId="11114"/>
    <cellStyle name="Normal 16 3 3 3 2 5 4" xfId="11115"/>
    <cellStyle name="Normal 16 3 3 3 2 6" xfId="11116"/>
    <cellStyle name="Normal 16 3 3 3 2 6 2" xfId="11117"/>
    <cellStyle name="Normal 16 3 3 3 2 6 3" xfId="11118"/>
    <cellStyle name="Normal 16 3 3 3 2 7" xfId="11119"/>
    <cellStyle name="Normal 16 3 3 3 2 8" xfId="11120"/>
    <cellStyle name="Normal 16 3 3 3 2 9" xfId="11121"/>
    <cellStyle name="Normal 16 3 3 3 3" xfId="11122"/>
    <cellStyle name="Normal 16 3 3 3 3 2" xfId="11123"/>
    <cellStyle name="Normal 16 3 3 3 3 2 2" xfId="11124"/>
    <cellStyle name="Normal 16 3 3 3 3 2 3" xfId="11125"/>
    <cellStyle name="Normal 16 3 3 3 3 2 4" xfId="11126"/>
    <cellStyle name="Normal 16 3 3 3 3 3" xfId="11127"/>
    <cellStyle name="Normal 16 3 3 3 3 3 2" xfId="11128"/>
    <cellStyle name="Normal 16 3 3 3 3 3 3" xfId="11129"/>
    <cellStyle name="Normal 16 3 3 3 3 4" xfId="11130"/>
    <cellStyle name="Normal 16 3 3 3 3 5" xfId="11131"/>
    <cellStyle name="Normal 16 3 3 3 3 6" xfId="11132"/>
    <cellStyle name="Normal 16 3 3 3 4" xfId="11133"/>
    <cellStyle name="Normal 16 3 3 3 4 2" xfId="11134"/>
    <cellStyle name="Normal 16 3 3 3 4 3" xfId="11135"/>
    <cellStyle name="Normal 16 3 3 3 4 4" xfId="11136"/>
    <cellStyle name="Normal 16 3 3 3 5" xfId="11137"/>
    <cellStyle name="Normal 16 3 3 3 5 2" xfId="11138"/>
    <cellStyle name="Normal 16 3 3 3 5 3" xfId="11139"/>
    <cellStyle name="Normal 16 3 3 3 5 4" xfId="11140"/>
    <cellStyle name="Normal 16 3 3 3 6" xfId="11141"/>
    <cellStyle name="Normal 16 3 3 3 6 2" xfId="11142"/>
    <cellStyle name="Normal 16 3 3 3 6 3" xfId="11143"/>
    <cellStyle name="Normal 16 3 3 3 6 4" xfId="11144"/>
    <cellStyle name="Normal 16 3 3 3 7" xfId="11145"/>
    <cellStyle name="Normal 16 3 3 3 7 2" xfId="11146"/>
    <cellStyle name="Normal 16 3 3 3 7 3" xfId="11147"/>
    <cellStyle name="Normal 16 3 3 3 8" xfId="11148"/>
    <cellStyle name="Normal 16 3 3 3 9" xfId="11149"/>
    <cellStyle name="Normal 16 3 3 4" xfId="11150"/>
    <cellStyle name="Normal 16 3 3 4 2" xfId="11151"/>
    <cellStyle name="Normal 16 3 3 4 2 2" xfId="11152"/>
    <cellStyle name="Normal 16 3 3 4 2 2 2" xfId="11153"/>
    <cellStyle name="Normal 16 3 3 4 2 2 3" xfId="11154"/>
    <cellStyle name="Normal 16 3 3 4 2 2 4" xfId="11155"/>
    <cellStyle name="Normal 16 3 3 4 2 3" xfId="11156"/>
    <cellStyle name="Normal 16 3 3 4 2 3 2" xfId="11157"/>
    <cellStyle name="Normal 16 3 3 4 2 3 3" xfId="11158"/>
    <cellStyle name="Normal 16 3 3 4 2 4" xfId="11159"/>
    <cellStyle name="Normal 16 3 3 4 2 5" xfId="11160"/>
    <cellStyle name="Normal 16 3 3 4 2 6" xfId="11161"/>
    <cellStyle name="Normal 16 3 3 4 3" xfId="11162"/>
    <cellStyle name="Normal 16 3 3 4 3 2" xfId="11163"/>
    <cellStyle name="Normal 16 3 3 4 3 3" xfId="11164"/>
    <cellStyle name="Normal 16 3 3 4 3 4" xfId="11165"/>
    <cellStyle name="Normal 16 3 3 4 4" xfId="11166"/>
    <cellStyle name="Normal 16 3 3 4 4 2" xfId="11167"/>
    <cellStyle name="Normal 16 3 3 4 4 3" xfId="11168"/>
    <cellStyle name="Normal 16 3 3 4 4 4" xfId="11169"/>
    <cellStyle name="Normal 16 3 3 4 5" xfId="11170"/>
    <cellStyle name="Normal 16 3 3 4 5 2" xfId="11171"/>
    <cellStyle name="Normal 16 3 3 4 5 3" xfId="11172"/>
    <cellStyle name="Normal 16 3 3 4 5 4" xfId="11173"/>
    <cellStyle name="Normal 16 3 3 4 6" xfId="11174"/>
    <cellStyle name="Normal 16 3 3 4 6 2" xfId="11175"/>
    <cellStyle name="Normal 16 3 3 4 6 3" xfId="11176"/>
    <cellStyle name="Normal 16 3 3 4 7" xfId="11177"/>
    <cellStyle name="Normal 16 3 3 4 8" xfId="11178"/>
    <cellStyle name="Normal 16 3 3 4 9" xfId="11179"/>
    <cellStyle name="Normal 16 3 3 5" xfId="11180"/>
    <cellStyle name="Normal 16 3 3 5 2" xfId="11181"/>
    <cellStyle name="Normal 16 3 3 5 2 2" xfId="11182"/>
    <cellStyle name="Normal 16 3 3 5 2 2 2" xfId="11183"/>
    <cellStyle name="Normal 16 3 3 5 2 2 3" xfId="11184"/>
    <cellStyle name="Normal 16 3 3 5 2 2 4" xfId="11185"/>
    <cellStyle name="Normal 16 3 3 5 2 3" xfId="11186"/>
    <cellStyle name="Normal 16 3 3 5 2 3 2" xfId="11187"/>
    <cellStyle name="Normal 16 3 3 5 2 3 3" xfId="11188"/>
    <cellStyle name="Normal 16 3 3 5 2 4" xfId="11189"/>
    <cellStyle name="Normal 16 3 3 5 2 5" xfId="11190"/>
    <cellStyle name="Normal 16 3 3 5 2 6" xfId="11191"/>
    <cellStyle name="Normal 16 3 3 5 3" xfId="11192"/>
    <cellStyle name="Normal 16 3 3 5 3 2" xfId="11193"/>
    <cellStyle name="Normal 16 3 3 5 3 3" xfId="11194"/>
    <cellStyle name="Normal 16 3 3 5 3 4" xfId="11195"/>
    <cellStyle name="Normal 16 3 3 5 4" xfId="11196"/>
    <cellStyle name="Normal 16 3 3 5 4 2" xfId="11197"/>
    <cellStyle name="Normal 16 3 3 5 4 3" xfId="11198"/>
    <cellStyle name="Normal 16 3 3 5 4 4" xfId="11199"/>
    <cellStyle name="Normal 16 3 3 5 5" xfId="11200"/>
    <cellStyle name="Normal 16 3 3 5 5 2" xfId="11201"/>
    <cellStyle name="Normal 16 3 3 5 5 3" xfId="11202"/>
    <cellStyle name="Normal 16 3 3 5 5 4" xfId="11203"/>
    <cellStyle name="Normal 16 3 3 5 6" xfId="11204"/>
    <cellStyle name="Normal 16 3 3 5 6 2" xfId="11205"/>
    <cellStyle name="Normal 16 3 3 5 6 3" xfId="11206"/>
    <cellStyle name="Normal 16 3 3 5 7" xfId="11207"/>
    <cellStyle name="Normal 16 3 3 5 8" xfId="11208"/>
    <cellStyle name="Normal 16 3 3 5 9" xfId="11209"/>
    <cellStyle name="Normal 16 3 3 6" xfId="11210"/>
    <cellStyle name="Normal 16 3 3 6 2" xfId="11211"/>
    <cellStyle name="Normal 16 3 3 6 2 2" xfId="11212"/>
    <cellStyle name="Normal 16 3 3 6 2 2 2" xfId="11213"/>
    <cellStyle name="Normal 16 3 3 6 2 2 3" xfId="11214"/>
    <cellStyle name="Normal 16 3 3 6 2 2 4" xfId="11215"/>
    <cellStyle name="Normal 16 3 3 6 2 3" xfId="11216"/>
    <cellStyle name="Normal 16 3 3 6 2 3 2" xfId="11217"/>
    <cellStyle name="Normal 16 3 3 6 2 3 3" xfId="11218"/>
    <cellStyle name="Normal 16 3 3 6 2 4" xfId="11219"/>
    <cellStyle name="Normal 16 3 3 6 2 5" xfId="11220"/>
    <cellStyle name="Normal 16 3 3 6 2 6" xfId="11221"/>
    <cellStyle name="Normal 16 3 3 6 3" xfId="11222"/>
    <cellStyle name="Normal 16 3 3 6 3 2" xfId="11223"/>
    <cellStyle name="Normal 16 3 3 6 3 3" xfId="11224"/>
    <cellStyle name="Normal 16 3 3 6 3 4" xfId="11225"/>
    <cellStyle name="Normal 16 3 3 6 4" xfId="11226"/>
    <cellStyle name="Normal 16 3 3 6 4 2" xfId="11227"/>
    <cellStyle name="Normal 16 3 3 6 4 3" xfId="11228"/>
    <cellStyle name="Normal 16 3 3 6 4 4" xfId="11229"/>
    <cellStyle name="Normal 16 3 3 6 5" xfId="11230"/>
    <cellStyle name="Normal 16 3 3 6 5 2" xfId="11231"/>
    <cellStyle name="Normal 16 3 3 6 5 3" xfId="11232"/>
    <cellStyle name="Normal 16 3 3 6 6" xfId="11233"/>
    <cellStyle name="Normal 16 3 3 6 7" xfId="11234"/>
    <cellStyle name="Normal 16 3 3 6 8" xfId="11235"/>
    <cellStyle name="Normal 16 3 3 7" xfId="11236"/>
    <cellStyle name="Normal 16 3 3 7 2" xfId="11237"/>
    <cellStyle name="Normal 16 3 3 7 2 2" xfId="11238"/>
    <cellStyle name="Normal 16 3 3 7 2 3" xfId="11239"/>
    <cellStyle name="Normal 16 3 3 7 2 4" xfId="11240"/>
    <cellStyle name="Normal 16 3 3 7 3" xfId="11241"/>
    <cellStyle name="Normal 16 3 3 7 3 2" xfId="11242"/>
    <cellStyle name="Normal 16 3 3 7 3 3" xfId="11243"/>
    <cellStyle name="Normal 16 3 3 7 4" xfId="11244"/>
    <cellStyle name="Normal 16 3 3 7 5" xfId="11245"/>
    <cellStyle name="Normal 16 3 3 7 6" xfId="11246"/>
    <cellStyle name="Normal 16 3 3 8" xfId="11247"/>
    <cellStyle name="Normal 16 3 3 8 2" xfId="11248"/>
    <cellStyle name="Normal 16 3 3 8 3" xfId="11249"/>
    <cellStyle name="Normal 16 3 3 8 4" xfId="11250"/>
    <cellStyle name="Normal 16 3 3 9" xfId="11251"/>
    <cellStyle name="Normal 16 3 3 9 2" xfId="11252"/>
    <cellStyle name="Normal 16 3 3 9 3" xfId="11253"/>
    <cellStyle name="Normal 16 3 3 9 4" xfId="11254"/>
    <cellStyle name="Normal 16 3 4" xfId="11255"/>
    <cellStyle name="Normal 16 3 4 10" xfId="11256"/>
    <cellStyle name="Normal 16 3 4 11" xfId="11257"/>
    <cellStyle name="Normal 16 3 4 2" xfId="11258"/>
    <cellStyle name="Normal 16 3 4 2 10" xfId="11259"/>
    <cellStyle name="Normal 16 3 4 2 2" xfId="11260"/>
    <cellStyle name="Normal 16 3 4 2 2 2" xfId="11261"/>
    <cellStyle name="Normal 16 3 4 2 2 2 2" xfId="11262"/>
    <cellStyle name="Normal 16 3 4 2 2 2 2 2" xfId="11263"/>
    <cellStyle name="Normal 16 3 4 2 2 2 2 3" xfId="11264"/>
    <cellStyle name="Normal 16 3 4 2 2 2 2 4" xfId="11265"/>
    <cellStyle name="Normal 16 3 4 2 2 2 3" xfId="11266"/>
    <cellStyle name="Normal 16 3 4 2 2 2 3 2" xfId="11267"/>
    <cellStyle name="Normal 16 3 4 2 2 2 3 3" xfId="11268"/>
    <cellStyle name="Normal 16 3 4 2 2 2 4" xfId="11269"/>
    <cellStyle name="Normal 16 3 4 2 2 2 5" xfId="11270"/>
    <cellStyle name="Normal 16 3 4 2 2 2 6" xfId="11271"/>
    <cellStyle name="Normal 16 3 4 2 2 3" xfId="11272"/>
    <cellStyle name="Normal 16 3 4 2 2 3 2" xfId="11273"/>
    <cellStyle name="Normal 16 3 4 2 2 3 3" xfId="11274"/>
    <cellStyle name="Normal 16 3 4 2 2 3 4" xfId="11275"/>
    <cellStyle name="Normal 16 3 4 2 2 4" xfId="11276"/>
    <cellStyle name="Normal 16 3 4 2 2 4 2" xfId="11277"/>
    <cellStyle name="Normal 16 3 4 2 2 4 3" xfId="11278"/>
    <cellStyle name="Normal 16 3 4 2 2 4 4" xfId="11279"/>
    <cellStyle name="Normal 16 3 4 2 2 5" xfId="11280"/>
    <cellStyle name="Normal 16 3 4 2 2 5 2" xfId="11281"/>
    <cellStyle name="Normal 16 3 4 2 2 5 3" xfId="11282"/>
    <cellStyle name="Normal 16 3 4 2 2 5 4" xfId="11283"/>
    <cellStyle name="Normal 16 3 4 2 2 6" xfId="11284"/>
    <cellStyle name="Normal 16 3 4 2 2 6 2" xfId="11285"/>
    <cellStyle name="Normal 16 3 4 2 2 6 3" xfId="11286"/>
    <cellStyle name="Normal 16 3 4 2 2 7" xfId="11287"/>
    <cellStyle name="Normal 16 3 4 2 2 8" xfId="11288"/>
    <cellStyle name="Normal 16 3 4 2 2 9" xfId="11289"/>
    <cellStyle name="Normal 16 3 4 2 3" xfId="11290"/>
    <cellStyle name="Normal 16 3 4 2 3 2" xfId="11291"/>
    <cellStyle name="Normal 16 3 4 2 3 2 2" xfId="11292"/>
    <cellStyle name="Normal 16 3 4 2 3 2 3" xfId="11293"/>
    <cellStyle name="Normal 16 3 4 2 3 2 4" xfId="11294"/>
    <cellStyle name="Normal 16 3 4 2 3 3" xfId="11295"/>
    <cellStyle name="Normal 16 3 4 2 3 3 2" xfId="11296"/>
    <cellStyle name="Normal 16 3 4 2 3 3 3" xfId="11297"/>
    <cellStyle name="Normal 16 3 4 2 3 4" xfId="11298"/>
    <cellStyle name="Normal 16 3 4 2 3 5" xfId="11299"/>
    <cellStyle name="Normal 16 3 4 2 3 6" xfId="11300"/>
    <cellStyle name="Normal 16 3 4 2 4" xfId="11301"/>
    <cellStyle name="Normal 16 3 4 2 4 2" xfId="11302"/>
    <cellStyle name="Normal 16 3 4 2 4 3" xfId="11303"/>
    <cellStyle name="Normal 16 3 4 2 4 4" xfId="11304"/>
    <cellStyle name="Normal 16 3 4 2 5" xfId="11305"/>
    <cellStyle name="Normal 16 3 4 2 5 2" xfId="11306"/>
    <cellStyle name="Normal 16 3 4 2 5 3" xfId="11307"/>
    <cellStyle name="Normal 16 3 4 2 5 4" xfId="11308"/>
    <cellStyle name="Normal 16 3 4 2 6" xfId="11309"/>
    <cellStyle name="Normal 16 3 4 2 6 2" xfId="11310"/>
    <cellStyle name="Normal 16 3 4 2 6 3" xfId="11311"/>
    <cellStyle name="Normal 16 3 4 2 6 4" xfId="11312"/>
    <cellStyle name="Normal 16 3 4 2 7" xfId="11313"/>
    <cellStyle name="Normal 16 3 4 2 7 2" xfId="11314"/>
    <cellStyle name="Normal 16 3 4 2 7 3" xfId="11315"/>
    <cellStyle name="Normal 16 3 4 2 8" xfId="11316"/>
    <cellStyle name="Normal 16 3 4 2 9" xfId="11317"/>
    <cellStyle name="Normal 16 3 4 3" xfId="11318"/>
    <cellStyle name="Normal 16 3 4 3 2" xfId="11319"/>
    <cellStyle name="Normal 16 3 4 3 2 2" xfId="11320"/>
    <cellStyle name="Normal 16 3 4 3 2 2 2" xfId="11321"/>
    <cellStyle name="Normal 16 3 4 3 2 2 3" xfId="11322"/>
    <cellStyle name="Normal 16 3 4 3 2 2 4" xfId="11323"/>
    <cellStyle name="Normal 16 3 4 3 2 3" xfId="11324"/>
    <cellStyle name="Normal 16 3 4 3 2 3 2" xfId="11325"/>
    <cellStyle name="Normal 16 3 4 3 2 3 3" xfId="11326"/>
    <cellStyle name="Normal 16 3 4 3 2 4" xfId="11327"/>
    <cellStyle name="Normal 16 3 4 3 2 5" xfId="11328"/>
    <cellStyle name="Normal 16 3 4 3 2 6" xfId="11329"/>
    <cellStyle name="Normal 16 3 4 3 3" xfId="11330"/>
    <cellStyle name="Normal 16 3 4 3 3 2" xfId="11331"/>
    <cellStyle name="Normal 16 3 4 3 3 3" xfId="11332"/>
    <cellStyle name="Normal 16 3 4 3 3 4" xfId="11333"/>
    <cellStyle name="Normal 16 3 4 3 4" xfId="11334"/>
    <cellStyle name="Normal 16 3 4 3 4 2" xfId="11335"/>
    <cellStyle name="Normal 16 3 4 3 4 3" xfId="11336"/>
    <cellStyle name="Normal 16 3 4 3 4 4" xfId="11337"/>
    <cellStyle name="Normal 16 3 4 3 5" xfId="11338"/>
    <cellStyle name="Normal 16 3 4 3 5 2" xfId="11339"/>
    <cellStyle name="Normal 16 3 4 3 5 3" xfId="11340"/>
    <cellStyle name="Normal 16 3 4 3 5 4" xfId="11341"/>
    <cellStyle name="Normal 16 3 4 3 6" xfId="11342"/>
    <cellStyle name="Normal 16 3 4 3 6 2" xfId="11343"/>
    <cellStyle name="Normal 16 3 4 3 6 3" xfId="11344"/>
    <cellStyle name="Normal 16 3 4 3 7" xfId="11345"/>
    <cellStyle name="Normal 16 3 4 3 8" xfId="11346"/>
    <cellStyle name="Normal 16 3 4 3 9" xfId="11347"/>
    <cellStyle name="Normal 16 3 4 4" xfId="11348"/>
    <cellStyle name="Normal 16 3 4 4 2" xfId="11349"/>
    <cellStyle name="Normal 16 3 4 4 2 2" xfId="11350"/>
    <cellStyle name="Normal 16 3 4 4 2 3" xfId="11351"/>
    <cellStyle name="Normal 16 3 4 4 2 4" xfId="11352"/>
    <cellStyle name="Normal 16 3 4 4 3" xfId="11353"/>
    <cellStyle name="Normal 16 3 4 4 3 2" xfId="11354"/>
    <cellStyle name="Normal 16 3 4 4 3 3" xfId="11355"/>
    <cellStyle name="Normal 16 3 4 4 4" xfId="11356"/>
    <cellStyle name="Normal 16 3 4 4 5" xfId="11357"/>
    <cellStyle name="Normal 16 3 4 4 6" xfId="11358"/>
    <cellStyle name="Normal 16 3 4 5" xfId="11359"/>
    <cellStyle name="Normal 16 3 4 5 2" xfId="11360"/>
    <cellStyle name="Normal 16 3 4 5 3" xfId="11361"/>
    <cellStyle name="Normal 16 3 4 5 4" xfId="11362"/>
    <cellStyle name="Normal 16 3 4 6" xfId="11363"/>
    <cellStyle name="Normal 16 3 4 6 2" xfId="11364"/>
    <cellStyle name="Normal 16 3 4 6 3" xfId="11365"/>
    <cellStyle name="Normal 16 3 4 6 4" xfId="11366"/>
    <cellStyle name="Normal 16 3 4 7" xfId="11367"/>
    <cellStyle name="Normal 16 3 4 7 2" xfId="11368"/>
    <cellStyle name="Normal 16 3 4 7 3" xfId="11369"/>
    <cellStyle name="Normal 16 3 4 7 4" xfId="11370"/>
    <cellStyle name="Normal 16 3 4 8" xfId="11371"/>
    <cellStyle name="Normal 16 3 4 8 2" xfId="11372"/>
    <cellStyle name="Normal 16 3 4 8 3" xfId="11373"/>
    <cellStyle name="Normal 16 3 4 9" xfId="11374"/>
    <cellStyle name="Normal 16 3 5" xfId="11375"/>
    <cellStyle name="Normal 16 3 5 10" xfId="11376"/>
    <cellStyle name="Normal 16 3 5 11" xfId="11377"/>
    <cellStyle name="Normal 16 3 5 2" xfId="11378"/>
    <cellStyle name="Normal 16 3 5 2 10" xfId="11379"/>
    <cellStyle name="Normal 16 3 5 2 2" xfId="11380"/>
    <cellStyle name="Normal 16 3 5 2 2 2" xfId="11381"/>
    <cellStyle name="Normal 16 3 5 2 2 2 2" xfId="11382"/>
    <cellStyle name="Normal 16 3 5 2 2 2 2 2" xfId="11383"/>
    <cellStyle name="Normal 16 3 5 2 2 2 2 3" xfId="11384"/>
    <cellStyle name="Normal 16 3 5 2 2 2 2 4" xfId="11385"/>
    <cellStyle name="Normal 16 3 5 2 2 2 3" xfId="11386"/>
    <cellStyle name="Normal 16 3 5 2 2 2 3 2" xfId="11387"/>
    <cellStyle name="Normal 16 3 5 2 2 2 3 3" xfId="11388"/>
    <cellStyle name="Normal 16 3 5 2 2 2 4" xfId="11389"/>
    <cellStyle name="Normal 16 3 5 2 2 2 5" xfId="11390"/>
    <cellStyle name="Normal 16 3 5 2 2 2 6" xfId="11391"/>
    <cellStyle name="Normal 16 3 5 2 2 3" xfId="11392"/>
    <cellStyle name="Normal 16 3 5 2 2 3 2" xfId="11393"/>
    <cellStyle name="Normal 16 3 5 2 2 3 3" xfId="11394"/>
    <cellStyle name="Normal 16 3 5 2 2 3 4" xfId="11395"/>
    <cellStyle name="Normal 16 3 5 2 2 4" xfId="11396"/>
    <cellStyle name="Normal 16 3 5 2 2 4 2" xfId="11397"/>
    <cellStyle name="Normal 16 3 5 2 2 4 3" xfId="11398"/>
    <cellStyle name="Normal 16 3 5 2 2 4 4" xfId="11399"/>
    <cellStyle name="Normal 16 3 5 2 2 5" xfId="11400"/>
    <cellStyle name="Normal 16 3 5 2 2 5 2" xfId="11401"/>
    <cellStyle name="Normal 16 3 5 2 2 5 3" xfId="11402"/>
    <cellStyle name="Normal 16 3 5 2 2 5 4" xfId="11403"/>
    <cellStyle name="Normal 16 3 5 2 2 6" xfId="11404"/>
    <cellStyle name="Normal 16 3 5 2 2 6 2" xfId="11405"/>
    <cellStyle name="Normal 16 3 5 2 2 6 3" xfId="11406"/>
    <cellStyle name="Normal 16 3 5 2 2 7" xfId="11407"/>
    <cellStyle name="Normal 16 3 5 2 2 8" xfId="11408"/>
    <cellStyle name="Normal 16 3 5 2 2 9" xfId="11409"/>
    <cellStyle name="Normal 16 3 5 2 3" xfId="11410"/>
    <cellStyle name="Normal 16 3 5 2 3 2" xfId="11411"/>
    <cellStyle name="Normal 16 3 5 2 3 2 2" xfId="11412"/>
    <cellStyle name="Normal 16 3 5 2 3 2 3" xfId="11413"/>
    <cellStyle name="Normal 16 3 5 2 3 2 4" xfId="11414"/>
    <cellStyle name="Normal 16 3 5 2 3 3" xfId="11415"/>
    <cellStyle name="Normal 16 3 5 2 3 3 2" xfId="11416"/>
    <cellStyle name="Normal 16 3 5 2 3 3 3" xfId="11417"/>
    <cellStyle name="Normal 16 3 5 2 3 4" xfId="11418"/>
    <cellStyle name="Normal 16 3 5 2 3 5" xfId="11419"/>
    <cellStyle name="Normal 16 3 5 2 3 6" xfId="11420"/>
    <cellStyle name="Normal 16 3 5 2 4" xfId="11421"/>
    <cellStyle name="Normal 16 3 5 2 4 2" xfId="11422"/>
    <cellStyle name="Normal 16 3 5 2 4 3" xfId="11423"/>
    <cellStyle name="Normal 16 3 5 2 4 4" xfId="11424"/>
    <cellStyle name="Normal 16 3 5 2 5" xfId="11425"/>
    <cellStyle name="Normal 16 3 5 2 5 2" xfId="11426"/>
    <cellStyle name="Normal 16 3 5 2 5 3" xfId="11427"/>
    <cellStyle name="Normal 16 3 5 2 5 4" xfId="11428"/>
    <cellStyle name="Normal 16 3 5 2 6" xfId="11429"/>
    <cellStyle name="Normal 16 3 5 2 6 2" xfId="11430"/>
    <cellStyle name="Normal 16 3 5 2 6 3" xfId="11431"/>
    <cellStyle name="Normal 16 3 5 2 6 4" xfId="11432"/>
    <cellStyle name="Normal 16 3 5 2 7" xfId="11433"/>
    <cellStyle name="Normal 16 3 5 2 7 2" xfId="11434"/>
    <cellStyle name="Normal 16 3 5 2 7 3" xfId="11435"/>
    <cellStyle name="Normal 16 3 5 2 8" xfId="11436"/>
    <cellStyle name="Normal 16 3 5 2 9" xfId="11437"/>
    <cellStyle name="Normal 16 3 5 3" xfId="11438"/>
    <cellStyle name="Normal 16 3 5 3 2" xfId="11439"/>
    <cellStyle name="Normal 16 3 5 3 2 2" xfId="11440"/>
    <cellStyle name="Normal 16 3 5 3 2 2 2" xfId="11441"/>
    <cellStyle name="Normal 16 3 5 3 2 2 3" xfId="11442"/>
    <cellStyle name="Normal 16 3 5 3 2 2 4" xfId="11443"/>
    <cellStyle name="Normal 16 3 5 3 2 3" xfId="11444"/>
    <cellStyle name="Normal 16 3 5 3 2 3 2" xfId="11445"/>
    <cellStyle name="Normal 16 3 5 3 2 3 3" xfId="11446"/>
    <cellStyle name="Normal 16 3 5 3 2 4" xfId="11447"/>
    <cellStyle name="Normal 16 3 5 3 2 5" xfId="11448"/>
    <cellStyle name="Normal 16 3 5 3 2 6" xfId="11449"/>
    <cellStyle name="Normal 16 3 5 3 3" xfId="11450"/>
    <cellStyle name="Normal 16 3 5 3 3 2" xfId="11451"/>
    <cellStyle name="Normal 16 3 5 3 3 3" xfId="11452"/>
    <cellStyle name="Normal 16 3 5 3 3 4" xfId="11453"/>
    <cellStyle name="Normal 16 3 5 3 4" xfId="11454"/>
    <cellStyle name="Normal 16 3 5 3 4 2" xfId="11455"/>
    <cellStyle name="Normal 16 3 5 3 4 3" xfId="11456"/>
    <cellStyle name="Normal 16 3 5 3 4 4" xfId="11457"/>
    <cellStyle name="Normal 16 3 5 3 5" xfId="11458"/>
    <cellStyle name="Normal 16 3 5 3 5 2" xfId="11459"/>
    <cellStyle name="Normal 16 3 5 3 5 3" xfId="11460"/>
    <cellStyle name="Normal 16 3 5 3 5 4" xfId="11461"/>
    <cellStyle name="Normal 16 3 5 3 6" xfId="11462"/>
    <cellStyle name="Normal 16 3 5 3 6 2" xfId="11463"/>
    <cellStyle name="Normal 16 3 5 3 6 3" xfId="11464"/>
    <cellStyle name="Normal 16 3 5 3 7" xfId="11465"/>
    <cellStyle name="Normal 16 3 5 3 8" xfId="11466"/>
    <cellStyle name="Normal 16 3 5 3 9" xfId="11467"/>
    <cellStyle name="Normal 16 3 5 4" xfId="11468"/>
    <cellStyle name="Normal 16 3 5 4 2" xfId="11469"/>
    <cellStyle name="Normal 16 3 5 4 2 2" xfId="11470"/>
    <cellStyle name="Normal 16 3 5 4 2 3" xfId="11471"/>
    <cellStyle name="Normal 16 3 5 4 2 4" xfId="11472"/>
    <cellStyle name="Normal 16 3 5 4 3" xfId="11473"/>
    <cellStyle name="Normal 16 3 5 4 3 2" xfId="11474"/>
    <cellStyle name="Normal 16 3 5 4 3 3" xfId="11475"/>
    <cellStyle name="Normal 16 3 5 4 4" xfId="11476"/>
    <cellStyle name="Normal 16 3 5 4 5" xfId="11477"/>
    <cellStyle name="Normal 16 3 5 4 6" xfId="11478"/>
    <cellStyle name="Normal 16 3 5 5" xfId="11479"/>
    <cellStyle name="Normal 16 3 5 5 2" xfId="11480"/>
    <cellStyle name="Normal 16 3 5 5 3" xfId="11481"/>
    <cellStyle name="Normal 16 3 5 5 4" xfId="11482"/>
    <cellStyle name="Normal 16 3 5 6" xfId="11483"/>
    <cellStyle name="Normal 16 3 5 6 2" xfId="11484"/>
    <cellStyle name="Normal 16 3 5 6 3" xfId="11485"/>
    <cellStyle name="Normal 16 3 5 6 4" xfId="11486"/>
    <cellStyle name="Normal 16 3 5 7" xfId="11487"/>
    <cellStyle name="Normal 16 3 5 7 2" xfId="11488"/>
    <cellStyle name="Normal 16 3 5 7 3" xfId="11489"/>
    <cellStyle name="Normal 16 3 5 7 4" xfId="11490"/>
    <cellStyle name="Normal 16 3 5 8" xfId="11491"/>
    <cellStyle name="Normal 16 3 5 8 2" xfId="11492"/>
    <cellStyle name="Normal 16 3 5 8 3" xfId="11493"/>
    <cellStyle name="Normal 16 3 5 9" xfId="11494"/>
    <cellStyle name="Normal 16 3 6" xfId="11495"/>
    <cellStyle name="Normal 16 3 6 10" xfId="11496"/>
    <cellStyle name="Normal 16 3 6 11" xfId="11497"/>
    <cellStyle name="Normal 16 3 6 2" xfId="11498"/>
    <cellStyle name="Normal 16 3 6 2 10" xfId="11499"/>
    <cellStyle name="Normal 16 3 6 2 2" xfId="11500"/>
    <cellStyle name="Normal 16 3 6 2 2 2" xfId="11501"/>
    <cellStyle name="Normal 16 3 6 2 2 2 2" xfId="11502"/>
    <cellStyle name="Normal 16 3 6 2 2 2 2 2" xfId="11503"/>
    <cellStyle name="Normal 16 3 6 2 2 2 2 3" xfId="11504"/>
    <cellStyle name="Normal 16 3 6 2 2 2 2 4" xfId="11505"/>
    <cellStyle name="Normal 16 3 6 2 2 2 3" xfId="11506"/>
    <cellStyle name="Normal 16 3 6 2 2 2 3 2" xfId="11507"/>
    <cellStyle name="Normal 16 3 6 2 2 2 3 3" xfId="11508"/>
    <cellStyle name="Normal 16 3 6 2 2 2 4" xfId="11509"/>
    <cellStyle name="Normal 16 3 6 2 2 2 5" xfId="11510"/>
    <cellStyle name="Normal 16 3 6 2 2 2 6" xfId="11511"/>
    <cellStyle name="Normal 16 3 6 2 2 3" xfId="11512"/>
    <cellStyle name="Normal 16 3 6 2 2 3 2" xfId="11513"/>
    <cellStyle name="Normal 16 3 6 2 2 3 3" xfId="11514"/>
    <cellStyle name="Normal 16 3 6 2 2 3 4" xfId="11515"/>
    <cellStyle name="Normal 16 3 6 2 2 4" xfId="11516"/>
    <cellStyle name="Normal 16 3 6 2 2 4 2" xfId="11517"/>
    <cellStyle name="Normal 16 3 6 2 2 4 3" xfId="11518"/>
    <cellStyle name="Normal 16 3 6 2 2 4 4" xfId="11519"/>
    <cellStyle name="Normal 16 3 6 2 2 5" xfId="11520"/>
    <cellStyle name="Normal 16 3 6 2 2 5 2" xfId="11521"/>
    <cellStyle name="Normal 16 3 6 2 2 5 3" xfId="11522"/>
    <cellStyle name="Normal 16 3 6 2 2 5 4" xfId="11523"/>
    <cellStyle name="Normal 16 3 6 2 2 6" xfId="11524"/>
    <cellStyle name="Normal 16 3 6 2 2 6 2" xfId="11525"/>
    <cellStyle name="Normal 16 3 6 2 2 6 3" xfId="11526"/>
    <cellStyle name="Normal 16 3 6 2 2 7" xfId="11527"/>
    <cellStyle name="Normal 16 3 6 2 2 8" xfId="11528"/>
    <cellStyle name="Normal 16 3 6 2 2 9" xfId="11529"/>
    <cellStyle name="Normal 16 3 6 2 3" xfId="11530"/>
    <cellStyle name="Normal 16 3 6 2 3 2" xfId="11531"/>
    <cellStyle name="Normal 16 3 6 2 3 2 2" xfId="11532"/>
    <cellStyle name="Normal 16 3 6 2 3 2 3" xfId="11533"/>
    <cellStyle name="Normal 16 3 6 2 3 2 4" xfId="11534"/>
    <cellStyle name="Normal 16 3 6 2 3 3" xfId="11535"/>
    <cellStyle name="Normal 16 3 6 2 3 3 2" xfId="11536"/>
    <cellStyle name="Normal 16 3 6 2 3 3 3" xfId="11537"/>
    <cellStyle name="Normal 16 3 6 2 3 4" xfId="11538"/>
    <cellStyle name="Normal 16 3 6 2 3 5" xfId="11539"/>
    <cellStyle name="Normal 16 3 6 2 3 6" xfId="11540"/>
    <cellStyle name="Normal 16 3 6 2 4" xfId="11541"/>
    <cellStyle name="Normal 16 3 6 2 4 2" xfId="11542"/>
    <cellStyle name="Normal 16 3 6 2 4 3" xfId="11543"/>
    <cellStyle name="Normal 16 3 6 2 4 4" xfId="11544"/>
    <cellStyle name="Normal 16 3 6 2 5" xfId="11545"/>
    <cellStyle name="Normal 16 3 6 2 5 2" xfId="11546"/>
    <cellStyle name="Normal 16 3 6 2 5 3" xfId="11547"/>
    <cellStyle name="Normal 16 3 6 2 5 4" xfId="11548"/>
    <cellStyle name="Normal 16 3 6 2 6" xfId="11549"/>
    <cellStyle name="Normal 16 3 6 2 6 2" xfId="11550"/>
    <cellStyle name="Normal 16 3 6 2 6 3" xfId="11551"/>
    <cellStyle name="Normal 16 3 6 2 6 4" xfId="11552"/>
    <cellStyle name="Normal 16 3 6 2 7" xfId="11553"/>
    <cellStyle name="Normal 16 3 6 2 7 2" xfId="11554"/>
    <cellStyle name="Normal 16 3 6 2 7 3" xfId="11555"/>
    <cellStyle name="Normal 16 3 6 2 8" xfId="11556"/>
    <cellStyle name="Normal 16 3 6 2 9" xfId="11557"/>
    <cellStyle name="Normal 16 3 6 3" xfId="11558"/>
    <cellStyle name="Normal 16 3 6 3 2" xfId="11559"/>
    <cellStyle name="Normal 16 3 6 3 2 2" xfId="11560"/>
    <cellStyle name="Normal 16 3 6 3 2 2 2" xfId="11561"/>
    <cellStyle name="Normal 16 3 6 3 2 2 3" xfId="11562"/>
    <cellStyle name="Normal 16 3 6 3 2 2 4" xfId="11563"/>
    <cellStyle name="Normal 16 3 6 3 2 3" xfId="11564"/>
    <cellStyle name="Normal 16 3 6 3 2 3 2" xfId="11565"/>
    <cellStyle name="Normal 16 3 6 3 2 3 3" xfId="11566"/>
    <cellStyle name="Normal 16 3 6 3 2 4" xfId="11567"/>
    <cellStyle name="Normal 16 3 6 3 2 5" xfId="11568"/>
    <cellStyle name="Normal 16 3 6 3 2 6" xfId="11569"/>
    <cellStyle name="Normal 16 3 6 3 3" xfId="11570"/>
    <cellStyle name="Normal 16 3 6 3 3 2" xfId="11571"/>
    <cellStyle name="Normal 16 3 6 3 3 3" xfId="11572"/>
    <cellStyle name="Normal 16 3 6 3 3 4" xfId="11573"/>
    <cellStyle name="Normal 16 3 6 3 4" xfId="11574"/>
    <cellStyle name="Normal 16 3 6 3 4 2" xfId="11575"/>
    <cellStyle name="Normal 16 3 6 3 4 3" xfId="11576"/>
    <cellStyle name="Normal 16 3 6 3 4 4" xfId="11577"/>
    <cellStyle name="Normal 16 3 6 3 5" xfId="11578"/>
    <cellStyle name="Normal 16 3 6 3 5 2" xfId="11579"/>
    <cellStyle name="Normal 16 3 6 3 5 3" xfId="11580"/>
    <cellStyle name="Normal 16 3 6 3 5 4" xfId="11581"/>
    <cellStyle name="Normal 16 3 6 3 6" xfId="11582"/>
    <cellStyle name="Normal 16 3 6 3 6 2" xfId="11583"/>
    <cellStyle name="Normal 16 3 6 3 6 3" xfId="11584"/>
    <cellStyle name="Normal 16 3 6 3 7" xfId="11585"/>
    <cellStyle name="Normal 16 3 6 3 8" xfId="11586"/>
    <cellStyle name="Normal 16 3 6 3 9" xfId="11587"/>
    <cellStyle name="Normal 16 3 6 4" xfId="11588"/>
    <cellStyle name="Normal 16 3 6 4 2" xfId="11589"/>
    <cellStyle name="Normal 16 3 6 4 2 2" xfId="11590"/>
    <cellStyle name="Normal 16 3 6 4 2 3" xfId="11591"/>
    <cellStyle name="Normal 16 3 6 4 2 4" xfId="11592"/>
    <cellStyle name="Normal 16 3 6 4 3" xfId="11593"/>
    <cellStyle name="Normal 16 3 6 4 3 2" xfId="11594"/>
    <cellStyle name="Normal 16 3 6 4 3 3" xfId="11595"/>
    <cellStyle name="Normal 16 3 6 4 4" xfId="11596"/>
    <cellStyle name="Normal 16 3 6 4 5" xfId="11597"/>
    <cellStyle name="Normal 16 3 6 4 6" xfId="11598"/>
    <cellStyle name="Normal 16 3 6 5" xfId="11599"/>
    <cellStyle name="Normal 16 3 6 5 2" xfId="11600"/>
    <cellStyle name="Normal 16 3 6 5 3" xfId="11601"/>
    <cellStyle name="Normal 16 3 6 5 4" xfId="11602"/>
    <cellStyle name="Normal 16 3 6 6" xfId="11603"/>
    <cellStyle name="Normal 16 3 6 6 2" xfId="11604"/>
    <cellStyle name="Normal 16 3 6 6 3" xfId="11605"/>
    <cellStyle name="Normal 16 3 6 6 4" xfId="11606"/>
    <cellStyle name="Normal 16 3 6 7" xfId="11607"/>
    <cellStyle name="Normal 16 3 6 7 2" xfId="11608"/>
    <cellStyle name="Normal 16 3 6 7 3" xfId="11609"/>
    <cellStyle name="Normal 16 3 6 7 4" xfId="11610"/>
    <cellStyle name="Normal 16 3 6 8" xfId="11611"/>
    <cellStyle name="Normal 16 3 6 8 2" xfId="11612"/>
    <cellStyle name="Normal 16 3 6 8 3" xfId="11613"/>
    <cellStyle name="Normal 16 3 6 9" xfId="11614"/>
    <cellStyle name="Normal 16 3 7" xfId="11615"/>
    <cellStyle name="Normal 16 3 7 10" xfId="11616"/>
    <cellStyle name="Normal 16 3 7 2" xfId="11617"/>
    <cellStyle name="Normal 16 3 7 2 2" xfId="11618"/>
    <cellStyle name="Normal 16 3 7 2 2 2" xfId="11619"/>
    <cellStyle name="Normal 16 3 7 2 2 2 2" xfId="11620"/>
    <cellStyle name="Normal 16 3 7 2 2 2 3" xfId="11621"/>
    <cellStyle name="Normal 16 3 7 2 2 2 4" xfId="11622"/>
    <cellStyle name="Normal 16 3 7 2 2 3" xfId="11623"/>
    <cellStyle name="Normal 16 3 7 2 2 3 2" xfId="11624"/>
    <cellStyle name="Normal 16 3 7 2 2 3 3" xfId="11625"/>
    <cellStyle name="Normal 16 3 7 2 2 4" xfId="11626"/>
    <cellStyle name="Normal 16 3 7 2 2 5" xfId="11627"/>
    <cellStyle name="Normal 16 3 7 2 2 6" xfId="11628"/>
    <cellStyle name="Normal 16 3 7 2 3" xfId="11629"/>
    <cellStyle name="Normal 16 3 7 2 3 2" xfId="11630"/>
    <cellStyle name="Normal 16 3 7 2 3 3" xfId="11631"/>
    <cellStyle name="Normal 16 3 7 2 3 4" xfId="11632"/>
    <cellStyle name="Normal 16 3 7 2 4" xfId="11633"/>
    <cellStyle name="Normal 16 3 7 2 4 2" xfId="11634"/>
    <cellStyle name="Normal 16 3 7 2 4 3" xfId="11635"/>
    <cellStyle name="Normal 16 3 7 2 4 4" xfId="11636"/>
    <cellStyle name="Normal 16 3 7 2 5" xfId="11637"/>
    <cellStyle name="Normal 16 3 7 2 5 2" xfId="11638"/>
    <cellStyle name="Normal 16 3 7 2 5 3" xfId="11639"/>
    <cellStyle name="Normal 16 3 7 2 5 4" xfId="11640"/>
    <cellStyle name="Normal 16 3 7 2 6" xfId="11641"/>
    <cellStyle name="Normal 16 3 7 2 6 2" xfId="11642"/>
    <cellStyle name="Normal 16 3 7 2 6 3" xfId="11643"/>
    <cellStyle name="Normal 16 3 7 2 7" xfId="11644"/>
    <cellStyle name="Normal 16 3 7 2 8" xfId="11645"/>
    <cellStyle name="Normal 16 3 7 2 9" xfId="11646"/>
    <cellStyle name="Normal 16 3 7 3" xfId="11647"/>
    <cellStyle name="Normal 16 3 7 3 2" xfId="11648"/>
    <cellStyle name="Normal 16 3 7 3 2 2" xfId="11649"/>
    <cellStyle name="Normal 16 3 7 3 2 3" xfId="11650"/>
    <cellStyle name="Normal 16 3 7 3 2 4" xfId="11651"/>
    <cellStyle name="Normal 16 3 7 3 3" xfId="11652"/>
    <cellStyle name="Normal 16 3 7 3 3 2" xfId="11653"/>
    <cellStyle name="Normal 16 3 7 3 3 3" xfId="11654"/>
    <cellStyle name="Normal 16 3 7 3 4" xfId="11655"/>
    <cellStyle name="Normal 16 3 7 3 5" xfId="11656"/>
    <cellStyle name="Normal 16 3 7 3 6" xfId="11657"/>
    <cellStyle name="Normal 16 3 7 4" xfId="11658"/>
    <cellStyle name="Normal 16 3 7 4 2" xfId="11659"/>
    <cellStyle name="Normal 16 3 7 4 3" xfId="11660"/>
    <cellStyle name="Normal 16 3 7 4 4" xfId="11661"/>
    <cellStyle name="Normal 16 3 7 5" xfId="11662"/>
    <cellStyle name="Normal 16 3 7 5 2" xfId="11663"/>
    <cellStyle name="Normal 16 3 7 5 3" xfId="11664"/>
    <cellStyle name="Normal 16 3 7 5 4" xfId="11665"/>
    <cellStyle name="Normal 16 3 7 6" xfId="11666"/>
    <cellStyle name="Normal 16 3 7 6 2" xfId="11667"/>
    <cellStyle name="Normal 16 3 7 6 3" xfId="11668"/>
    <cellStyle name="Normal 16 3 7 6 4" xfId="11669"/>
    <cellStyle name="Normal 16 3 7 7" xfId="11670"/>
    <cellStyle name="Normal 16 3 7 7 2" xfId="11671"/>
    <cellStyle name="Normal 16 3 7 7 3" xfId="11672"/>
    <cellStyle name="Normal 16 3 7 8" xfId="11673"/>
    <cellStyle name="Normal 16 3 7 9" xfId="11674"/>
    <cellStyle name="Normal 16 3 8" xfId="11675"/>
    <cellStyle name="Normal 16 3 8 2" xfId="11676"/>
    <cellStyle name="Normal 16 3 8 2 2" xfId="11677"/>
    <cellStyle name="Normal 16 3 8 2 2 2" xfId="11678"/>
    <cellStyle name="Normal 16 3 8 2 2 3" xfId="11679"/>
    <cellStyle name="Normal 16 3 8 2 2 4" xfId="11680"/>
    <cellStyle name="Normal 16 3 8 2 3" xfId="11681"/>
    <cellStyle name="Normal 16 3 8 2 3 2" xfId="11682"/>
    <cellStyle name="Normal 16 3 8 2 3 3" xfId="11683"/>
    <cellStyle name="Normal 16 3 8 2 4" xfId="11684"/>
    <cellStyle name="Normal 16 3 8 2 5" xfId="11685"/>
    <cellStyle name="Normal 16 3 8 2 6" xfId="11686"/>
    <cellStyle name="Normal 16 3 8 3" xfId="11687"/>
    <cellStyle name="Normal 16 3 8 3 2" xfId="11688"/>
    <cellStyle name="Normal 16 3 8 3 3" xfId="11689"/>
    <cellStyle name="Normal 16 3 8 3 4" xfId="11690"/>
    <cellStyle name="Normal 16 3 8 4" xfId="11691"/>
    <cellStyle name="Normal 16 3 8 4 2" xfId="11692"/>
    <cellStyle name="Normal 16 3 8 4 3" xfId="11693"/>
    <cellStyle name="Normal 16 3 8 4 4" xfId="11694"/>
    <cellStyle name="Normal 16 3 8 5" xfId="11695"/>
    <cellStyle name="Normal 16 3 8 5 2" xfId="11696"/>
    <cellStyle name="Normal 16 3 8 5 3" xfId="11697"/>
    <cellStyle name="Normal 16 3 8 5 4" xfId="11698"/>
    <cellStyle name="Normal 16 3 8 6" xfId="11699"/>
    <cellStyle name="Normal 16 3 8 6 2" xfId="11700"/>
    <cellStyle name="Normal 16 3 8 6 3" xfId="11701"/>
    <cellStyle name="Normal 16 3 8 7" xfId="11702"/>
    <cellStyle name="Normal 16 3 8 8" xfId="11703"/>
    <cellStyle name="Normal 16 3 8 9" xfId="11704"/>
    <cellStyle name="Normal 16 3 9" xfId="11705"/>
    <cellStyle name="Normal 16 3 9 2" xfId="11706"/>
    <cellStyle name="Normal 16 3 9 2 2" xfId="11707"/>
    <cellStyle name="Normal 16 3 9 2 2 2" xfId="11708"/>
    <cellStyle name="Normal 16 3 9 2 2 3" xfId="11709"/>
    <cellStyle name="Normal 16 3 9 2 2 4" xfId="11710"/>
    <cellStyle name="Normal 16 3 9 2 3" xfId="11711"/>
    <cellStyle name="Normal 16 3 9 2 3 2" xfId="11712"/>
    <cellStyle name="Normal 16 3 9 2 3 3" xfId="11713"/>
    <cellStyle name="Normal 16 3 9 2 4" xfId="11714"/>
    <cellStyle name="Normal 16 3 9 2 5" xfId="11715"/>
    <cellStyle name="Normal 16 3 9 2 6" xfId="11716"/>
    <cellStyle name="Normal 16 3 9 3" xfId="11717"/>
    <cellStyle name="Normal 16 3 9 3 2" xfId="11718"/>
    <cellStyle name="Normal 16 3 9 3 3" xfId="11719"/>
    <cellStyle name="Normal 16 3 9 3 4" xfId="11720"/>
    <cellStyle name="Normal 16 3 9 4" xfId="11721"/>
    <cellStyle name="Normal 16 3 9 4 2" xfId="11722"/>
    <cellStyle name="Normal 16 3 9 4 3" xfId="11723"/>
    <cellStyle name="Normal 16 3 9 4 4" xfId="11724"/>
    <cellStyle name="Normal 16 3 9 5" xfId="11725"/>
    <cellStyle name="Normal 16 3 9 5 2" xfId="11726"/>
    <cellStyle name="Normal 16 3 9 5 3" xfId="11727"/>
    <cellStyle name="Normal 16 3 9 5 4" xfId="11728"/>
    <cellStyle name="Normal 16 3 9 6" xfId="11729"/>
    <cellStyle name="Normal 16 3 9 6 2" xfId="11730"/>
    <cellStyle name="Normal 16 3 9 6 3" xfId="11731"/>
    <cellStyle name="Normal 16 3 9 7" xfId="11732"/>
    <cellStyle name="Normal 16 3 9 8" xfId="11733"/>
    <cellStyle name="Normal 16 3 9 9" xfId="11734"/>
    <cellStyle name="Normal 16 4" xfId="194"/>
    <cellStyle name="Normal 16 4 10" xfId="11735"/>
    <cellStyle name="Normal 16 4 10 2" xfId="11736"/>
    <cellStyle name="Normal 16 4 10 3" xfId="11737"/>
    <cellStyle name="Normal 16 4 10 4" xfId="11738"/>
    <cellStyle name="Normal 16 4 11" xfId="11739"/>
    <cellStyle name="Normal 16 4 11 2" xfId="11740"/>
    <cellStyle name="Normal 16 4 11 3" xfId="11741"/>
    <cellStyle name="Normal 16 4 12" xfId="11742"/>
    <cellStyle name="Normal 16 4 13" xfId="11743"/>
    <cellStyle name="Normal 16 4 14" xfId="11744"/>
    <cellStyle name="Normal 16 4 2" xfId="11745"/>
    <cellStyle name="Normal 16 4 2 10" xfId="11746"/>
    <cellStyle name="Normal 16 4 2 11" xfId="11747"/>
    <cellStyle name="Normal 16 4 2 2" xfId="11748"/>
    <cellStyle name="Normal 16 4 2 2 10" xfId="11749"/>
    <cellStyle name="Normal 16 4 2 2 2" xfId="11750"/>
    <cellStyle name="Normal 16 4 2 2 2 2" xfId="11751"/>
    <cellStyle name="Normal 16 4 2 2 2 2 2" xfId="11752"/>
    <cellStyle name="Normal 16 4 2 2 2 2 2 2" xfId="11753"/>
    <cellStyle name="Normal 16 4 2 2 2 2 2 3" xfId="11754"/>
    <cellStyle name="Normal 16 4 2 2 2 2 2 4" xfId="11755"/>
    <cellStyle name="Normal 16 4 2 2 2 2 3" xfId="11756"/>
    <cellStyle name="Normal 16 4 2 2 2 2 3 2" xfId="11757"/>
    <cellStyle name="Normal 16 4 2 2 2 2 3 3" xfId="11758"/>
    <cellStyle name="Normal 16 4 2 2 2 2 4" xfId="11759"/>
    <cellStyle name="Normal 16 4 2 2 2 2 5" xfId="11760"/>
    <cellStyle name="Normal 16 4 2 2 2 2 6" xfId="11761"/>
    <cellStyle name="Normal 16 4 2 2 2 3" xfId="11762"/>
    <cellStyle name="Normal 16 4 2 2 2 3 2" xfId="11763"/>
    <cellStyle name="Normal 16 4 2 2 2 3 3" xfId="11764"/>
    <cellStyle name="Normal 16 4 2 2 2 3 4" xfId="11765"/>
    <cellStyle name="Normal 16 4 2 2 2 4" xfId="11766"/>
    <cellStyle name="Normal 16 4 2 2 2 4 2" xfId="11767"/>
    <cellStyle name="Normal 16 4 2 2 2 4 3" xfId="11768"/>
    <cellStyle name="Normal 16 4 2 2 2 4 4" xfId="11769"/>
    <cellStyle name="Normal 16 4 2 2 2 5" xfId="11770"/>
    <cellStyle name="Normal 16 4 2 2 2 5 2" xfId="11771"/>
    <cellStyle name="Normal 16 4 2 2 2 5 3" xfId="11772"/>
    <cellStyle name="Normal 16 4 2 2 2 5 4" xfId="11773"/>
    <cellStyle name="Normal 16 4 2 2 2 6" xfId="11774"/>
    <cellStyle name="Normal 16 4 2 2 2 6 2" xfId="11775"/>
    <cellStyle name="Normal 16 4 2 2 2 6 3" xfId="11776"/>
    <cellStyle name="Normal 16 4 2 2 2 7" xfId="11777"/>
    <cellStyle name="Normal 16 4 2 2 2 8" xfId="11778"/>
    <cellStyle name="Normal 16 4 2 2 2 9" xfId="11779"/>
    <cellStyle name="Normal 16 4 2 2 3" xfId="11780"/>
    <cellStyle name="Normal 16 4 2 2 3 2" xfId="11781"/>
    <cellStyle name="Normal 16 4 2 2 3 2 2" xfId="11782"/>
    <cellStyle name="Normal 16 4 2 2 3 2 3" xfId="11783"/>
    <cellStyle name="Normal 16 4 2 2 3 2 4" xfId="11784"/>
    <cellStyle name="Normal 16 4 2 2 3 3" xfId="11785"/>
    <cellStyle name="Normal 16 4 2 2 3 3 2" xfId="11786"/>
    <cellStyle name="Normal 16 4 2 2 3 3 3" xfId="11787"/>
    <cellStyle name="Normal 16 4 2 2 3 4" xfId="11788"/>
    <cellStyle name="Normal 16 4 2 2 3 5" xfId="11789"/>
    <cellStyle name="Normal 16 4 2 2 3 6" xfId="11790"/>
    <cellStyle name="Normal 16 4 2 2 4" xfId="11791"/>
    <cellStyle name="Normal 16 4 2 2 4 2" xfId="11792"/>
    <cellStyle name="Normal 16 4 2 2 4 3" xfId="11793"/>
    <cellStyle name="Normal 16 4 2 2 4 4" xfId="11794"/>
    <cellStyle name="Normal 16 4 2 2 5" xfId="11795"/>
    <cellStyle name="Normal 16 4 2 2 5 2" xfId="11796"/>
    <cellStyle name="Normal 16 4 2 2 5 3" xfId="11797"/>
    <cellStyle name="Normal 16 4 2 2 5 4" xfId="11798"/>
    <cellStyle name="Normal 16 4 2 2 6" xfId="11799"/>
    <cellStyle name="Normal 16 4 2 2 6 2" xfId="11800"/>
    <cellStyle name="Normal 16 4 2 2 6 3" xfId="11801"/>
    <cellStyle name="Normal 16 4 2 2 6 4" xfId="11802"/>
    <cellStyle name="Normal 16 4 2 2 7" xfId="11803"/>
    <cellStyle name="Normal 16 4 2 2 7 2" xfId="11804"/>
    <cellStyle name="Normal 16 4 2 2 7 3" xfId="11805"/>
    <cellStyle name="Normal 16 4 2 2 8" xfId="11806"/>
    <cellStyle name="Normal 16 4 2 2 9" xfId="11807"/>
    <cellStyle name="Normal 16 4 2 3" xfId="11808"/>
    <cellStyle name="Normal 16 4 2 3 2" xfId="11809"/>
    <cellStyle name="Normal 16 4 2 3 2 2" xfId="11810"/>
    <cellStyle name="Normal 16 4 2 3 2 2 2" xfId="11811"/>
    <cellStyle name="Normal 16 4 2 3 2 2 3" xfId="11812"/>
    <cellStyle name="Normal 16 4 2 3 2 2 4" xfId="11813"/>
    <cellStyle name="Normal 16 4 2 3 2 3" xfId="11814"/>
    <cellStyle name="Normal 16 4 2 3 2 3 2" xfId="11815"/>
    <cellStyle name="Normal 16 4 2 3 2 3 3" xfId="11816"/>
    <cellStyle name="Normal 16 4 2 3 2 4" xfId="11817"/>
    <cellStyle name="Normal 16 4 2 3 2 5" xfId="11818"/>
    <cellStyle name="Normal 16 4 2 3 2 6" xfId="11819"/>
    <cellStyle name="Normal 16 4 2 3 3" xfId="11820"/>
    <cellStyle name="Normal 16 4 2 3 3 2" xfId="11821"/>
    <cellStyle name="Normal 16 4 2 3 3 3" xfId="11822"/>
    <cellStyle name="Normal 16 4 2 3 3 4" xfId="11823"/>
    <cellStyle name="Normal 16 4 2 3 4" xfId="11824"/>
    <cellStyle name="Normal 16 4 2 3 4 2" xfId="11825"/>
    <cellStyle name="Normal 16 4 2 3 4 3" xfId="11826"/>
    <cellStyle name="Normal 16 4 2 3 4 4" xfId="11827"/>
    <cellStyle name="Normal 16 4 2 3 5" xfId="11828"/>
    <cellStyle name="Normal 16 4 2 3 5 2" xfId="11829"/>
    <cellStyle name="Normal 16 4 2 3 5 3" xfId="11830"/>
    <cellStyle name="Normal 16 4 2 3 5 4" xfId="11831"/>
    <cellStyle name="Normal 16 4 2 3 6" xfId="11832"/>
    <cellStyle name="Normal 16 4 2 3 6 2" xfId="11833"/>
    <cellStyle name="Normal 16 4 2 3 6 3" xfId="11834"/>
    <cellStyle name="Normal 16 4 2 3 7" xfId="11835"/>
    <cellStyle name="Normal 16 4 2 3 8" xfId="11836"/>
    <cellStyle name="Normal 16 4 2 3 9" xfId="11837"/>
    <cellStyle name="Normal 16 4 2 4" xfId="11838"/>
    <cellStyle name="Normal 16 4 2 4 2" xfId="11839"/>
    <cellStyle name="Normal 16 4 2 4 2 2" xfId="11840"/>
    <cellStyle name="Normal 16 4 2 4 2 3" xfId="11841"/>
    <cellStyle name="Normal 16 4 2 4 2 4" xfId="11842"/>
    <cellStyle name="Normal 16 4 2 4 3" xfId="11843"/>
    <cellStyle name="Normal 16 4 2 4 3 2" xfId="11844"/>
    <cellStyle name="Normal 16 4 2 4 3 3" xfId="11845"/>
    <cellStyle name="Normal 16 4 2 4 4" xfId="11846"/>
    <cellStyle name="Normal 16 4 2 4 5" xfId="11847"/>
    <cellStyle name="Normal 16 4 2 4 6" xfId="11848"/>
    <cellStyle name="Normal 16 4 2 5" xfId="11849"/>
    <cellStyle name="Normal 16 4 2 5 2" xfId="11850"/>
    <cellStyle name="Normal 16 4 2 5 3" xfId="11851"/>
    <cellStyle name="Normal 16 4 2 5 4" xfId="11852"/>
    <cellStyle name="Normal 16 4 2 6" xfId="11853"/>
    <cellStyle name="Normal 16 4 2 6 2" xfId="11854"/>
    <cellStyle name="Normal 16 4 2 6 3" xfId="11855"/>
    <cellStyle name="Normal 16 4 2 6 4" xfId="11856"/>
    <cellStyle name="Normal 16 4 2 7" xfId="11857"/>
    <cellStyle name="Normal 16 4 2 7 2" xfId="11858"/>
    <cellStyle name="Normal 16 4 2 7 3" xfId="11859"/>
    <cellStyle name="Normal 16 4 2 7 4" xfId="11860"/>
    <cellStyle name="Normal 16 4 2 8" xfId="11861"/>
    <cellStyle name="Normal 16 4 2 8 2" xfId="11862"/>
    <cellStyle name="Normal 16 4 2 8 3" xfId="11863"/>
    <cellStyle name="Normal 16 4 2 9" xfId="11864"/>
    <cellStyle name="Normal 16 4 3" xfId="11865"/>
    <cellStyle name="Normal 16 4 3 10" xfId="11866"/>
    <cellStyle name="Normal 16 4 3 2" xfId="11867"/>
    <cellStyle name="Normal 16 4 3 2 2" xfId="11868"/>
    <cellStyle name="Normal 16 4 3 2 2 2" xfId="11869"/>
    <cellStyle name="Normal 16 4 3 2 2 2 2" xfId="11870"/>
    <cellStyle name="Normal 16 4 3 2 2 2 3" xfId="11871"/>
    <cellStyle name="Normal 16 4 3 2 2 2 4" xfId="11872"/>
    <cellStyle name="Normal 16 4 3 2 2 3" xfId="11873"/>
    <cellStyle name="Normal 16 4 3 2 2 3 2" xfId="11874"/>
    <cellStyle name="Normal 16 4 3 2 2 3 3" xfId="11875"/>
    <cellStyle name="Normal 16 4 3 2 2 4" xfId="11876"/>
    <cellStyle name="Normal 16 4 3 2 2 5" xfId="11877"/>
    <cellStyle name="Normal 16 4 3 2 2 6" xfId="11878"/>
    <cellStyle name="Normal 16 4 3 2 3" xfId="11879"/>
    <cellStyle name="Normal 16 4 3 2 3 2" xfId="11880"/>
    <cellStyle name="Normal 16 4 3 2 3 3" xfId="11881"/>
    <cellStyle name="Normal 16 4 3 2 3 4" xfId="11882"/>
    <cellStyle name="Normal 16 4 3 2 4" xfId="11883"/>
    <cellStyle name="Normal 16 4 3 2 4 2" xfId="11884"/>
    <cellStyle name="Normal 16 4 3 2 4 3" xfId="11885"/>
    <cellStyle name="Normal 16 4 3 2 4 4" xfId="11886"/>
    <cellStyle name="Normal 16 4 3 2 5" xfId="11887"/>
    <cellStyle name="Normal 16 4 3 2 5 2" xfId="11888"/>
    <cellStyle name="Normal 16 4 3 2 5 3" xfId="11889"/>
    <cellStyle name="Normal 16 4 3 2 5 4" xfId="11890"/>
    <cellStyle name="Normal 16 4 3 2 6" xfId="11891"/>
    <cellStyle name="Normal 16 4 3 2 6 2" xfId="11892"/>
    <cellStyle name="Normal 16 4 3 2 6 3" xfId="11893"/>
    <cellStyle name="Normal 16 4 3 2 7" xfId="11894"/>
    <cellStyle name="Normal 16 4 3 2 8" xfId="11895"/>
    <cellStyle name="Normal 16 4 3 2 9" xfId="11896"/>
    <cellStyle name="Normal 16 4 3 3" xfId="11897"/>
    <cellStyle name="Normal 16 4 3 3 2" xfId="11898"/>
    <cellStyle name="Normal 16 4 3 3 2 2" xfId="11899"/>
    <cellStyle name="Normal 16 4 3 3 2 3" xfId="11900"/>
    <cellStyle name="Normal 16 4 3 3 2 4" xfId="11901"/>
    <cellStyle name="Normal 16 4 3 3 3" xfId="11902"/>
    <cellStyle name="Normal 16 4 3 3 3 2" xfId="11903"/>
    <cellStyle name="Normal 16 4 3 3 3 3" xfId="11904"/>
    <cellStyle name="Normal 16 4 3 3 4" xfId="11905"/>
    <cellStyle name="Normal 16 4 3 3 5" xfId="11906"/>
    <cellStyle name="Normal 16 4 3 3 6" xfId="11907"/>
    <cellStyle name="Normal 16 4 3 4" xfId="11908"/>
    <cellStyle name="Normal 16 4 3 4 2" xfId="11909"/>
    <cellStyle name="Normal 16 4 3 4 3" xfId="11910"/>
    <cellStyle name="Normal 16 4 3 4 4" xfId="11911"/>
    <cellStyle name="Normal 16 4 3 5" xfId="11912"/>
    <cellStyle name="Normal 16 4 3 5 2" xfId="11913"/>
    <cellStyle name="Normal 16 4 3 5 3" xfId="11914"/>
    <cellStyle name="Normal 16 4 3 5 4" xfId="11915"/>
    <cellStyle name="Normal 16 4 3 6" xfId="11916"/>
    <cellStyle name="Normal 16 4 3 6 2" xfId="11917"/>
    <cellStyle name="Normal 16 4 3 6 3" xfId="11918"/>
    <cellStyle name="Normal 16 4 3 6 4" xfId="11919"/>
    <cellStyle name="Normal 16 4 3 7" xfId="11920"/>
    <cellStyle name="Normal 16 4 3 7 2" xfId="11921"/>
    <cellStyle name="Normal 16 4 3 7 3" xfId="11922"/>
    <cellStyle name="Normal 16 4 3 8" xfId="11923"/>
    <cellStyle name="Normal 16 4 3 9" xfId="11924"/>
    <cellStyle name="Normal 16 4 4" xfId="11925"/>
    <cellStyle name="Normal 16 4 4 2" xfId="11926"/>
    <cellStyle name="Normal 16 4 4 2 2" xfId="11927"/>
    <cellStyle name="Normal 16 4 4 2 2 2" xfId="11928"/>
    <cellStyle name="Normal 16 4 4 2 2 3" xfId="11929"/>
    <cellStyle name="Normal 16 4 4 2 2 4" xfId="11930"/>
    <cellStyle name="Normal 16 4 4 2 3" xfId="11931"/>
    <cellStyle name="Normal 16 4 4 2 3 2" xfId="11932"/>
    <cellStyle name="Normal 16 4 4 2 3 3" xfId="11933"/>
    <cellStyle name="Normal 16 4 4 2 4" xfId="11934"/>
    <cellStyle name="Normal 16 4 4 2 5" xfId="11935"/>
    <cellStyle name="Normal 16 4 4 2 6" xfId="11936"/>
    <cellStyle name="Normal 16 4 4 3" xfId="11937"/>
    <cellStyle name="Normal 16 4 4 3 2" xfId="11938"/>
    <cellStyle name="Normal 16 4 4 3 3" xfId="11939"/>
    <cellStyle name="Normal 16 4 4 3 4" xfId="11940"/>
    <cellStyle name="Normal 16 4 4 4" xfId="11941"/>
    <cellStyle name="Normal 16 4 4 4 2" xfId="11942"/>
    <cellStyle name="Normal 16 4 4 4 3" xfId="11943"/>
    <cellStyle name="Normal 16 4 4 4 4" xfId="11944"/>
    <cellStyle name="Normal 16 4 4 5" xfId="11945"/>
    <cellStyle name="Normal 16 4 4 5 2" xfId="11946"/>
    <cellStyle name="Normal 16 4 4 5 3" xfId="11947"/>
    <cellStyle name="Normal 16 4 4 5 4" xfId="11948"/>
    <cellStyle name="Normal 16 4 4 6" xfId="11949"/>
    <cellStyle name="Normal 16 4 4 6 2" xfId="11950"/>
    <cellStyle name="Normal 16 4 4 6 3" xfId="11951"/>
    <cellStyle name="Normal 16 4 4 7" xfId="11952"/>
    <cellStyle name="Normal 16 4 4 8" xfId="11953"/>
    <cellStyle name="Normal 16 4 4 9" xfId="11954"/>
    <cellStyle name="Normal 16 4 5" xfId="11955"/>
    <cellStyle name="Normal 16 4 5 2" xfId="11956"/>
    <cellStyle name="Normal 16 4 5 2 2" xfId="11957"/>
    <cellStyle name="Normal 16 4 5 2 2 2" xfId="11958"/>
    <cellStyle name="Normal 16 4 5 2 2 3" xfId="11959"/>
    <cellStyle name="Normal 16 4 5 2 2 4" xfId="11960"/>
    <cellStyle name="Normal 16 4 5 2 3" xfId="11961"/>
    <cellStyle name="Normal 16 4 5 2 3 2" xfId="11962"/>
    <cellStyle name="Normal 16 4 5 2 3 3" xfId="11963"/>
    <cellStyle name="Normal 16 4 5 2 4" xfId="11964"/>
    <cellStyle name="Normal 16 4 5 2 5" xfId="11965"/>
    <cellStyle name="Normal 16 4 5 2 6" xfId="11966"/>
    <cellStyle name="Normal 16 4 5 3" xfId="11967"/>
    <cellStyle name="Normal 16 4 5 3 2" xfId="11968"/>
    <cellStyle name="Normal 16 4 5 3 3" xfId="11969"/>
    <cellStyle name="Normal 16 4 5 3 4" xfId="11970"/>
    <cellStyle name="Normal 16 4 5 4" xfId="11971"/>
    <cellStyle name="Normal 16 4 5 4 2" xfId="11972"/>
    <cellStyle name="Normal 16 4 5 4 3" xfId="11973"/>
    <cellStyle name="Normal 16 4 5 4 4" xfId="11974"/>
    <cellStyle name="Normal 16 4 5 5" xfId="11975"/>
    <cellStyle name="Normal 16 4 5 5 2" xfId="11976"/>
    <cellStyle name="Normal 16 4 5 5 3" xfId="11977"/>
    <cellStyle name="Normal 16 4 5 5 4" xfId="11978"/>
    <cellStyle name="Normal 16 4 5 6" xfId="11979"/>
    <cellStyle name="Normal 16 4 5 6 2" xfId="11980"/>
    <cellStyle name="Normal 16 4 5 6 3" xfId="11981"/>
    <cellStyle name="Normal 16 4 5 7" xfId="11982"/>
    <cellStyle name="Normal 16 4 5 8" xfId="11983"/>
    <cellStyle name="Normal 16 4 5 9" xfId="11984"/>
    <cellStyle name="Normal 16 4 6" xfId="11985"/>
    <cellStyle name="Normal 16 4 6 2" xfId="11986"/>
    <cellStyle name="Normal 16 4 6 2 2" xfId="11987"/>
    <cellStyle name="Normal 16 4 6 2 2 2" xfId="11988"/>
    <cellStyle name="Normal 16 4 6 2 2 3" xfId="11989"/>
    <cellStyle name="Normal 16 4 6 2 2 4" xfId="11990"/>
    <cellStyle name="Normal 16 4 6 2 3" xfId="11991"/>
    <cellStyle name="Normal 16 4 6 2 3 2" xfId="11992"/>
    <cellStyle name="Normal 16 4 6 2 3 3" xfId="11993"/>
    <cellStyle name="Normal 16 4 6 2 4" xfId="11994"/>
    <cellStyle name="Normal 16 4 6 2 5" xfId="11995"/>
    <cellStyle name="Normal 16 4 6 2 6" xfId="11996"/>
    <cellStyle name="Normal 16 4 6 3" xfId="11997"/>
    <cellStyle name="Normal 16 4 6 3 2" xfId="11998"/>
    <cellStyle name="Normal 16 4 6 3 3" xfId="11999"/>
    <cellStyle name="Normal 16 4 6 3 4" xfId="12000"/>
    <cellStyle name="Normal 16 4 6 4" xfId="12001"/>
    <cellStyle name="Normal 16 4 6 4 2" xfId="12002"/>
    <cellStyle name="Normal 16 4 6 4 3" xfId="12003"/>
    <cellStyle name="Normal 16 4 6 4 4" xfId="12004"/>
    <cellStyle name="Normal 16 4 6 5" xfId="12005"/>
    <cellStyle name="Normal 16 4 6 5 2" xfId="12006"/>
    <cellStyle name="Normal 16 4 6 5 3" xfId="12007"/>
    <cellStyle name="Normal 16 4 6 6" xfId="12008"/>
    <cellStyle name="Normal 16 4 6 7" xfId="12009"/>
    <cellStyle name="Normal 16 4 6 8" xfId="12010"/>
    <cellStyle name="Normal 16 4 7" xfId="12011"/>
    <cellStyle name="Normal 16 4 7 2" xfId="12012"/>
    <cellStyle name="Normal 16 4 7 2 2" xfId="12013"/>
    <cellStyle name="Normal 16 4 7 2 3" xfId="12014"/>
    <cellStyle name="Normal 16 4 7 2 4" xfId="12015"/>
    <cellStyle name="Normal 16 4 7 3" xfId="12016"/>
    <cellStyle name="Normal 16 4 7 3 2" xfId="12017"/>
    <cellStyle name="Normal 16 4 7 3 3" xfId="12018"/>
    <cellStyle name="Normal 16 4 7 4" xfId="12019"/>
    <cellStyle name="Normal 16 4 7 5" xfId="12020"/>
    <cellStyle name="Normal 16 4 7 6" xfId="12021"/>
    <cellStyle name="Normal 16 4 8" xfId="12022"/>
    <cellStyle name="Normal 16 4 8 2" xfId="12023"/>
    <cellStyle name="Normal 16 4 8 3" xfId="12024"/>
    <cellStyle name="Normal 16 4 8 4" xfId="12025"/>
    <cellStyle name="Normal 16 4 9" xfId="12026"/>
    <cellStyle name="Normal 16 4 9 2" xfId="12027"/>
    <cellStyle name="Normal 16 4 9 3" xfId="12028"/>
    <cellStyle name="Normal 16 4 9 4" xfId="12029"/>
    <cellStyle name="Normal 16 5" xfId="12030"/>
    <cellStyle name="Normal 16 5 10" xfId="12031"/>
    <cellStyle name="Normal 16 5 10 2" xfId="12032"/>
    <cellStyle name="Normal 16 5 10 3" xfId="12033"/>
    <cellStyle name="Normal 16 5 10 4" xfId="12034"/>
    <cellStyle name="Normal 16 5 11" xfId="12035"/>
    <cellStyle name="Normal 16 5 11 2" xfId="12036"/>
    <cellStyle name="Normal 16 5 11 3" xfId="12037"/>
    <cellStyle name="Normal 16 5 12" xfId="12038"/>
    <cellStyle name="Normal 16 5 13" xfId="12039"/>
    <cellStyle name="Normal 16 5 14" xfId="12040"/>
    <cellStyle name="Normal 16 5 2" xfId="12041"/>
    <cellStyle name="Normal 16 5 2 10" xfId="12042"/>
    <cellStyle name="Normal 16 5 2 11" xfId="12043"/>
    <cellStyle name="Normal 16 5 2 2" xfId="12044"/>
    <cellStyle name="Normal 16 5 2 2 10" xfId="12045"/>
    <cellStyle name="Normal 16 5 2 2 2" xfId="12046"/>
    <cellStyle name="Normal 16 5 2 2 2 2" xfId="12047"/>
    <cellStyle name="Normal 16 5 2 2 2 2 2" xfId="12048"/>
    <cellStyle name="Normal 16 5 2 2 2 2 2 2" xfId="12049"/>
    <cellStyle name="Normal 16 5 2 2 2 2 2 3" xfId="12050"/>
    <cellStyle name="Normal 16 5 2 2 2 2 2 4" xfId="12051"/>
    <cellStyle name="Normal 16 5 2 2 2 2 3" xfId="12052"/>
    <cellStyle name="Normal 16 5 2 2 2 2 3 2" xfId="12053"/>
    <cellStyle name="Normal 16 5 2 2 2 2 3 3" xfId="12054"/>
    <cellStyle name="Normal 16 5 2 2 2 2 4" xfId="12055"/>
    <cellStyle name="Normal 16 5 2 2 2 2 5" xfId="12056"/>
    <cellStyle name="Normal 16 5 2 2 2 2 6" xfId="12057"/>
    <cellStyle name="Normal 16 5 2 2 2 3" xfId="12058"/>
    <cellStyle name="Normal 16 5 2 2 2 3 2" xfId="12059"/>
    <cellStyle name="Normal 16 5 2 2 2 3 3" xfId="12060"/>
    <cellStyle name="Normal 16 5 2 2 2 3 4" xfId="12061"/>
    <cellStyle name="Normal 16 5 2 2 2 4" xfId="12062"/>
    <cellStyle name="Normal 16 5 2 2 2 4 2" xfId="12063"/>
    <cellStyle name="Normal 16 5 2 2 2 4 3" xfId="12064"/>
    <cellStyle name="Normal 16 5 2 2 2 4 4" xfId="12065"/>
    <cellStyle name="Normal 16 5 2 2 2 5" xfId="12066"/>
    <cellStyle name="Normal 16 5 2 2 2 5 2" xfId="12067"/>
    <cellStyle name="Normal 16 5 2 2 2 5 3" xfId="12068"/>
    <cellStyle name="Normal 16 5 2 2 2 5 4" xfId="12069"/>
    <cellStyle name="Normal 16 5 2 2 2 6" xfId="12070"/>
    <cellStyle name="Normal 16 5 2 2 2 6 2" xfId="12071"/>
    <cellStyle name="Normal 16 5 2 2 2 6 3" xfId="12072"/>
    <cellStyle name="Normal 16 5 2 2 2 7" xfId="12073"/>
    <cellStyle name="Normal 16 5 2 2 2 8" xfId="12074"/>
    <cellStyle name="Normal 16 5 2 2 2 9" xfId="12075"/>
    <cellStyle name="Normal 16 5 2 2 3" xfId="12076"/>
    <cellStyle name="Normal 16 5 2 2 3 2" xfId="12077"/>
    <cellStyle name="Normal 16 5 2 2 3 2 2" xfId="12078"/>
    <cellStyle name="Normal 16 5 2 2 3 2 3" xfId="12079"/>
    <cellStyle name="Normal 16 5 2 2 3 2 4" xfId="12080"/>
    <cellStyle name="Normal 16 5 2 2 3 3" xfId="12081"/>
    <cellStyle name="Normal 16 5 2 2 3 3 2" xfId="12082"/>
    <cellStyle name="Normal 16 5 2 2 3 3 3" xfId="12083"/>
    <cellStyle name="Normal 16 5 2 2 3 4" xfId="12084"/>
    <cellStyle name="Normal 16 5 2 2 3 5" xfId="12085"/>
    <cellStyle name="Normal 16 5 2 2 3 6" xfId="12086"/>
    <cellStyle name="Normal 16 5 2 2 4" xfId="12087"/>
    <cellStyle name="Normal 16 5 2 2 4 2" xfId="12088"/>
    <cellStyle name="Normal 16 5 2 2 4 3" xfId="12089"/>
    <cellStyle name="Normal 16 5 2 2 4 4" xfId="12090"/>
    <cellStyle name="Normal 16 5 2 2 5" xfId="12091"/>
    <cellStyle name="Normal 16 5 2 2 5 2" xfId="12092"/>
    <cellStyle name="Normal 16 5 2 2 5 3" xfId="12093"/>
    <cellStyle name="Normal 16 5 2 2 5 4" xfId="12094"/>
    <cellStyle name="Normal 16 5 2 2 6" xfId="12095"/>
    <cellStyle name="Normal 16 5 2 2 6 2" xfId="12096"/>
    <cellStyle name="Normal 16 5 2 2 6 3" xfId="12097"/>
    <cellStyle name="Normal 16 5 2 2 6 4" xfId="12098"/>
    <cellStyle name="Normal 16 5 2 2 7" xfId="12099"/>
    <cellStyle name="Normal 16 5 2 2 7 2" xfId="12100"/>
    <cellStyle name="Normal 16 5 2 2 7 3" xfId="12101"/>
    <cellStyle name="Normal 16 5 2 2 8" xfId="12102"/>
    <cellStyle name="Normal 16 5 2 2 9" xfId="12103"/>
    <cellStyle name="Normal 16 5 2 3" xfId="12104"/>
    <cellStyle name="Normal 16 5 2 3 2" xfId="12105"/>
    <cellStyle name="Normal 16 5 2 3 2 2" xfId="12106"/>
    <cellStyle name="Normal 16 5 2 3 2 2 2" xfId="12107"/>
    <cellStyle name="Normal 16 5 2 3 2 2 3" xfId="12108"/>
    <cellStyle name="Normal 16 5 2 3 2 2 4" xfId="12109"/>
    <cellStyle name="Normal 16 5 2 3 2 3" xfId="12110"/>
    <cellStyle name="Normal 16 5 2 3 2 3 2" xfId="12111"/>
    <cellStyle name="Normal 16 5 2 3 2 3 3" xfId="12112"/>
    <cellStyle name="Normal 16 5 2 3 2 4" xfId="12113"/>
    <cellStyle name="Normal 16 5 2 3 2 5" xfId="12114"/>
    <cellStyle name="Normal 16 5 2 3 2 6" xfId="12115"/>
    <cellStyle name="Normal 16 5 2 3 3" xfId="12116"/>
    <cellStyle name="Normal 16 5 2 3 3 2" xfId="12117"/>
    <cellStyle name="Normal 16 5 2 3 3 3" xfId="12118"/>
    <cellStyle name="Normal 16 5 2 3 3 4" xfId="12119"/>
    <cellStyle name="Normal 16 5 2 3 4" xfId="12120"/>
    <cellStyle name="Normal 16 5 2 3 4 2" xfId="12121"/>
    <cellStyle name="Normal 16 5 2 3 4 3" xfId="12122"/>
    <cellStyle name="Normal 16 5 2 3 4 4" xfId="12123"/>
    <cellStyle name="Normal 16 5 2 3 5" xfId="12124"/>
    <cellStyle name="Normal 16 5 2 3 5 2" xfId="12125"/>
    <cellStyle name="Normal 16 5 2 3 5 3" xfId="12126"/>
    <cellStyle name="Normal 16 5 2 3 5 4" xfId="12127"/>
    <cellStyle name="Normal 16 5 2 3 6" xfId="12128"/>
    <cellStyle name="Normal 16 5 2 3 6 2" xfId="12129"/>
    <cellStyle name="Normal 16 5 2 3 6 3" xfId="12130"/>
    <cellStyle name="Normal 16 5 2 3 7" xfId="12131"/>
    <cellStyle name="Normal 16 5 2 3 8" xfId="12132"/>
    <cellStyle name="Normal 16 5 2 3 9" xfId="12133"/>
    <cellStyle name="Normal 16 5 2 4" xfId="12134"/>
    <cellStyle name="Normal 16 5 2 4 2" xfId="12135"/>
    <cellStyle name="Normal 16 5 2 4 2 2" xfId="12136"/>
    <cellStyle name="Normal 16 5 2 4 2 3" xfId="12137"/>
    <cellStyle name="Normal 16 5 2 4 2 4" xfId="12138"/>
    <cellStyle name="Normal 16 5 2 4 3" xfId="12139"/>
    <cellStyle name="Normal 16 5 2 4 3 2" xfId="12140"/>
    <cellStyle name="Normal 16 5 2 4 3 3" xfId="12141"/>
    <cellStyle name="Normal 16 5 2 4 4" xfId="12142"/>
    <cellStyle name="Normal 16 5 2 4 5" xfId="12143"/>
    <cellStyle name="Normal 16 5 2 4 6" xfId="12144"/>
    <cellStyle name="Normal 16 5 2 5" xfId="12145"/>
    <cellStyle name="Normal 16 5 2 5 2" xfId="12146"/>
    <cellStyle name="Normal 16 5 2 5 3" xfId="12147"/>
    <cellStyle name="Normal 16 5 2 5 4" xfId="12148"/>
    <cellStyle name="Normal 16 5 2 6" xfId="12149"/>
    <cellStyle name="Normal 16 5 2 6 2" xfId="12150"/>
    <cellStyle name="Normal 16 5 2 6 3" xfId="12151"/>
    <cellStyle name="Normal 16 5 2 6 4" xfId="12152"/>
    <cellStyle name="Normal 16 5 2 7" xfId="12153"/>
    <cellStyle name="Normal 16 5 2 7 2" xfId="12154"/>
    <cellStyle name="Normal 16 5 2 7 3" xfId="12155"/>
    <cellStyle name="Normal 16 5 2 7 4" xfId="12156"/>
    <cellStyle name="Normal 16 5 2 8" xfId="12157"/>
    <cellStyle name="Normal 16 5 2 8 2" xfId="12158"/>
    <cellStyle name="Normal 16 5 2 8 3" xfId="12159"/>
    <cellStyle name="Normal 16 5 2 9" xfId="12160"/>
    <cellStyle name="Normal 16 5 3" xfId="12161"/>
    <cellStyle name="Normal 16 5 3 10" xfId="12162"/>
    <cellStyle name="Normal 16 5 3 2" xfId="12163"/>
    <cellStyle name="Normal 16 5 3 2 2" xfId="12164"/>
    <cellStyle name="Normal 16 5 3 2 2 2" xfId="12165"/>
    <cellStyle name="Normal 16 5 3 2 2 2 2" xfId="12166"/>
    <cellStyle name="Normal 16 5 3 2 2 2 3" xfId="12167"/>
    <cellStyle name="Normal 16 5 3 2 2 2 4" xfId="12168"/>
    <cellStyle name="Normal 16 5 3 2 2 3" xfId="12169"/>
    <cellStyle name="Normal 16 5 3 2 2 3 2" xfId="12170"/>
    <cellStyle name="Normal 16 5 3 2 2 3 3" xfId="12171"/>
    <cellStyle name="Normal 16 5 3 2 2 4" xfId="12172"/>
    <cellStyle name="Normal 16 5 3 2 2 5" xfId="12173"/>
    <cellStyle name="Normal 16 5 3 2 2 6" xfId="12174"/>
    <cellStyle name="Normal 16 5 3 2 3" xfId="12175"/>
    <cellStyle name="Normal 16 5 3 2 3 2" xfId="12176"/>
    <cellStyle name="Normal 16 5 3 2 3 3" xfId="12177"/>
    <cellStyle name="Normal 16 5 3 2 3 4" xfId="12178"/>
    <cellStyle name="Normal 16 5 3 2 4" xfId="12179"/>
    <cellStyle name="Normal 16 5 3 2 4 2" xfId="12180"/>
    <cellStyle name="Normal 16 5 3 2 4 3" xfId="12181"/>
    <cellStyle name="Normal 16 5 3 2 4 4" xfId="12182"/>
    <cellStyle name="Normal 16 5 3 2 5" xfId="12183"/>
    <cellStyle name="Normal 16 5 3 2 5 2" xfId="12184"/>
    <cellStyle name="Normal 16 5 3 2 5 3" xfId="12185"/>
    <cellStyle name="Normal 16 5 3 2 5 4" xfId="12186"/>
    <cellStyle name="Normal 16 5 3 2 6" xfId="12187"/>
    <cellStyle name="Normal 16 5 3 2 6 2" xfId="12188"/>
    <cellStyle name="Normal 16 5 3 2 6 3" xfId="12189"/>
    <cellStyle name="Normal 16 5 3 2 7" xfId="12190"/>
    <cellStyle name="Normal 16 5 3 2 8" xfId="12191"/>
    <cellStyle name="Normal 16 5 3 2 9" xfId="12192"/>
    <cellStyle name="Normal 16 5 3 3" xfId="12193"/>
    <cellStyle name="Normal 16 5 3 3 2" xfId="12194"/>
    <cellStyle name="Normal 16 5 3 3 2 2" xfId="12195"/>
    <cellStyle name="Normal 16 5 3 3 2 3" xfId="12196"/>
    <cellStyle name="Normal 16 5 3 3 2 4" xfId="12197"/>
    <cellStyle name="Normal 16 5 3 3 3" xfId="12198"/>
    <cellStyle name="Normal 16 5 3 3 3 2" xfId="12199"/>
    <cellStyle name="Normal 16 5 3 3 3 3" xfId="12200"/>
    <cellStyle name="Normal 16 5 3 3 4" xfId="12201"/>
    <cellStyle name="Normal 16 5 3 3 5" xfId="12202"/>
    <cellStyle name="Normal 16 5 3 3 6" xfId="12203"/>
    <cellStyle name="Normal 16 5 3 4" xfId="12204"/>
    <cellStyle name="Normal 16 5 3 4 2" xfId="12205"/>
    <cellStyle name="Normal 16 5 3 4 3" xfId="12206"/>
    <cellStyle name="Normal 16 5 3 4 4" xfId="12207"/>
    <cellStyle name="Normal 16 5 3 5" xfId="12208"/>
    <cellStyle name="Normal 16 5 3 5 2" xfId="12209"/>
    <cellStyle name="Normal 16 5 3 5 3" xfId="12210"/>
    <cellStyle name="Normal 16 5 3 5 4" xfId="12211"/>
    <cellStyle name="Normal 16 5 3 6" xfId="12212"/>
    <cellStyle name="Normal 16 5 3 6 2" xfId="12213"/>
    <cellStyle name="Normal 16 5 3 6 3" xfId="12214"/>
    <cellStyle name="Normal 16 5 3 6 4" xfId="12215"/>
    <cellStyle name="Normal 16 5 3 7" xfId="12216"/>
    <cellStyle name="Normal 16 5 3 7 2" xfId="12217"/>
    <cellStyle name="Normal 16 5 3 7 3" xfId="12218"/>
    <cellStyle name="Normal 16 5 3 8" xfId="12219"/>
    <cellStyle name="Normal 16 5 3 9" xfId="12220"/>
    <cellStyle name="Normal 16 5 4" xfId="12221"/>
    <cellStyle name="Normal 16 5 4 2" xfId="12222"/>
    <cellStyle name="Normal 16 5 4 2 2" xfId="12223"/>
    <cellStyle name="Normal 16 5 4 2 2 2" xfId="12224"/>
    <cellStyle name="Normal 16 5 4 2 2 3" xfId="12225"/>
    <cellStyle name="Normal 16 5 4 2 2 4" xfId="12226"/>
    <cellStyle name="Normal 16 5 4 2 3" xfId="12227"/>
    <cellStyle name="Normal 16 5 4 2 3 2" xfId="12228"/>
    <cellStyle name="Normal 16 5 4 2 3 3" xfId="12229"/>
    <cellStyle name="Normal 16 5 4 2 4" xfId="12230"/>
    <cellStyle name="Normal 16 5 4 2 5" xfId="12231"/>
    <cellStyle name="Normal 16 5 4 2 6" xfId="12232"/>
    <cellStyle name="Normal 16 5 4 3" xfId="12233"/>
    <cellStyle name="Normal 16 5 4 3 2" xfId="12234"/>
    <cellStyle name="Normal 16 5 4 3 3" xfId="12235"/>
    <cellStyle name="Normal 16 5 4 3 4" xfId="12236"/>
    <cellStyle name="Normal 16 5 4 4" xfId="12237"/>
    <cellStyle name="Normal 16 5 4 4 2" xfId="12238"/>
    <cellStyle name="Normal 16 5 4 4 3" xfId="12239"/>
    <cellStyle name="Normal 16 5 4 4 4" xfId="12240"/>
    <cellStyle name="Normal 16 5 4 5" xfId="12241"/>
    <cellStyle name="Normal 16 5 4 5 2" xfId="12242"/>
    <cellStyle name="Normal 16 5 4 5 3" xfId="12243"/>
    <cellStyle name="Normal 16 5 4 5 4" xfId="12244"/>
    <cellStyle name="Normal 16 5 4 6" xfId="12245"/>
    <cellStyle name="Normal 16 5 4 6 2" xfId="12246"/>
    <cellStyle name="Normal 16 5 4 6 3" xfId="12247"/>
    <cellStyle name="Normal 16 5 4 7" xfId="12248"/>
    <cellStyle name="Normal 16 5 4 8" xfId="12249"/>
    <cellStyle name="Normal 16 5 4 9" xfId="12250"/>
    <cellStyle name="Normal 16 5 5" xfId="12251"/>
    <cellStyle name="Normal 16 5 5 2" xfId="12252"/>
    <cellStyle name="Normal 16 5 5 2 2" xfId="12253"/>
    <cellStyle name="Normal 16 5 5 2 2 2" xfId="12254"/>
    <cellStyle name="Normal 16 5 5 2 2 3" xfId="12255"/>
    <cellStyle name="Normal 16 5 5 2 2 4" xfId="12256"/>
    <cellStyle name="Normal 16 5 5 2 3" xfId="12257"/>
    <cellStyle name="Normal 16 5 5 2 3 2" xfId="12258"/>
    <cellStyle name="Normal 16 5 5 2 3 3" xfId="12259"/>
    <cellStyle name="Normal 16 5 5 2 4" xfId="12260"/>
    <cellStyle name="Normal 16 5 5 2 5" xfId="12261"/>
    <cellStyle name="Normal 16 5 5 2 6" xfId="12262"/>
    <cellStyle name="Normal 16 5 5 3" xfId="12263"/>
    <cellStyle name="Normal 16 5 5 3 2" xfId="12264"/>
    <cellStyle name="Normal 16 5 5 3 3" xfId="12265"/>
    <cellStyle name="Normal 16 5 5 3 4" xfId="12266"/>
    <cellStyle name="Normal 16 5 5 4" xfId="12267"/>
    <cellStyle name="Normal 16 5 5 4 2" xfId="12268"/>
    <cellStyle name="Normal 16 5 5 4 3" xfId="12269"/>
    <cellStyle name="Normal 16 5 5 4 4" xfId="12270"/>
    <cellStyle name="Normal 16 5 5 5" xfId="12271"/>
    <cellStyle name="Normal 16 5 5 5 2" xfId="12272"/>
    <cellStyle name="Normal 16 5 5 5 3" xfId="12273"/>
    <cellStyle name="Normal 16 5 5 5 4" xfId="12274"/>
    <cellStyle name="Normal 16 5 5 6" xfId="12275"/>
    <cellStyle name="Normal 16 5 5 6 2" xfId="12276"/>
    <cellStyle name="Normal 16 5 5 6 3" xfId="12277"/>
    <cellStyle name="Normal 16 5 5 7" xfId="12278"/>
    <cellStyle name="Normal 16 5 5 8" xfId="12279"/>
    <cellStyle name="Normal 16 5 5 9" xfId="12280"/>
    <cellStyle name="Normal 16 5 6" xfId="12281"/>
    <cellStyle name="Normal 16 5 6 2" xfId="12282"/>
    <cellStyle name="Normal 16 5 6 2 2" xfId="12283"/>
    <cellStyle name="Normal 16 5 6 2 2 2" xfId="12284"/>
    <cellStyle name="Normal 16 5 6 2 2 3" xfId="12285"/>
    <cellStyle name="Normal 16 5 6 2 2 4" xfId="12286"/>
    <cellStyle name="Normal 16 5 6 2 3" xfId="12287"/>
    <cellStyle name="Normal 16 5 6 2 3 2" xfId="12288"/>
    <cellStyle name="Normal 16 5 6 2 3 3" xfId="12289"/>
    <cellStyle name="Normal 16 5 6 2 4" xfId="12290"/>
    <cellStyle name="Normal 16 5 6 2 5" xfId="12291"/>
    <cellStyle name="Normal 16 5 6 2 6" xfId="12292"/>
    <cellStyle name="Normal 16 5 6 3" xfId="12293"/>
    <cellStyle name="Normal 16 5 6 3 2" xfId="12294"/>
    <cellStyle name="Normal 16 5 6 3 3" xfId="12295"/>
    <cellStyle name="Normal 16 5 6 3 4" xfId="12296"/>
    <cellStyle name="Normal 16 5 6 4" xfId="12297"/>
    <cellStyle name="Normal 16 5 6 4 2" xfId="12298"/>
    <cellStyle name="Normal 16 5 6 4 3" xfId="12299"/>
    <cellStyle name="Normal 16 5 6 4 4" xfId="12300"/>
    <cellStyle name="Normal 16 5 6 5" xfId="12301"/>
    <cellStyle name="Normal 16 5 6 5 2" xfId="12302"/>
    <cellStyle name="Normal 16 5 6 5 3" xfId="12303"/>
    <cellStyle name="Normal 16 5 6 6" xfId="12304"/>
    <cellStyle name="Normal 16 5 6 7" xfId="12305"/>
    <cellStyle name="Normal 16 5 6 8" xfId="12306"/>
    <cellStyle name="Normal 16 5 7" xfId="12307"/>
    <cellStyle name="Normal 16 5 7 2" xfId="12308"/>
    <cellStyle name="Normal 16 5 7 2 2" xfId="12309"/>
    <cellStyle name="Normal 16 5 7 2 3" xfId="12310"/>
    <cellStyle name="Normal 16 5 7 2 4" xfId="12311"/>
    <cellStyle name="Normal 16 5 7 3" xfId="12312"/>
    <cellStyle name="Normal 16 5 7 3 2" xfId="12313"/>
    <cellStyle name="Normal 16 5 7 3 3" xfId="12314"/>
    <cellStyle name="Normal 16 5 7 4" xfId="12315"/>
    <cellStyle name="Normal 16 5 7 5" xfId="12316"/>
    <cellStyle name="Normal 16 5 7 6" xfId="12317"/>
    <cellStyle name="Normal 16 5 8" xfId="12318"/>
    <cellStyle name="Normal 16 5 8 2" xfId="12319"/>
    <cellStyle name="Normal 16 5 8 3" xfId="12320"/>
    <cellStyle name="Normal 16 5 8 4" xfId="12321"/>
    <cellStyle name="Normal 16 5 9" xfId="12322"/>
    <cellStyle name="Normal 16 5 9 2" xfId="12323"/>
    <cellStyle name="Normal 16 5 9 3" xfId="12324"/>
    <cellStyle name="Normal 16 5 9 4" xfId="12325"/>
    <cellStyle name="Normal 16 6" xfId="12326"/>
    <cellStyle name="Normal 16 6 10" xfId="12327"/>
    <cellStyle name="Normal 16 6 11" xfId="12328"/>
    <cellStyle name="Normal 16 6 2" xfId="12329"/>
    <cellStyle name="Normal 16 6 2 10" xfId="12330"/>
    <cellStyle name="Normal 16 6 2 2" xfId="12331"/>
    <cellStyle name="Normal 16 6 2 2 2" xfId="12332"/>
    <cellStyle name="Normal 16 6 2 2 2 2" xfId="12333"/>
    <cellStyle name="Normal 16 6 2 2 2 2 2" xfId="12334"/>
    <cellStyle name="Normal 16 6 2 2 2 2 3" xfId="12335"/>
    <cellStyle name="Normal 16 6 2 2 2 2 4" xfId="12336"/>
    <cellStyle name="Normal 16 6 2 2 2 3" xfId="12337"/>
    <cellStyle name="Normal 16 6 2 2 2 3 2" xfId="12338"/>
    <cellStyle name="Normal 16 6 2 2 2 3 3" xfId="12339"/>
    <cellStyle name="Normal 16 6 2 2 2 4" xfId="12340"/>
    <cellStyle name="Normal 16 6 2 2 2 5" xfId="12341"/>
    <cellStyle name="Normal 16 6 2 2 2 6" xfId="12342"/>
    <cellStyle name="Normal 16 6 2 2 3" xfId="12343"/>
    <cellStyle name="Normal 16 6 2 2 3 2" xfId="12344"/>
    <cellStyle name="Normal 16 6 2 2 3 3" xfId="12345"/>
    <cellStyle name="Normal 16 6 2 2 3 4" xfId="12346"/>
    <cellStyle name="Normal 16 6 2 2 4" xfId="12347"/>
    <cellStyle name="Normal 16 6 2 2 4 2" xfId="12348"/>
    <cellStyle name="Normal 16 6 2 2 4 3" xfId="12349"/>
    <cellStyle name="Normal 16 6 2 2 4 4" xfId="12350"/>
    <cellStyle name="Normal 16 6 2 2 5" xfId="12351"/>
    <cellStyle name="Normal 16 6 2 2 5 2" xfId="12352"/>
    <cellStyle name="Normal 16 6 2 2 5 3" xfId="12353"/>
    <cellStyle name="Normal 16 6 2 2 5 4" xfId="12354"/>
    <cellStyle name="Normal 16 6 2 2 6" xfId="12355"/>
    <cellStyle name="Normal 16 6 2 2 6 2" xfId="12356"/>
    <cellStyle name="Normal 16 6 2 2 6 3" xfId="12357"/>
    <cellStyle name="Normal 16 6 2 2 7" xfId="12358"/>
    <cellStyle name="Normal 16 6 2 2 8" xfId="12359"/>
    <cellStyle name="Normal 16 6 2 2 9" xfId="12360"/>
    <cellStyle name="Normal 16 6 2 3" xfId="12361"/>
    <cellStyle name="Normal 16 6 2 3 2" xfId="12362"/>
    <cellStyle name="Normal 16 6 2 3 2 2" xfId="12363"/>
    <cellStyle name="Normal 16 6 2 3 2 3" xfId="12364"/>
    <cellStyle name="Normal 16 6 2 3 2 4" xfId="12365"/>
    <cellStyle name="Normal 16 6 2 3 3" xfId="12366"/>
    <cellStyle name="Normal 16 6 2 3 3 2" xfId="12367"/>
    <cellStyle name="Normal 16 6 2 3 3 3" xfId="12368"/>
    <cellStyle name="Normal 16 6 2 3 4" xfId="12369"/>
    <cellStyle name="Normal 16 6 2 3 5" xfId="12370"/>
    <cellStyle name="Normal 16 6 2 3 6" xfId="12371"/>
    <cellStyle name="Normal 16 6 2 4" xfId="12372"/>
    <cellStyle name="Normal 16 6 2 4 2" xfId="12373"/>
    <cellStyle name="Normal 16 6 2 4 3" xfId="12374"/>
    <cellStyle name="Normal 16 6 2 4 4" xfId="12375"/>
    <cellStyle name="Normal 16 6 2 5" xfId="12376"/>
    <cellStyle name="Normal 16 6 2 5 2" xfId="12377"/>
    <cellStyle name="Normal 16 6 2 5 3" xfId="12378"/>
    <cellStyle name="Normal 16 6 2 5 4" xfId="12379"/>
    <cellStyle name="Normal 16 6 2 6" xfId="12380"/>
    <cellStyle name="Normal 16 6 2 6 2" xfId="12381"/>
    <cellStyle name="Normal 16 6 2 6 3" xfId="12382"/>
    <cellStyle name="Normal 16 6 2 6 4" xfId="12383"/>
    <cellStyle name="Normal 16 6 2 7" xfId="12384"/>
    <cellStyle name="Normal 16 6 2 7 2" xfId="12385"/>
    <cellStyle name="Normal 16 6 2 7 3" xfId="12386"/>
    <cellStyle name="Normal 16 6 2 8" xfId="12387"/>
    <cellStyle name="Normal 16 6 2 9" xfId="12388"/>
    <cellStyle name="Normal 16 6 3" xfId="12389"/>
    <cellStyle name="Normal 16 6 3 2" xfId="12390"/>
    <cellStyle name="Normal 16 6 3 2 2" xfId="12391"/>
    <cellStyle name="Normal 16 6 3 2 2 2" xfId="12392"/>
    <cellStyle name="Normal 16 6 3 2 2 3" xfId="12393"/>
    <cellStyle name="Normal 16 6 3 2 2 4" xfId="12394"/>
    <cellStyle name="Normal 16 6 3 2 3" xfId="12395"/>
    <cellStyle name="Normal 16 6 3 2 3 2" xfId="12396"/>
    <cellStyle name="Normal 16 6 3 2 3 3" xfId="12397"/>
    <cellStyle name="Normal 16 6 3 2 4" xfId="12398"/>
    <cellStyle name="Normal 16 6 3 2 5" xfId="12399"/>
    <cellStyle name="Normal 16 6 3 2 6" xfId="12400"/>
    <cellStyle name="Normal 16 6 3 3" xfId="12401"/>
    <cellStyle name="Normal 16 6 3 3 2" xfId="12402"/>
    <cellStyle name="Normal 16 6 3 3 3" xfId="12403"/>
    <cellStyle name="Normal 16 6 3 3 4" xfId="12404"/>
    <cellStyle name="Normal 16 6 3 4" xfId="12405"/>
    <cellStyle name="Normal 16 6 3 4 2" xfId="12406"/>
    <cellStyle name="Normal 16 6 3 4 3" xfId="12407"/>
    <cellStyle name="Normal 16 6 3 4 4" xfId="12408"/>
    <cellStyle name="Normal 16 6 3 5" xfId="12409"/>
    <cellStyle name="Normal 16 6 3 5 2" xfId="12410"/>
    <cellStyle name="Normal 16 6 3 5 3" xfId="12411"/>
    <cellStyle name="Normal 16 6 3 5 4" xfId="12412"/>
    <cellStyle name="Normal 16 6 3 6" xfId="12413"/>
    <cellStyle name="Normal 16 6 3 6 2" xfId="12414"/>
    <cellStyle name="Normal 16 6 3 6 3" xfId="12415"/>
    <cellStyle name="Normal 16 6 3 7" xfId="12416"/>
    <cellStyle name="Normal 16 6 3 8" xfId="12417"/>
    <cellStyle name="Normal 16 6 3 9" xfId="12418"/>
    <cellStyle name="Normal 16 6 4" xfId="12419"/>
    <cellStyle name="Normal 16 6 4 2" xfId="12420"/>
    <cellStyle name="Normal 16 6 4 2 2" xfId="12421"/>
    <cellStyle name="Normal 16 6 4 2 3" xfId="12422"/>
    <cellStyle name="Normal 16 6 4 2 4" xfId="12423"/>
    <cellStyle name="Normal 16 6 4 3" xfId="12424"/>
    <cellStyle name="Normal 16 6 4 3 2" xfId="12425"/>
    <cellStyle name="Normal 16 6 4 3 3" xfId="12426"/>
    <cellStyle name="Normal 16 6 4 4" xfId="12427"/>
    <cellStyle name="Normal 16 6 4 5" xfId="12428"/>
    <cellStyle name="Normal 16 6 4 6" xfId="12429"/>
    <cellStyle name="Normal 16 6 5" xfId="12430"/>
    <cellStyle name="Normal 16 6 5 2" xfId="12431"/>
    <cellStyle name="Normal 16 6 5 3" xfId="12432"/>
    <cellStyle name="Normal 16 6 5 4" xfId="12433"/>
    <cellStyle name="Normal 16 6 6" xfId="12434"/>
    <cellStyle name="Normal 16 6 6 2" xfId="12435"/>
    <cellStyle name="Normal 16 6 6 3" xfId="12436"/>
    <cellStyle name="Normal 16 6 6 4" xfId="12437"/>
    <cellStyle name="Normal 16 6 7" xfId="12438"/>
    <cellStyle name="Normal 16 6 7 2" xfId="12439"/>
    <cellStyle name="Normal 16 6 7 3" xfId="12440"/>
    <cellStyle name="Normal 16 6 7 4" xfId="12441"/>
    <cellStyle name="Normal 16 6 8" xfId="12442"/>
    <cellStyle name="Normal 16 6 8 2" xfId="12443"/>
    <cellStyle name="Normal 16 6 8 3" xfId="12444"/>
    <cellStyle name="Normal 16 6 9" xfId="12445"/>
    <cellStyle name="Normal 16 7" xfId="12446"/>
    <cellStyle name="Normal 16 7 10" xfId="12447"/>
    <cellStyle name="Normal 16 7 11" xfId="12448"/>
    <cellStyle name="Normal 16 7 2" xfId="12449"/>
    <cellStyle name="Normal 16 7 2 10" xfId="12450"/>
    <cellStyle name="Normal 16 7 2 2" xfId="12451"/>
    <cellStyle name="Normal 16 7 2 2 2" xfId="12452"/>
    <cellStyle name="Normal 16 7 2 2 2 2" xfId="12453"/>
    <cellStyle name="Normal 16 7 2 2 2 2 2" xfId="12454"/>
    <cellStyle name="Normal 16 7 2 2 2 2 3" xfId="12455"/>
    <cellStyle name="Normal 16 7 2 2 2 2 4" xfId="12456"/>
    <cellStyle name="Normal 16 7 2 2 2 3" xfId="12457"/>
    <cellStyle name="Normal 16 7 2 2 2 3 2" xfId="12458"/>
    <cellStyle name="Normal 16 7 2 2 2 3 3" xfId="12459"/>
    <cellStyle name="Normal 16 7 2 2 2 4" xfId="12460"/>
    <cellStyle name="Normal 16 7 2 2 2 5" xfId="12461"/>
    <cellStyle name="Normal 16 7 2 2 2 6" xfId="12462"/>
    <cellStyle name="Normal 16 7 2 2 3" xfId="12463"/>
    <cellStyle name="Normal 16 7 2 2 3 2" xfId="12464"/>
    <cellStyle name="Normal 16 7 2 2 3 3" xfId="12465"/>
    <cellStyle name="Normal 16 7 2 2 3 4" xfId="12466"/>
    <cellStyle name="Normal 16 7 2 2 4" xfId="12467"/>
    <cellStyle name="Normal 16 7 2 2 4 2" xfId="12468"/>
    <cellStyle name="Normal 16 7 2 2 4 3" xfId="12469"/>
    <cellStyle name="Normal 16 7 2 2 4 4" xfId="12470"/>
    <cellStyle name="Normal 16 7 2 2 5" xfId="12471"/>
    <cellStyle name="Normal 16 7 2 2 5 2" xfId="12472"/>
    <cellStyle name="Normal 16 7 2 2 5 3" xfId="12473"/>
    <cellStyle name="Normal 16 7 2 2 5 4" xfId="12474"/>
    <cellStyle name="Normal 16 7 2 2 6" xfId="12475"/>
    <cellStyle name="Normal 16 7 2 2 6 2" xfId="12476"/>
    <cellStyle name="Normal 16 7 2 2 6 3" xfId="12477"/>
    <cellStyle name="Normal 16 7 2 2 7" xfId="12478"/>
    <cellStyle name="Normal 16 7 2 2 8" xfId="12479"/>
    <cellStyle name="Normal 16 7 2 2 9" xfId="12480"/>
    <cellStyle name="Normal 16 7 2 3" xfId="12481"/>
    <cellStyle name="Normal 16 7 2 3 2" xfId="12482"/>
    <cellStyle name="Normal 16 7 2 3 2 2" xfId="12483"/>
    <cellStyle name="Normal 16 7 2 3 2 3" xfId="12484"/>
    <cellStyle name="Normal 16 7 2 3 2 4" xfId="12485"/>
    <cellStyle name="Normal 16 7 2 3 3" xfId="12486"/>
    <cellStyle name="Normal 16 7 2 3 3 2" xfId="12487"/>
    <cellStyle name="Normal 16 7 2 3 3 3" xfId="12488"/>
    <cellStyle name="Normal 16 7 2 3 4" xfId="12489"/>
    <cellStyle name="Normal 16 7 2 3 5" xfId="12490"/>
    <cellStyle name="Normal 16 7 2 3 6" xfId="12491"/>
    <cellStyle name="Normal 16 7 2 4" xfId="12492"/>
    <cellStyle name="Normal 16 7 2 4 2" xfId="12493"/>
    <cellStyle name="Normal 16 7 2 4 3" xfId="12494"/>
    <cellStyle name="Normal 16 7 2 4 4" xfId="12495"/>
    <cellStyle name="Normal 16 7 2 5" xfId="12496"/>
    <cellStyle name="Normal 16 7 2 5 2" xfId="12497"/>
    <cellStyle name="Normal 16 7 2 5 3" xfId="12498"/>
    <cellStyle name="Normal 16 7 2 5 4" xfId="12499"/>
    <cellStyle name="Normal 16 7 2 6" xfId="12500"/>
    <cellStyle name="Normal 16 7 2 6 2" xfId="12501"/>
    <cellStyle name="Normal 16 7 2 6 3" xfId="12502"/>
    <cellStyle name="Normal 16 7 2 6 4" xfId="12503"/>
    <cellStyle name="Normal 16 7 2 7" xfId="12504"/>
    <cellStyle name="Normal 16 7 2 7 2" xfId="12505"/>
    <cellStyle name="Normal 16 7 2 7 3" xfId="12506"/>
    <cellStyle name="Normal 16 7 2 8" xfId="12507"/>
    <cellStyle name="Normal 16 7 2 9" xfId="12508"/>
    <cellStyle name="Normal 16 7 3" xfId="12509"/>
    <cellStyle name="Normal 16 7 3 2" xfId="12510"/>
    <cellStyle name="Normal 16 7 3 2 2" xfId="12511"/>
    <cellStyle name="Normal 16 7 3 2 2 2" xfId="12512"/>
    <cellStyle name="Normal 16 7 3 2 2 3" xfId="12513"/>
    <cellStyle name="Normal 16 7 3 2 2 4" xfId="12514"/>
    <cellStyle name="Normal 16 7 3 2 3" xfId="12515"/>
    <cellStyle name="Normal 16 7 3 2 3 2" xfId="12516"/>
    <cellStyle name="Normal 16 7 3 2 3 3" xfId="12517"/>
    <cellStyle name="Normal 16 7 3 2 4" xfId="12518"/>
    <cellStyle name="Normal 16 7 3 2 5" xfId="12519"/>
    <cellStyle name="Normal 16 7 3 2 6" xfId="12520"/>
    <cellStyle name="Normal 16 7 3 3" xfId="12521"/>
    <cellStyle name="Normal 16 7 3 3 2" xfId="12522"/>
    <cellStyle name="Normal 16 7 3 3 3" xfId="12523"/>
    <cellStyle name="Normal 16 7 3 3 4" xfId="12524"/>
    <cellStyle name="Normal 16 7 3 4" xfId="12525"/>
    <cellStyle name="Normal 16 7 3 4 2" xfId="12526"/>
    <cellStyle name="Normal 16 7 3 4 3" xfId="12527"/>
    <cellStyle name="Normal 16 7 3 4 4" xfId="12528"/>
    <cellStyle name="Normal 16 7 3 5" xfId="12529"/>
    <cellStyle name="Normal 16 7 3 5 2" xfId="12530"/>
    <cellStyle name="Normal 16 7 3 5 3" xfId="12531"/>
    <cellStyle name="Normal 16 7 3 5 4" xfId="12532"/>
    <cellStyle name="Normal 16 7 3 6" xfId="12533"/>
    <cellStyle name="Normal 16 7 3 6 2" xfId="12534"/>
    <cellStyle name="Normal 16 7 3 6 3" xfId="12535"/>
    <cellStyle name="Normal 16 7 3 7" xfId="12536"/>
    <cellStyle name="Normal 16 7 3 8" xfId="12537"/>
    <cellStyle name="Normal 16 7 3 9" xfId="12538"/>
    <cellStyle name="Normal 16 7 4" xfId="12539"/>
    <cellStyle name="Normal 16 7 4 2" xfId="12540"/>
    <cellStyle name="Normal 16 7 4 2 2" xfId="12541"/>
    <cellStyle name="Normal 16 7 4 2 3" xfId="12542"/>
    <cellStyle name="Normal 16 7 4 2 4" xfId="12543"/>
    <cellStyle name="Normal 16 7 4 3" xfId="12544"/>
    <cellStyle name="Normal 16 7 4 3 2" xfId="12545"/>
    <cellStyle name="Normal 16 7 4 3 3" xfId="12546"/>
    <cellStyle name="Normal 16 7 4 4" xfId="12547"/>
    <cellStyle name="Normal 16 7 4 5" xfId="12548"/>
    <cellStyle name="Normal 16 7 4 6" xfId="12549"/>
    <cellStyle name="Normal 16 7 5" xfId="12550"/>
    <cellStyle name="Normal 16 7 5 2" xfId="12551"/>
    <cellStyle name="Normal 16 7 5 3" xfId="12552"/>
    <cellStyle name="Normal 16 7 5 4" xfId="12553"/>
    <cellStyle name="Normal 16 7 6" xfId="12554"/>
    <cellStyle name="Normal 16 7 6 2" xfId="12555"/>
    <cellStyle name="Normal 16 7 6 3" xfId="12556"/>
    <cellStyle name="Normal 16 7 6 4" xfId="12557"/>
    <cellStyle name="Normal 16 7 7" xfId="12558"/>
    <cellStyle name="Normal 16 7 7 2" xfId="12559"/>
    <cellStyle name="Normal 16 7 7 3" xfId="12560"/>
    <cellStyle name="Normal 16 7 7 4" xfId="12561"/>
    <cellStyle name="Normal 16 7 8" xfId="12562"/>
    <cellStyle name="Normal 16 7 8 2" xfId="12563"/>
    <cellStyle name="Normal 16 7 8 3" xfId="12564"/>
    <cellStyle name="Normal 16 7 9" xfId="12565"/>
    <cellStyle name="Normal 16 8" xfId="12566"/>
    <cellStyle name="Normal 16 8 10" xfId="12567"/>
    <cellStyle name="Normal 16 8 11" xfId="12568"/>
    <cellStyle name="Normal 16 8 2" xfId="12569"/>
    <cellStyle name="Normal 16 8 2 10" xfId="12570"/>
    <cellStyle name="Normal 16 8 2 2" xfId="12571"/>
    <cellStyle name="Normal 16 8 2 2 2" xfId="12572"/>
    <cellStyle name="Normal 16 8 2 2 2 2" xfId="12573"/>
    <cellStyle name="Normal 16 8 2 2 2 2 2" xfId="12574"/>
    <cellStyle name="Normal 16 8 2 2 2 2 3" xfId="12575"/>
    <cellStyle name="Normal 16 8 2 2 2 2 4" xfId="12576"/>
    <cellStyle name="Normal 16 8 2 2 2 3" xfId="12577"/>
    <cellStyle name="Normal 16 8 2 2 2 3 2" xfId="12578"/>
    <cellStyle name="Normal 16 8 2 2 2 3 3" xfId="12579"/>
    <cellStyle name="Normal 16 8 2 2 2 4" xfId="12580"/>
    <cellStyle name="Normal 16 8 2 2 2 5" xfId="12581"/>
    <cellStyle name="Normal 16 8 2 2 2 6" xfId="12582"/>
    <cellStyle name="Normal 16 8 2 2 3" xfId="12583"/>
    <cellStyle name="Normal 16 8 2 2 3 2" xfId="12584"/>
    <cellStyle name="Normal 16 8 2 2 3 3" xfId="12585"/>
    <cellStyle name="Normal 16 8 2 2 3 4" xfId="12586"/>
    <cellStyle name="Normal 16 8 2 2 4" xfId="12587"/>
    <cellStyle name="Normal 16 8 2 2 4 2" xfId="12588"/>
    <cellStyle name="Normal 16 8 2 2 4 3" xfId="12589"/>
    <cellStyle name="Normal 16 8 2 2 4 4" xfId="12590"/>
    <cellStyle name="Normal 16 8 2 2 5" xfId="12591"/>
    <cellStyle name="Normal 16 8 2 2 5 2" xfId="12592"/>
    <cellStyle name="Normal 16 8 2 2 5 3" xfId="12593"/>
    <cellStyle name="Normal 16 8 2 2 5 4" xfId="12594"/>
    <cellStyle name="Normal 16 8 2 2 6" xfId="12595"/>
    <cellStyle name="Normal 16 8 2 2 6 2" xfId="12596"/>
    <cellStyle name="Normal 16 8 2 2 6 3" xfId="12597"/>
    <cellStyle name="Normal 16 8 2 2 7" xfId="12598"/>
    <cellStyle name="Normal 16 8 2 2 8" xfId="12599"/>
    <cellStyle name="Normal 16 8 2 2 9" xfId="12600"/>
    <cellStyle name="Normal 16 8 2 3" xfId="12601"/>
    <cellStyle name="Normal 16 8 2 3 2" xfId="12602"/>
    <cellStyle name="Normal 16 8 2 3 2 2" xfId="12603"/>
    <cellStyle name="Normal 16 8 2 3 2 3" xfId="12604"/>
    <cellStyle name="Normal 16 8 2 3 2 4" xfId="12605"/>
    <cellStyle name="Normal 16 8 2 3 3" xfId="12606"/>
    <cellStyle name="Normal 16 8 2 3 3 2" xfId="12607"/>
    <cellStyle name="Normal 16 8 2 3 3 3" xfId="12608"/>
    <cellStyle name="Normal 16 8 2 3 4" xfId="12609"/>
    <cellStyle name="Normal 16 8 2 3 5" xfId="12610"/>
    <cellStyle name="Normal 16 8 2 3 6" xfId="12611"/>
    <cellStyle name="Normal 16 8 2 4" xfId="12612"/>
    <cellStyle name="Normal 16 8 2 4 2" xfId="12613"/>
    <cellStyle name="Normal 16 8 2 4 3" xfId="12614"/>
    <cellStyle name="Normal 16 8 2 4 4" xfId="12615"/>
    <cellStyle name="Normal 16 8 2 5" xfId="12616"/>
    <cellStyle name="Normal 16 8 2 5 2" xfId="12617"/>
    <cellStyle name="Normal 16 8 2 5 3" xfId="12618"/>
    <cellStyle name="Normal 16 8 2 5 4" xfId="12619"/>
    <cellStyle name="Normal 16 8 2 6" xfId="12620"/>
    <cellStyle name="Normal 16 8 2 6 2" xfId="12621"/>
    <cellStyle name="Normal 16 8 2 6 3" xfId="12622"/>
    <cellStyle name="Normal 16 8 2 6 4" xfId="12623"/>
    <cellStyle name="Normal 16 8 2 7" xfId="12624"/>
    <cellStyle name="Normal 16 8 2 7 2" xfId="12625"/>
    <cellStyle name="Normal 16 8 2 7 3" xfId="12626"/>
    <cellStyle name="Normal 16 8 2 8" xfId="12627"/>
    <cellStyle name="Normal 16 8 2 9" xfId="12628"/>
    <cellStyle name="Normal 16 8 3" xfId="12629"/>
    <cellStyle name="Normal 16 8 3 2" xfId="12630"/>
    <cellStyle name="Normal 16 8 3 2 2" xfId="12631"/>
    <cellStyle name="Normal 16 8 3 2 2 2" xfId="12632"/>
    <cellStyle name="Normal 16 8 3 2 2 3" xfId="12633"/>
    <cellStyle name="Normal 16 8 3 2 2 4" xfId="12634"/>
    <cellStyle name="Normal 16 8 3 2 3" xfId="12635"/>
    <cellStyle name="Normal 16 8 3 2 3 2" xfId="12636"/>
    <cellStyle name="Normal 16 8 3 2 3 3" xfId="12637"/>
    <cellStyle name="Normal 16 8 3 2 4" xfId="12638"/>
    <cellStyle name="Normal 16 8 3 2 5" xfId="12639"/>
    <cellStyle name="Normal 16 8 3 2 6" xfId="12640"/>
    <cellStyle name="Normal 16 8 3 3" xfId="12641"/>
    <cellStyle name="Normal 16 8 3 3 2" xfId="12642"/>
    <cellStyle name="Normal 16 8 3 3 3" xfId="12643"/>
    <cellStyle name="Normal 16 8 3 3 4" xfId="12644"/>
    <cellStyle name="Normal 16 8 3 4" xfId="12645"/>
    <cellStyle name="Normal 16 8 3 4 2" xfId="12646"/>
    <cellStyle name="Normal 16 8 3 4 3" xfId="12647"/>
    <cellStyle name="Normal 16 8 3 4 4" xfId="12648"/>
    <cellStyle name="Normal 16 8 3 5" xfId="12649"/>
    <cellStyle name="Normal 16 8 3 5 2" xfId="12650"/>
    <cellStyle name="Normal 16 8 3 5 3" xfId="12651"/>
    <cellStyle name="Normal 16 8 3 5 4" xfId="12652"/>
    <cellStyle name="Normal 16 8 3 6" xfId="12653"/>
    <cellStyle name="Normal 16 8 3 6 2" xfId="12654"/>
    <cellStyle name="Normal 16 8 3 6 3" xfId="12655"/>
    <cellStyle name="Normal 16 8 3 7" xfId="12656"/>
    <cellStyle name="Normal 16 8 3 8" xfId="12657"/>
    <cellStyle name="Normal 16 8 3 9" xfId="12658"/>
    <cellStyle name="Normal 16 8 4" xfId="12659"/>
    <cellStyle name="Normal 16 8 4 2" xfId="12660"/>
    <cellStyle name="Normal 16 8 4 2 2" xfId="12661"/>
    <cellStyle name="Normal 16 8 4 2 3" xfId="12662"/>
    <cellStyle name="Normal 16 8 4 2 4" xfId="12663"/>
    <cellStyle name="Normal 16 8 4 3" xfId="12664"/>
    <cellStyle name="Normal 16 8 4 3 2" xfId="12665"/>
    <cellStyle name="Normal 16 8 4 3 3" xfId="12666"/>
    <cellStyle name="Normal 16 8 4 4" xfId="12667"/>
    <cellStyle name="Normal 16 8 4 5" xfId="12668"/>
    <cellStyle name="Normal 16 8 4 6" xfId="12669"/>
    <cellStyle name="Normal 16 8 5" xfId="12670"/>
    <cellStyle name="Normal 16 8 5 2" xfId="12671"/>
    <cellStyle name="Normal 16 8 5 3" xfId="12672"/>
    <cellStyle name="Normal 16 8 5 4" xfId="12673"/>
    <cellStyle name="Normal 16 8 6" xfId="12674"/>
    <cellStyle name="Normal 16 8 6 2" xfId="12675"/>
    <cellStyle name="Normal 16 8 6 3" xfId="12676"/>
    <cellStyle name="Normal 16 8 6 4" xfId="12677"/>
    <cellStyle name="Normal 16 8 7" xfId="12678"/>
    <cellStyle name="Normal 16 8 7 2" xfId="12679"/>
    <cellStyle name="Normal 16 8 7 3" xfId="12680"/>
    <cellStyle name="Normal 16 8 7 4" xfId="12681"/>
    <cellStyle name="Normal 16 8 8" xfId="12682"/>
    <cellStyle name="Normal 16 8 8 2" xfId="12683"/>
    <cellStyle name="Normal 16 8 8 3" xfId="12684"/>
    <cellStyle name="Normal 16 8 9" xfId="12685"/>
    <cellStyle name="Normal 16 9" xfId="12686"/>
    <cellStyle name="Normal 16 9 10" xfId="12687"/>
    <cellStyle name="Normal 16 9 2" xfId="12688"/>
    <cellStyle name="Normal 16 9 2 2" xfId="12689"/>
    <cellStyle name="Normal 16 9 2 2 2" xfId="12690"/>
    <cellStyle name="Normal 16 9 2 2 2 2" xfId="12691"/>
    <cellStyle name="Normal 16 9 2 2 2 3" xfId="12692"/>
    <cellStyle name="Normal 16 9 2 2 2 4" xfId="12693"/>
    <cellStyle name="Normal 16 9 2 2 3" xfId="12694"/>
    <cellStyle name="Normal 16 9 2 2 3 2" xfId="12695"/>
    <cellStyle name="Normal 16 9 2 2 3 3" xfId="12696"/>
    <cellStyle name="Normal 16 9 2 2 4" xfId="12697"/>
    <cellStyle name="Normal 16 9 2 2 5" xfId="12698"/>
    <cellStyle name="Normal 16 9 2 2 6" xfId="12699"/>
    <cellStyle name="Normal 16 9 2 3" xfId="12700"/>
    <cellStyle name="Normal 16 9 2 3 2" xfId="12701"/>
    <cellStyle name="Normal 16 9 2 3 3" xfId="12702"/>
    <cellStyle name="Normal 16 9 2 3 4" xfId="12703"/>
    <cellStyle name="Normal 16 9 2 4" xfId="12704"/>
    <cellStyle name="Normal 16 9 2 4 2" xfId="12705"/>
    <cellStyle name="Normal 16 9 2 4 3" xfId="12706"/>
    <cellStyle name="Normal 16 9 2 4 4" xfId="12707"/>
    <cellStyle name="Normal 16 9 2 5" xfId="12708"/>
    <cellStyle name="Normal 16 9 2 5 2" xfId="12709"/>
    <cellStyle name="Normal 16 9 2 5 3" xfId="12710"/>
    <cellStyle name="Normal 16 9 2 5 4" xfId="12711"/>
    <cellStyle name="Normal 16 9 2 6" xfId="12712"/>
    <cellStyle name="Normal 16 9 2 6 2" xfId="12713"/>
    <cellStyle name="Normal 16 9 2 6 3" xfId="12714"/>
    <cellStyle name="Normal 16 9 2 7" xfId="12715"/>
    <cellStyle name="Normal 16 9 2 8" xfId="12716"/>
    <cellStyle name="Normal 16 9 2 9" xfId="12717"/>
    <cellStyle name="Normal 16 9 3" xfId="12718"/>
    <cellStyle name="Normal 16 9 3 2" xfId="12719"/>
    <cellStyle name="Normal 16 9 3 2 2" xfId="12720"/>
    <cellStyle name="Normal 16 9 3 2 3" xfId="12721"/>
    <cellStyle name="Normal 16 9 3 2 4" xfId="12722"/>
    <cellStyle name="Normal 16 9 3 3" xfId="12723"/>
    <cellStyle name="Normal 16 9 3 3 2" xfId="12724"/>
    <cellStyle name="Normal 16 9 3 3 3" xfId="12725"/>
    <cellStyle name="Normal 16 9 3 4" xfId="12726"/>
    <cellStyle name="Normal 16 9 3 5" xfId="12727"/>
    <cellStyle name="Normal 16 9 3 6" xfId="12728"/>
    <cellStyle name="Normal 16 9 4" xfId="12729"/>
    <cellStyle name="Normal 16 9 4 2" xfId="12730"/>
    <cellStyle name="Normal 16 9 4 3" xfId="12731"/>
    <cellStyle name="Normal 16 9 4 4" xfId="12732"/>
    <cellStyle name="Normal 16 9 5" xfId="12733"/>
    <cellStyle name="Normal 16 9 5 2" xfId="12734"/>
    <cellStyle name="Normal 16 9 5 3" xfId="12735"/>
    <cellStyle name="Normal 16 9 5 4" xfId="12736"/>
    <cellStyle name="Normal 16 9 6" xfId="12737"/>
    <cellStyle name="Normal 16 9 6 2" xfId="12738"/>
    <cellStyle name="Normal 16 9 6 3" xfId="12739"/>
    <cellStyle name="Normal 16 9 6 4" xfId="12740"/>
    <cellStyle name="Normal 16 9 7" xfId="12741"/>
    <cellStyle name="Normal 16 9 7 2" xfId="12742"/>
    <cellStyle name="Normal 16 9 7 3" xfId="12743"/>
    <cellStyle name="Normal 16 9 8" xfId="12744"/>
    <cellStyle name="Normal 16 9 9" xfId="12745"/>
    <cellStyle name="Normal 160" xfId="12746"/>
    <cellStyle name="Normal 161" xfId="12747"/>
    <cellStyle name="Normal 162" xfId="12748"/>
    <cellStyle name="Normal 163" xfId="12749"/>
    <cellStyle name="Normal 164" xfId="12750"/>
    <cellStyle name="Normal 165" xfId="12751"/>
    <cellStyle name="Normal 166" xfId="12752"/>
    <cellStyle name="Normal 167" xfId="12753"/>
    <cellStyle name="Normal 168" xfId="12754"/>
    <cellStyle name="Normal 169" xfId="12755"/>
    <cellStyle name="Normal 17" xfId="105"/>
    <cellStyle name="Normal 17 2" xfId="12756"/>
    <cellStyle name="Normal 17 2 2" xfId="12757"/>
    <cellStyle name="Normal 17 3" xfId="12758"/>
    <cellStyle name="Normal 17 4" xfId="12759"/>
    <cellStyle name="Normal 170" xfId="12760"/>
    <cellStyle name="Normal 171" xfId="12761"/>
    <cellStyle name="Normal 172" xfId="12762"/>
    <cellStyle name="Normal 173" xfId="12763"/>
    <cellStyle name="Normal 174" xfId="12764"/>
    <cellStyle name="Normal 174 2" xfId="12765"/>
    <cellStyle name="Normal 174 2 2" xfId="12766"/>
    <cellStyle name="Normal 174 2 2 2" xfId="12767"/>
    <cellStyle name="Normal 174 2 2 3" xfId="12768"/>
    <cellStyle name="Normal 174 2 3" xfId="12769"/>
    <cellStyle name="Normal 174 2 4" xfId="12770"/>
    <cellStyle name="Normal 174 2 5" xfId="12771"/>
    <cellStyle name="Normal 174 3" xfId="12772"/>
    <cellStyle name="Normal 174 3 2" xfId="12773"/>
    <cellStyle name="Normal 174 3 3" xfId="12774"/>
    <cellStyle name="Normal 174 4" xfId="12775"/>
    <cellStyle name="Normal 174 5" xfId="12776"/>
    <cellStyle name="Normal 174 6" xfId="12777"/>
    <cellStyle name="Normal 175" xfId="12778"/>
    <cellStyle name="Normal 175 2" xfId="12779"/>
    <cellStyle name="Normal 175 2 2" xfId="12780"/>
    <cellStyle name="Normal 175 2 2 2" xfId="12781"/>
    <cellStyle name="Normal 175 2 2 3" xfId="12782"/>
    <cellStyle name="Normal 175 2 3" xfId="12783"/>
    <cellStyle name="Normal 175 2 4" xfId="12784"/>
    <cellStyle name="Normal 175 2 5" xfId="12785"/>
    <cellStyle name="Normal 175 3" xfId="12786"/>
    <cellStyle name="Normal 175 3 2" xfId="12787"/>
    <cellStyle name="Normal 175 3 3" xfId="12788"/>
    <cellStyle name="Normal 175 4" xfId="12789"/>
    <cellStyle name="Normal 175 5" xfId="12790"/>
    <cellStyle name="Normal 175 6" xfId="12791"/>
    <cellStyle name="Normal 176" xfId="12792"/>
    <cellStyle name="Normal 176 2" xfId="12793"/>
    <cellStyle name="Normal 176 2 2" xfId="12794"/>
    <cellStyle name="Normal 176 2 2 2" xfId="12795"/>
    <cellStyle name="Normal 176 2 2 3" xfId="12796"/>
    <cellStyle name="Normal 176 2 3" xfId="12797"/>
    <cellStyle name="Normal 176 2 4" xfId="12798"/>
    <cellStyle name="Normal 176 2 5" xfId="12799"/>
    <cellStyle name="Normal 176 3" xfId="12800"/>
    <cellStyle name="Normal 176 3 2" xfId="12801"/>
    <cellStyle name="Normal 176 3 3" xfId="12802"/>
    <cellStyle name="Normal 176 4" xfId="12803"/>
    <cellStyle name="Normal 176 5" xfId="12804"/>
    <cellStyle name="Normal 176 6" xfId="12805"/>
    <cellStyle name="Normal 177" xfId="12806"/>
    <cellStyle name="Normal 177 2" xfId="12807"/>
    <cellStyle name="Normal 177 2 2" xfId="12808"/>
    <cellStyle name="Normal 177 2 2 2" xfId="12809"/>
    <cellStyle name="Normal 177 2 2 3" xfId="12810"/>
    <cellStyle name="Normal 177 2 3" xfId="12811"/>
    <cellStyle name="Normal 177 2 4" xfId="12812"/>
    <cellStyle name="Normal 177 2 5" xfId="12813"/>
    <cellStyle name="Normal 177 3" xfId="12814"/>
    <cellStyle name="Normal 177 3 2" xfId="12815"/>
    <cellStyle name="Normal 177 3 3" xfId="12816"/>
    <cellStyle name="Normal 177 4" xfId="12817"/>
    <cellStyle name="Normal 177 5" xfId="12818"/>
    <cellStyle name="Normal 177 6" xfId="12819"/>
    <cellStyle name="Normal 178" xfId="12820"/>
    <cellStyle name="Normal 178 2" xfId="12821"/>
    <cellStyle name="Normal 178 2 2" xfId="12822"/>
    <cellStyle name="Normal 178 2 2 2" xfId="12823"/>
    <cellStyle name="Normal 178 2 2 3" xfId="12824"/>
    <cellStyle name="Normal 178 2 3" xfId="12825"/>
    <cellStyle name="Normal 178 2 4" xfId="12826"/>
    <cellStyle name="Normal 178 2 5" xfId="12827"/>
    <cellStyle name="Normal 178 3" xfId="12828"/>
    <cellStyle name="Normal 178 3 2" xfId="12829"/>
    <cellStyle name="Normal 178 3 3" xfId="12830"/>
    <cellStyle name="Normal 178 4" xfId="12831"/>
    <cellStyle name="Normal 178 5" xfId="12832"/>
    <cellStyle name="Normal 178 6" xfId="12833"/>
    <cellStyle name="Normal 179" xfId="267"/>
    <cellStyle name="Normal 179 2" xfId="12834"/>
    <cellStyle name="Normal 18" xfId="109"/>
    <cellStyle name="Normal 18 2" xfId="12835"/>
    <cellStyle name="Normal 18 2 2" xfId="12836"/>
    <cellStyle name="Normal 18 3" xfId="12837"/>
    <cellStyle name="Normal 18 4" xfId="12838"/>
    <cellStyle name="Normal 180" xfId="54142"/>
    <cellStyle name="Normal 180 2" xfId="54145"/>
    <cellStyle name="Normal 181" xfId="54143"/>
    <cellStyle name="Normal 182" xfId="54146"/>
    <cellStyle name="Normal 183" xfId="54144"/>
    <cellStyle name="Normal 19" xfId="101"/>
    <cellStyle name="Normal 19 2" xfId="12839"/>
    <cellStyle name="Normal 19 2 2" xfId="12840"/>
    <cellStyle name="Normal 19 3" xfId="12841"/>
    <cellStyle name="Normal 19 4" xfId="12842"/>
    <cellStyle name="Normal 2" xfId="10"/>
    <cellStyle name="Normal 2 2" xfId="17"/>
    <cellStyle name="Normal 2 2 2" xfId="244"/>
    <cellStyle name="Normal 2 2 2 2" xfId="12843"/>
    <cellStyle name="Normal 2 2 2 3" xfId="12844"/>
    <cellStyle name="Normal 2 2 2 3 2" xfId="12845"/>
    <cellStyle name="Normal 2 2 2 3 2 2" xfId="12846"/>
    <cellStyle name="Normal 2 2 2 3 2 2 2" xfId="12847"/>
    <cellStyle name="Normal 2 2 2 3 2 2 3" xfId="12848"/>
    <cellStyle name="Normal 2 2 2 3 2 3" xfId="12849"/>
    <cellStyle name="Normal 2 2 2 3 2 4" xfId="12850"/>
    <cellStyle name="Normal 2 2 2 3 2 5" xfId="12851"/>
    <cellStyle name="Normal 2 2 2 3 3" xfId="12852"/>
    <cellStyle name="Normal 2 2 2 3 3 2" xfId="12853"/>
    <cellStyle name="Normal 2 2 2 3 3 3" xfId="12854"/>
    <cellStyle name="Normal 2 2 2 3 4" xfId="12855"/>
    <cellStyle name="Normal 2 2 2 3 5" xfId="12856"/>
    <cellStyle name="Normal 2 2 2 3 6" xfId="12857"/>
    <cellStyle name="Normal 2 2 3" xfId="12858"/>
    <cellStyle name="Normal 2 2 3 2" xfId="12859"/>
    <cellStyle name="Normal 2 2 3 2 2" xfId="12860"/>
    <cellStyle name="Normal 2 2 3 2 2 2" xfId="12861"/>
    <cellStyle name="Normal 2 2 3 2 2 3" xfId="12862"/>
    <cellStyle name="Normal 2 2 3 2 2 4" xfId="12863"/>
    <cellStyle name="Normal 2 2 3 2 3" xfId="12864"/>
    <cellStyle name="Normal 2 2 3 2 3 2" xfId="12865"/>
    <cellStyle name="Normal 2 2 3 2 3 3" xfId="12866"/>
    <cellStyle name="Normal 2 2 3 2 4" xfId="12867"/>
    <cellStyle name="Normal 2 2 3 2 5" xfId="12868"/>
    <cellStyle name="Normal 2 2 3 2 6" xfId="12869"/>
    <cellStyle name="Normal 2 2 3 3" xfId="12870"/>
    <cellStyle name="Normal 2 2 3 3 2" xfId="12871"/>
    <cellStyle name="Normal 2 2 3 3 3" xfId="12872"/>
    <cellStyle name="Normal 2 2 3 3 4" xfId="12873"/>
    <cellStyle name="Normal 2 2 3 4" xfId="12874"/>
    <cellStyle name="Normal 2 2 3 4 2" xfId="12875"/>
    <cellStyle name="Normal 2 2 3 4 3" xfId="12876"/>
    <cellStyle name="Normal 2 2 3 4 4" xfId="12877"/>
    <cellStyle name="Normal 2 2 3 5" xfId="12878"/>
    <cellStyle name="Normal 2 2 3 5 2" xfId="12879"/>
    <cellStyle name="Normal 2 2 3 5 3" xfId="12880"/>
    <cellStyle name="Normal 2 2 3 5 4" xfId="12881"/>
    <cellStyle name="Normal 2 2 3 6" xfId="12882"/>
    <cellStyle name="Normal 2 2 3 6 2" xfId="12883"/>
    <cellStyle name="Normal 2 2 3 6 3" xfId="12884"/>
    <cellStyle name="Normal 2 2 3 7" xfId="12885"/>
    <cellStyle name="Normal 2 2 3 8" xfId="12886"/>
    <cellStyle name="Normal 2 2 3 9" xfId="12887"/>
    <cellStyle name="Normal 2 2 4" xfId="12888"/>
    <cellStyle name="Normal 2 2 4 2" xfId="12889"/>
    <cellStyle name="Normal 2 2 4 2 2" xfId="12890"/>
    <cellStyle name="Normal 2 2 4 2 2 2" xfId="12891"/>
    <cellStyle name="Normal 2 2 4 2 2 3" xfId="12892"/>
    <cellStyle name="Normal 2 2 4 2 3" xfId="12893"/>
    <cellStyle name="Normal 2 2 4 2 4" xfId="12894"/>
    <cellStyle name="Normal 2 2 4 2 5" xfId="12895"/>
    <cellStyle name="Normal 2 2 4 3" xfId="12896"/>
    <cellStyle name="Normal 2 2 4 3 2" xfId="12897"/>
    <cellStyle name="Normal 2 2 4 3 3" xfId="12898"/>
    <cellStyle name="Normal 2 2 4 4" xfId="12899"/>
    <cellStyle name="Normal 2 2 4 5" xfId="12900"/>
    <cellStyle name="Normal 2 2 4 6" xfId="12901"/>
    <cellStyle name="Normal 2 3" xfId="12902"/>
    <cellStyle name="Normal 2 3 2" xfId="12903"/>
    <cellStyle name="Normal 2 3 2 2" xfId="12904"/>
    <cellStyle name="Normal 2 3 2 2 2" xfId="12905"/>
    <cellStyle name="Normal 2 3 2 2 2 2" xfId="12906"/>
    <cellStyle name="Normal 2 3 2 2 2 3" xfId="12907"/>
    <cellStyle name="Normal 2 3 2 2 3" xfId="12908"/>
    <cellStyle name="Normal 2 3 2 2 4" xfId="12909"/>
    <cellStyle name="Normal 2 3 2 2 5" xfId="12910"/>
    <cellStyle name="Normal 2 3 2 3" xfId="12911"/>
    <cellStyle name="Normal 2 3 2 3 2" xfId="12912"/>
    <cellStyle name="Normal 2 3 2 3 3" xfId="12913"/>
    <cellStyle name="Normal 2 3 2 4" xfId="12914"/>
    <cellStyle name="Normal 2 3 2 5" xfId="12915"/>
    <cellStyle name="Normal 2 3 2 6" xfId="12916"/>
    <cellStyle name="Normal 2 4" xfId="12917"/>
    <cellStyle name="Normal 2 4 2" xfId="12918"/>
    <cellStyle name="Normal 2 4 2 2" xfId="12919"/>
    <cellStyle name="Normal 2 4 2 2 2" xfId="12920"/>
    <cellStyle name="Normal 2 4 2 2 2 2" xfId="12921"/>
    <cellStyle name="Normal 2 4 2 2 2 3" xfId="12922"/>
    <cellStyle name="Normal 2 4 2 2 3" xfId="12923"/>
    <cellStyle name="Normal 2 4 2 2 4" xfId="12924"/>
    <cellStyle name="Normal 2 4 2 2 5" xfId="12925"/>
    <cellStyle name="Normal 2 4 2 3" xfId="12926"/>
    <cellStyle name="Normal 2 4 2 3 2" xfId="12927"/>
    <cellStyle name="Normal 2 4 2 3 3" xfId="12928"/>
    <cellStyle name="Normal 2 4 2 3 4" xfId="12929"/>
    <cellStyle name="Normal 2 4 2 4" xfId="12930"/>
    <cellStyle name="Normal 2 4 2 4 2" xfId="12931"/>
    <cellStyle name="Normal 2 4 2 4 3" xfId="12932"/>
    <cellStyle name="Normal 2 4 2 5" xfId="12933"/>
    <cellStyle name="Normal 2 4 2 6" xfId="12934"/>
    <cellStyle name="Normal 2 4 2 7" xfId="12935"/>
    <cellStyle name="Normal 2 4 3" xfId="12936"/>
    <cellStyle name="Normal 2 4 3 2" xfId="12937"/>
    <cellStyle name="Normal 2 4 3 2 2" xfId="12938"/>
    <cellStyle name="Normal 2 4 3 2 3" xfId="12939"/>
    <cellStyle name="Normal 2 4 3 2 4" xfId="12940"/>
    <cellStyle name="Normal 2 4 3 3" xfId="12941"/>
    <cellStyle name="Normal 2 4 3 3 2" xfId="12942"/>
    <cellStyle name="Normal 2 4 3 3 3" xfId="12943"/>
    <cellStyle name="Normal 2 4 3 4" xfId="12944"/>
    <cellStyle name="Normal 2 4 3 5" xfId="12945"/>
    <cellStyle name="Normal 2 4 3 6" xfId="12946"/>
    <cellStyle name="Normal 2 4 4" xfId="12947"/>
    <cellStyle name="Normal 2 4 4 2" xfId="12948"/>
    <cellStyle name="Normal 2 4 4 3" xfId="12949"/>
    <cellStyle name="Normal 2 4 4 4" xfId="12950"/>
    <cellStyle name="Normal 2 4 5" xfId="12951"/>
    <cellStyle name="Normal 2 4 5 2" xfId="12952"/>
    <cellStyle name="Normal 2 4 5 3" xfId="12953"/>
    <cellStyle name="Normal 2 4 5 4" xfId="12954"/>
    <cellStyle name="Normal 2 4 6" xfId="12955"/>
    <cellStyle name="Normal 2 4 6 2" xfId="12956"/>
    <cellStyle name="Normal 2 4 6 3" xfId="12957"/>
    <cellStyle name="Normal 2 4 7" xfId="12958"/>
    <cellStyle name="Normal 2 4 8" xfId="12959"/>
    <cellStyle name="Normal 2 4 9" xfId="12960"/>
    <cellStyle name="Normal 20" xfId="103"/>
    <cellStyle name="Normal 20 2" xfId="12961"/>
    <cellStyle name="Normal 20 2 2" xfId="12962"/>
    <cellStyle name="Normal 20 3" xfId="12963"/>
    <cellStyle name="Normal 20 4" xfId="12964"/>
    <cellStyle name="Normal 21" xfId="106"/>
    <cellStyle name="Normal 21 2" xfId="12965"/>
    <cellStyle name="Normal 21 2 2" xfId="12966"/>
    <cellStyle name="Normal 21 3" xfId="12967"/>
    <cellStyle name="Normal 21 4" xfId="12968"/>
    <cellStyle name="Normal 22" xfId="99"/>
    <cellStyle name="Normal 22 2" xfId="12969"/>
    <cellStyle name="Normal 22 2 2" xfId="12970"/>
    <cellStyle name="Normal 22 3" xfId="12971"/>
    <cellStyle name="Normal 22 4" xfId="12972"/>
    <cellStyle name="Normal 23" xfId="97"/>
    <cellStyle name="Normal 23 2" xfId="12973"/>
    <cellStyle name="Normal 23 2 2" xfId="12974"/>
    <cellStyle name="Normal 23 3" xfId="12975"/>
    <cellStyle name="Normal 23 4" xfId="12976"/>
    <cellStyle name="Normal 24" xfId="98"/>
    <cellStyle name="Normal 24 2" xfId="12977"/>
    <cellStyle name="Normal 24 2 2" xfId="12978"/>
    <cellStyle name="Normal 24 3" xfId="12979"/>
    <cellStyle name="Normal 24 4" xfId="12980"/>
    <cellStyle name="Normal 25" xfId="111"/>
    <cellStyle name="Normal 25 2" xfId="12981"/>
    <cellStyle name="Normal 25 2 2" xfId="12982"/>
    <cellStyle name="Normal 25 3" xfId="12983"/>
    <cellStyle name="Normal 25 4" xfId="12984"/>
    <cellStyle name="Normal 26" xfId="115"/>
    <cellStyle name="Normal 26 2" xfId="12985"/>
    <cellStyle name="Normal 26 2 2" xfId="12986"/>
    <cellStyle name="Normal 26 3" xfId="12987"/>
    <cellStyle name="Normal 26 4" xfId="12988"/>
    <cellStyle name="Normal 27" xfId="113"/>
    <cellStyle name="Normal 27 2" xfId="12989"/>
    <cellStyle name="Normal 27 2 2" xfId="12990"/>
    <cellStyle name="Normal 27 3" xfId="12991"/>
    <cellStyle name="Normal 27 4" xfId="12992"/>
    <cellStyle name="Normal 28" xfId="112"/>
    <cellStyle name="Normal 28 2" xfId="12993"/>
    <cellStyle name="Normal 28 2 2" xfId="12994"/>
    <cellStyle name="Normal 28 3" xfId="12995"/>
    <cellStyle name="Normal 28 4" xfId="12996"/>
    <cellStyle name="Normal 29" xfId="107"/>
    <cellStyle name="Normal 29 2" xfId="12997"/>
    <cellStyle name="Normal 29 2 2" xfId="12998"/>
    <cellStyle name="Normal 29 3" xfId="12999"/>
    <cellStyle name="Normal 29 4" xfId="13000"/>
    <cellStyle name="Normal 3" xfId="18"/>
    <cellStyle name="Normal 3 2" xfId="19"/>
    <cellStyle name="Normal 3 2 2" xfId="13001"/>
    <cellStyle name="Normal 3 2 2 2" xfId="13002"/>
    <cellStyle name="Normal 3 2 3" xfId="13003"/>
    <cellStyle name="Normal 3 2 4" xfId="13004"/>
    <cellStyle name="Normal 3 3" xfId="27"/>
    <cellStyle name="Normal 3 4" xfId="13005"/>
    <cellStyle name="Normal 3 4 2" xfId="13006"/>
    <cellStyle name="Normal 3 5" xfId="54150"/>
    <cellStyle name="Normal 3 6" xfId="54152"/>
    <cellStyle name="Normal 3 7" xfId="54154"/>
    <cellStyle name="Normal 30" xfId="96"/>
    <cellStyle name="Normal 30 2" xfId="13007"/>
    <cellStyle name="Normal 30 2 2" xfId="13008"/>
    <cellStyle name="Normal 30 3" xfId="13009"/>
    <cellStyle name="Normal 30 4" xfId="13010"/>
    <cellStyle name="Normal 31" xfId="110"/>
    <cellStyle name="Normal 31 2" xfId="13011"/>
    <cellStyle name="Normal 31 2 2" xfId="13012"/>
    <cellStyle name="Normal 31 3" xfId="13013"/>
    <cellStyle name="Normal 31 4" xfId="13014"/>
    <cellStyle name="Normal 32" xfId="100"/>
    <cellStyle name="Normal 32 2" xfId="13015"/>
    <cellStyle name="Normal 32 2 2" xfId="13016"/>
    <cellStyle name="Normal 32 3" xfId="13017"/>
    <cellStyle name="Normal 32 4" xfId="13018"/>
    <cellStyle name="Normal 33" xfId="104"/>
    <cellStyle name="Normal 33 2" xfId="13019"/>
    <cellStyle name="Normal 33 2 2" xfId="13020"/>
    <cellStyle name="Normal 33 3" xfId="13021"/>
    <cellStyle name="Normal 33 4" xfId="13022"/>
    <cellStyle name="Normal 34" xfId="114"/>
    <cellStyle name="Normal 34 2" xfId="13023"/>
    <cellStyle name="Normal 34 2 2" xfId="13024"/>
    <cellStyle name="Normal 34 3" xfId="13025"/>
    <cellStyle name="Normal 34 4" xfId="13026"/>
    <cellStyle name="Normal 35" xfId="108"/>
    <cellStyle name="Normal 35 2" xfId="13027"/>
    <cellStyle name="Normal 35 2 2" xfId="13028"/>
    <cellStyle name="Normal 35 3" xfId="13029"/>
    <cellStyle name="Normal 35 4" xfId="13030"/>
    <cellStyle name="Normal 36" xfId="102"/>
    <cellStyle name="Normal 36 2" xfId="13031"/>
    <cellStyle name="Normal 36 2 2" xfId="13032"/>
    <cellStyle name="Normal 36 3" xfId="13033"/>
    <cellStyle name="Normal 36 4" xfId="13034"/>
    <cellStyle name="Normal 37" xfId="119"/>
    <cellStyle name="Normal 37 10" xfId="13035"/>
    <cellStyle name="Normal 37 10 2" xfId="13036"/>
    <cellStyle name="Normal 37 10 2 2" xfId="13037"/>
    <cellStyle name="Normal 37 10 2 2 2" xfId="13038"/>
    <cellStyle name="Normal 37 10 2 2 3" xfId="13039"/>
    <cellStyle name="Normal 37 10 2 2 4" xfId="13040"/>
    <cellStyle name="Normal 37 10 2 3" xfId="13041"/>
    <cellStyle name="Normal 37 10 2 3 2" xfId="13042"/>
    <cellStyle name="Normal 37 10 2 3 3" xfId="13043"/>
    <cellStyle name="Normal 37 10 2 4" xfId="13044"/>
    <cellStyle name="Normal 37 10 2 5" xfId="13045"/>
    <cellStyle name="Normal 37 10 2 6" xfId="13046"/>
    <cellStyle name="Normal 37 10 3" xfId="13047"/>
    <cellStyle name="Normal 37 10 3 2" xfId="13048"/>
    <cellStyle name="Normal 37 10 3 3" xfId="13049"/>
    <cellStyle name="Normal 37 10 3 4" xfId="13050"/>
    <cellStyle name="Normal 37 10 4" xfId="13051"/>
    <cellStyle name="Normal 37 10 4 2" xfId="13052"/>
    <cellStyle name="Normal 37 10 4 3" xfId="13053"/>
    <cellStyle name="Normal 37 10 4 4" xfId="13054"/>
    <cellStyle name="Normal 37 10 5" xfId="13055"/>
    <cellStyle name="Normal 37 10 5 2" xfId="13056"/>
    <cellStyle name="Normal 37 10 5 3" xfId="13057"/>
    <cellStyle name="Normal 37 10 5 4" xfId="13058"/>
    <cellStyle name="Normal 37 10 6" xfId="13059"/>
    <cellStyle name="Normal 37 10 6 2" xfId="13060"/>
    <cellStyle name="Normal 37 10 6 3" xfId="13061"/>
    <cellStyle name="Normal 37 10 7" xfId="13062"/>
    <cellStyle name="Normal 37 10 8" xfId="13063"/>
    <cellStyle name="Normal 37 10 9" xfId="13064"/>
    <cellStyle name="Normal 37 11" xfId="13065"/>
    <cellStyle name="Normal 37 11 2" xfId="13066"/>
    <cellStyle name="Normal 37 11 2 2" xfId="13067"/>
    <cellStyle name="Normal 37 11 2 2 2" xfId="13068"/>
    <cellStyle name="Normal 37 11 2 2 3" xfId="13069"/>
    <cellStyle name="Normal 37 11 2 2 4" xfId="13070"/>
    <cellStyle name="Normal 37 11 2 3" xfId="13071"/>
    <cellStyle name="Normal 37 11 2 3 2" xfId="13072"/>
    <cellStyle name="Normal 37 11 2 3 3" xfId="13073"/>
    <cellStyle name="Normal 37 11 2 4" xfId="13074"/>
    <cellStyle name="Normal 37 11 2 5" xfId="13075"/>
    <cellStyle name="Normal 37 11 2 6" xfId="13076"/>
    <cellStyle name="Normal 37 11 3" xfId="13077"/>
    <cellStyle name="Normal 37 11 3 2" xfId="13078"/>
    <cellStyle name="Normal 37 11 3 3" xfId="13079"/>
    <cellStyle name="Normal 37 11 3 4" xfId="13080"/>
    <cellStyle name="Normal 37 11 4" xfId="13081"/>
    <cellStyle name="Normal 37 11 4 2" xfId="13082"/>
    <cellStyle name="Normal 37 11 4 3" xfId="13083"/>
    <cellStyle name="Normal 37 11 4 4" xfId="13084"/>
    <cellStyle name="Normal 37 11 5" xfId="13085"/>
    <cellStyle name="Normal 37 11 5 2" xfId="13086"/>
    <cellStyle name="Normal 37 11 5 3" xfId="13087"/>
    <cellStyle name="Normal 37 11 5 4" xfId="13088"/>
    <cellStyle name="Normal 37 11 6" xfId="13089"/>
    <cellStyle name="Normal 37 11 6 2" xfId="13090"/>
    <cellStyle name="Normal 37 11 6 3" xfId="13091"/>
    <cellStyle name="Normal 37 11 7" xfId="13092"/>
    <cellStyle name="Normal 37 11 8" xfId="13093"/>
    <cellStyle name="Normal 37 11 9" xfId="13094"/>
    <cellStyle name="Normal 37 12" xfId="13095"/>
    <cellStyle name="Normal 37 12 2" xfId="13096"/>
    <cellStyle name="Normal 37 12 2 2" xfId="13097"/>
    <cellStyle name="Normal 37 12 2 2 2" xfId="13098"/>
    <cellStyle name="Normal 37 12 2 2 3" xfId="13099"/>
    <cellStyle name="Normal 37 12 2 2 4" xfId="13100"/>
    <cellStyle name="Normal 37 12 2 3" xfId="13101"/>
    <cellStyle name="Normal 37 12 2 3 2" xfId="13102"/>
    <cellStyle name="Normal 37 12 2 3 3" xfId="13103"/>
    <cellStyle name="Normal 37 12 2 4" xfId="13104"/>
    <cellStyle name="Normal 37 12 2 5" xfId="13105"/>
    <cellStyle name="Normal 37 12 2 6" xfId="13106"/>
    <cellStyle name="Normal 37 12 3" xfId="13107"/>
    <cellStyle name="Normal 37 12 3 2" xfId="13108"/>
    <cellStyle name="Normal 37 12 3 3" xfId="13109"/>
    <cellStyle name="Normal 37 12 3 4" xfId="13110"/>
    <cellStyle name="Normal 37 12 4" xfId="13111"/>
    <cellStyle name="Normal 37 12 4 2" xfId="13112"/>
    <cellStyle name="Normal 37 12 4 3" xfId="13113"/>
    <cellStyle name="Normal 37 12 4 4" xfId="13114"/>
    <cellStyle name="Normal 37 12 5" xfId="13115"/>
    <cellStyle name="Normal 37 12 5 2" xfId="13116"/>
    <cellStyle name="Normal 37 12 5 3" xfId="13117"/>
    <cellStyle name="Normal 37 12 6" xfId="13118"/>
    <cellStyle name="Normal 37 12 7" xfId="13119"/>
    <cellStyle name="Normal 37 12 8" xfId="13120"/>
    <cellStyle name="Normal 37 13" xfId="13121"/>
    <cellStyle name="Normal 37 13 2" xfId="13122"/>
    <cellStyle name="Normal 37 13 2 2" xfId="13123"/>
    <cellStyle name="Normal 37 13 2 3" xfId="13124"/>
    <cellStyle name="Normal 37 13 2 4" xfId="13125"/>
    <cellStyle name="Normal 37 13 3" xfId="13126"/>
    <cellStyle name="Normal 37 13 3 2" xfId="13127"/>
    <cellStyle name="Normal 37 13 3 3" xfId="13128"/>
    <cellStyle name="Normal 37 13 3 4" xfId="13129"/>
    <cellStyle name="Normal 37 13 4" xfId="13130"/>
    <cellStyle name="Normal 37 13 4 2" xfId="13131"/>
    <cellStyle name="Normal 37 13 4 3" xfId="13132"/>
    <cellStyle name="Normal 37 13 5" xfId="13133"/>
    <cellStyle name="Normal 37 13 6" xfId="13134"/>
    <cellStyle name="Normal 37 13 7" xfId="13135"/>
    <cellStyle name="Normal 37 14" xfId="13136"/>
    <cellStyle name="Normal 37 14 2" xfId="13137"/>
    <cellStyle name="Normal 37 14 3" xfId="13138"/>
    <cellStyle name="Normal 37 14 4" xfId="13139"/>
    <cellStyle name="Normal 37 15" xfId="13140"/>
    <cellStyle name="Normal 37 15 2" xfId="13141"/>
    <cellStyle name="Normal 37 15 3" xfId="13142"/>
    <cellStyle name="Normal 37 15 4" xfId="13143"/>
    <cellStyle name="Normal 37 16" xfId="13144"/>
    <cellStyle name="Normal 37 16 2" xfId="13145"/>
    <cellStyle name="Normal 37 16 3" xfId="13146"/>
    <cellStyle name="Normal 37 16 4" xfId="13147"/>
    <cellStyle name="Normal 37 17" xfId="13148"/>
    <cellStyle name="Normal 37 17 2" xfId="13149"/>
    <cellStyle name="Normal 37 17 3" xfId="13150"/>
    <cellStyle name="Normal 37 18" xfId="13151"/>
    <cellStyle name="Normal 37 19" xfId="13152"/>
    <cellStyle name="Normal 37 2" xfId="127"/>
    <cellStyle name="Normal 37 2 10" xfId="13153"/>
    <cellStyle name="Normal 37 2 10 2" xfId="13154"/>
    <cellStyle name="Normal 37 2 10 2 2" xfId="13155"/>
    <cellStyle name="Normal 37 2 10 2 2 2" xfId="13156"/>
    <cellStyle name="Normal 37 2 10 2 2 3" xfId="13157"/>
    <cellStyle name="Normal 37 2 10 2 2 4" xfId="13158"/>
    <cellStyle name="Normal 37 2 10 2 3" xfId="13159"/>
    <cellStyle name="Normal 37 2 10 2 3 2" xfId="13160"/>
    <cellStyle name="Normal 37 2 10 2 3 3" xfId="13161"/>
    <cellStyle name="Normal 37 2 10 2 4" xfId="13162"/>
    <cellStyle name="Normal 37 2 10 2 5" xfId="13163"/>
    <cellStyle name="Normal 37 2 10 2 6" xfId="13164"/>
    <cellStyle name="Normal 37 2 10 3" xfId="13165"/>
    <cellStyle name="Normal 37 2 10 3 2" xfId="13166"/>
    <cellStyle name="Normal 37 2 10 3 3" xfId="13167"/>
    <cellStyle name="Normal 37 2 10 3 4" xfId="13168"/>
    <cellStyle name="Normal 37 2 10 4" xfId="13169"/>
    <cellStyle name="Normal 37 2 10 4 2" xfId="13170"/>
    <cellStyle name="Normal 37 2 10 4 3" xfId="13171"/>
    <cellStyle name="Normal 37 2 10 4 4" xfId="13172"/>
    <cellStyle name="Normal 37 2 10 5" xfId="13173"/>
    <cellStyle name="Normal 37 2 10 5 2" xfId="13174"/>
    <cellStyle name="Normal 37 2 10 5 3" xfId="13175"/>
    <cellStyle name="Normal 37 2 10 5 4" xfId="13176"/>
    <cellStyle name="Normal 37 2 10 6" xfId="13177"/>
    <cellStyle name="Normal 37 2 10 6 2" xfId="13178"/>
    <cellStyle name="Normal 37 2 10 6 3" xfId="13179"/>
    <cellStyle name="Normal 37 2 10 7" xfId="13180"/>
    <cellStyle name="Normal 37 2 10 8" xfId="13181"/>
    <cellStyle name="Normal 37 2 10 9" xfId="13182"/>
    <cellStyle name="Normal 37 2 11" xfId="13183"/>
    <cellStyle name="Normal 37 2 11 2" xfId="13184"/>
    <cellStyle name="Normal 37 2 11 2 2" xfId="13185"/>
    <cellStyle name="Normal 37 2 11 2 2 2" xfId="13186"/>
    <cellStyle name="Normal 37 2 11 2 2 3" xfId="13187"/>
    <cellStyle name="Normal 37 2 11 2 2 4" xfId="13188"/>
    <cellStyle name="Normal 37 2 11 2 3" xfId="13189"/>
    <cellStyle name="Normal 37 2 11 2 3 2" xfId="13190"/>
    <cellStyle name="Normal 37 2 11 2 3 3" xfId="13191"/>
    <cellStyle name="Normal 37 2 11 2 4" xfId="13192"/>
    <cellStyle name="Normal 37 2 11 2 5" xfId="13193"/>
    <cellStyle name="Normal 37 2 11 2 6" xfId="13194"/>
    <cellStyle name="Normal 37 2 11 3" xfId="13195"/>
    <cellStyle name="Normal 37 2 11 3 2" xfId="13196"/>
    <cellStyle name="Normal 37 2 11 3 3" xfId="13197"/>
    <cellStyle name="Normal 37 2 11 3 4" xfId="13198"/>
    <cellStyle name="Normal 37 2 11 4" xfId="13199"/>
    <cellStyle name="Normal 37 2 11 4 2" xfId="13200"/>
    <cellStyle name="Normal 37 2 11 4 3" xfId="13201"/>
    <cellStyle name="Normal 37 2 11 4 4" xfId="13202"/>
    <cellStyle name="Normal 37 2 11 5" xfId="13203"/>
    <cellStyle name="Normal 37 2 11 5 2" xfId="13204"/>
    <cellStyle name="Normal 37 2 11 5 3" xfId="13205"/>
    <cellStyle name="Normal 37 2 11 6" xfId="13206"/>
    <cellStyle name="Normal 37 2 11 7" xfId="13207"/>
    <cellStyle name="Normal 37 2 11 8" xfId="13208"/>
    <cellStyle name="Normal 37 2 12" xfId="13209"/>
    <cellStyle name="Normal 37 2 12 2" xfId="13210"/>
    <cellStyle name="Normal 37 2 12 2 2" xfId="13211"/>
    <cellStyle name="Normal 37 2 12 2 3" xfId="13212"/>
    <cellStyle name="Normal 37 2 12 2 4" xfId="13213"/>
    <cellStyle name="Normal 37 2 12 3" xfId="13214"/>
    <cellStyle name="Normal 37 2 12 3 2" xfId="13215"/>
    <cellStyle name="Normal 37 2 12 3 3" xfId="13216"/>
    <cellStyle name="Normal 37 2 12 3 4" xfId="13217"/>
    <cellStyle name="Normal 37 2 12 4" xfId="13218"/>
    <cellStyle name="Normal 37 2 12 4 2" xfId="13219"/>
    <cellStyle name="Normal 37 2 12 4 3" xfId="13220"/>
    <cellStyle name="Normal 37 2 12 5" xfId="13221"/>
    <cellStyle name="Normal 37 2 12 6" xfId="13222"/>
    <cellStyle name="Normal 37 2 12 7" xfId="13223"/>
    <cellStyle name="Normal 37 2 13" xfId="13224"/>
    <cellStyle name="Normal 37 2 13 2" xfId="13225"/>
    <cellStyle name="Normal 37 2 13 3" xfId="13226"/>
    <cellStyle name="Normal 37 2 13 4" xfId="13227"/>
    <cellStyle name="Normal 37 2 14" xfId="13228"/>
    <cellStyle name="Normal 37 2 14 2" xfId="13229"/>
    <cellStyle name="Normal 37 2 14 3" xfId="13230"/>
    <cellStyle name="Normal 37 2 14 4" xfId="13231"/>
    <cellStyle name="Normal 37 2 15" xfId="13232"/>
    <cellStyle name="Normal 37 2 15 2" xfId="13233"/>
    <cellStyle name="Normal 37 2 15 3" xfId="13234"/>
    <cellStyle name="Normal 37 2 15 4" xfId="13235"/>
    <cellStyle name="Normal 37 2 16" xfId="13236"/>
    <cellStyle name="Normal 37 2 16 2" xfId="13237"/>
    <cellStyle name="Normal 37 2 16 3" xfId="13238"/>
    <cellStyle name="Normal 37 2 17" xfId="13239"/>
    <cellStyle name="Normal 37 2 18" xfId="13240"/>
    <cellStyle name="Normal 37 2 19" xfId="13241"/>
    <cellStyle name="Normal 37 2 2" xfId="198"/>
    <cellStyle name="Normal 37 2 2 10" xfId="13242"/>
    <cellStyle name="Normal 37 2 2 10 2" xfId="13243"/>
    <cellStyle name="Normal 37 2 2 10 3" xfId="13244"/>
    <cellStyle name="Normal 37 2 2 10 4" xfId="13245"/>
    <cellStyle name="Normal 37 2 2 11" xfId="13246"/>
    <cellStyle name="Normal 37 2 2 11 2" xfId="13247"/>
    <cellStyle name="Normal 37 2 2 11 3" xfId="13248"/>
    <cellStyle name="Normal 37 2 2 12" xfId="13249"/>
    <cellStyle name="Normal 37 2 2 13" xfId="13250"/>
    <cellStyle name="Normal 37 2 2 14" xfId="13251"/>
    <cellStyle name="Normal 37 2 2 2" xfId="13252"/>
    <cellStyle name="Normal 37 2 2 2 10" xfId="13253"/>
    <cellStyle name="Normal 37 2 2 2 11" xfId="13254"/>
    <cellStyle name="Normal 37 2 2 2 2" xfId="13255"/>
    <cellStyle name="Normal 37 2 2 2 2 10" xfId="13256"/>
    <cellStyle name="Normal 37 2 2 2 2 2" xfId="13257"/>
    <cellStyle name="Normal 37 2 2 2 2 2 2" xfId="13258"/>
    <cellStyle name="Normal 37 2 2 2 2 2 2 2" xfId="13259"/>
    <cellStyle name="Normal 37 2 2 2 2 2 2 2 2" xfId="13260"/>
    <cellStyle name="Normal 37 2 2 2 2 2 2 2 3" xfId="13261"/>
    <cellStyle name="Normal 37 2 2 2 2 2 2 2 4" xfId="13262"/>
    <cellStyle name="Normal 37 2 2 2 2 2 2 3" xfId="13263"/>
    <cellStyle name="Normal 37 2 2 2 2 2 2 3 2" xfId="13264"/>
    <cellStyle name="Normal 37 2 2 2 2 2 2 3 3" xfId="13265"/>
    <cellStyle name="Normal 37 2 2 2 2 2 2 4" xfId="13266"/>
    <cellStyle name="Normal 37 2 2 2 2 2 2 5" xfId="13267"/>
    <cellStyle name="Normal 37 2 2 2 2 2 2 6" xfId="13268"/>
    <cellStyle name="Normal 37 2 2 2 2 2 3" xfId="13269"/>
    <cellStyle name="Normal 37 2 2 2 2 2 3 2" xfId="13270"/>
    <cellStyle name="Normal 37 2 2 2 2 2 3 3" xfId="13271"/>
    <cellStyle name="Normal 37 2 2 2 2 2 3 4" xfId="13272"/>
    <cellStyle name="Normal 37 2 2 2 2 2 4" xfId="13273"/>
    <cellStyle name="Normal 37 2 2 2 2 2 4 2" xfId="13274"/>
    <cellStyle name="Normal 37 2 2 2 2 2 4 3" xfId="13275"/>
    <cellStyle name="Normal 37 2 2 2 2 2 4 4" xfId="13276"/>
    <cellStyle name="Normal 37 2 2 2 2 2 5" xfId="13277"/>
    <cellStyle name="Normal 37 2 2 2 2 2 5 2" xfId="13278"/>
    <cellStyle name="Normal 37 2 2 2 2 2 5 3" xfId="13279"/>
    <cellStyle name="Normal 37 2 2 2 2 2 5 4" xfId="13280"/>
    <cellStyle name="Normal 37 2 2 2 2 2 6" xfId="13281"/>
    <cellStyle name="Normal 37 2 2 2 2 2 6 2" xfId="13282"/>
    <cellStyle name="Normal 37 2 2 2 2 2 6 3" xfId="13283"/>
    <cellStyle name="Normal 37 2 2 2 2 2 7" xfId="13284"/>
    <cellStyle name="Normal 37 2 2 2 2 2 8" xfId="13285"/>
    <cellStyle name="Normal 37 2 2 2 2 2 9" xfId="13286"/>
    <cellStyle name="Normal 37 2 2 2 2 3" xfId="13287"/>
    <cellStyle name="Normal 37 2 2 2 2 3 2" xfId="13288"/>
    <cellStyle name="Normal 37 2 2 2 2 3 2 2" xfId="13289"/>
    <cellStyle name="Normal 37 2 2 2 2 3 2 3" xfId="13290"/>
    <cellStyle name="Normal 37 2 2 2 2 3 2 4" xfId="13291"/>
    <cellStyle name="Normal 37 2 2 2 2 3 3" xfId="13292"/>
    <cellStyle name="Normal 37 2 2 2 2 3 3 2" xfId="13293"/>
    <cellStyle name="Normal 37 2 2 2 2 3 3 3" xfId="13294"/>
    <cellStyle name="Normal 37 2 2 2 2 3 4" xfId="13295"/>
    <cellStyle name="Normal 37 2 2 2 2 3 5" xfId="13296"/>
    <cellStyle name="Normal 37 2 2 2 2 3 6" xfId="13297"/>
    <cellStyle name="Normal 37 2 2 2 2 4" xfId="13298"/>
    <cellStyle name="Normal 37 2 2 2 2 4 2" xfId="13299"/>
    <cellStyle name="Normal 37 2 2 2 2 4 3" xfId="13300"/>
    <cellStyle name="Normal 37 2 2 2 2 4 4" xfId="13301"/>
    <cellStyle name="Normal 37 2 2 2 2 5" xfId="13302"/>
    <cellStyle name="Normal 37 2 2 2 2 5 2" xfId="13303"/>
    <cellStyle name="Normal 37 2 2 2 2 5 3" xfId="13304"/>
    <cellStyle name="Normal 37 2 2 2 2 5 4" xfId="13305"/>
    <cellStyle name="Normal 37 2 2 2 2 6" xfId="13306"/>
    <cellStyle name="Normal 37 2 2 2 2 6 2" xfId="13307"/>
    <cellStyle name="Normal 37 2 2 2 2 6 3" xfId="13308"/>
    <cellStyle name="Normal 37 2 2 2 2 6 4" xfId="13309"/>
    <cellStyle name="Normal 37 2 2 2 2 7" xfId="13310"/>
    <cellStyle name="Normal 37 2 2 2 2 7 2" xfId="13311"/>
    <cellStyle name="Normal 37 2 2 2 2 7 3" xfId="13312"/>
    <cellStyle name="Normal 37 2 2 2 2 8" xfId="13313"/>
    <cellStyle name="Normal 37 2 2 2 2 9" xfId="13314"/>
    <cellStyle name="Normal 37 2 2 2 3" xfId="13315"/>
    <cellStyle name="Normal 37 2 2 2 3 2" xfId="13316"/>
    <cellStyle name="Normal 37 2 2 2 3 2 2" xfId="13317"/>
    <cellStyle name="Normal 37 2 2 2 3 2 2 2" xfId="13318"/>
    <cellStyle name="Normal 37 2 2 2 3 2 2 3" xfId="13319"/>
    <cellStyle name="Normal 37 2 2 2 3 2 2 4" xfId="13320"/>
    <cellStyle name="Normal 37 2 2 2 3 2 3" xfId="13321"/>
    <cellStyle name="Normal 37 2 2 2 3 2 3 2" xfId="13322"/>
    <cellStyle name="Normal 37 2 2 2 3 2 3 3" xfId="13323"/>
    <cellStyle name="Normal 37 2 2 2 3 2 4" xfId="13324"/>
    <cellStyle name="Normal 37 2 2 2 3 2 5" xfId="13325"/>
    <cellStyle name="Normal 37 2 2 2 3 2 6" xfId="13326"/>
    <cellStyle name="Normal 37 2 2 2 3 3" xfId="13327"/>
    <cellStyle name="Normal 37 2 2 2 3 3 2" xfId="13328"/>
    <cellStyle name="Normal 37 2 2 2 3 3 3" xfId="13329"/>
    <cellStyle name="Normal 37 2 2 2 3 3 4" xfId="13330"/>
    <cellStyle name="Normal 37 2 2 2 3 4" xfId="13331"/>
    <cellStyle name="Normal 37 2 2 2 3 4 2" xfId="13332"/>
    <cellStyle name="Normal 37 2 2 2 3 4 3" xfId="13333"/>
    <cellStyle name="Normal 37 2 2 2 3 4 4" xfId="13334"/>
    <cellStyle name="Normal 37 2 2 2 3 5" xfId="13335"/>
    <cellStyle name="Normal 37 2 2 2 3 5 2" xfId="13336"/>
    <cellStyle name="Normal 37 2 2 2 3 5 3" xfId="13337"/>
    <cellStyle name="Normal 37 2 2 2 3 5 4" xfId="13338"/>
    <cellStyle name="Normal 37 2 2 2 3 6" xfId="13339"/>
    <cellStyle name="Normal 37 2 2 2 3 6 2" xfId="13340"/>
    <cellStyle name="Normal 37 2 2 2 3 6 3" xfId="13341"/>
    <cellStyle name="Normal 37 2 2 2 3 7" xfId="13342"/>
    <cellStyle name="Normal 37 2 2 2 3 8" xfId="13343"/>
    <cellStyle name="Normal 37 2 2 2 3 9" xfId="13344"/>
    <cellStyle name="Normal 37 2 2 2 4" xfId="13345"/>
    <cellStyle name="Normal 37 2 2 2 4 2" xfId="13346"/>
    <cellStyle name="Normal 37 2 2 2 4 2 2" xfId="13347"/>
    <cellStyle name="Normal 37 2 2 2 4 2 3" xfId="13348"/>
    <cellStyle name="Normal 37 2 2 2 4 2 4" xfId="13349"/>
    <cellStyle name="Normal 37 2 2 2 4 3" xfId="13350"/>
    <cellStyle name="Normal 37 2 2 2 4 3 2" xfId="13351"/>
    <cellStyle name="Normal 37 2 2 2 4 3 3" xfId="13352"/>
    <cellStyle name="Normal 37 2 2 2 4 4" xfId="13353"/>
    <cellStyle name="Normal 37 2 2 2 4 5" xfId="13354"/>
    <cellStyle name="Normal 37 2 2 2 4 6" xfId="13355"/>
    <cellStyle name="Normal 37 2 2 2 5" xfId="13356"/>
    <cellStyle name="Normal 37 2 2 2 5 2" xfId="13357"/>
    <cellStyle name="Normal 37 2 2 2 5 3" xfId="13358"/>
    <cellStyle name="Normal 37 2 2 2 5 4" xfId="13359"/>
    <cellStyle name="Normal 37 2 2 2 6" xfId="13360"/>
    <cellStyle name="Normal 37 2 2 2 6 2" xfId="13361"/>
    <cellStyle name="Normal 37 2 2 2 6 3" xfId="13362"/>
    <cellStyle name="Normal 37 2 2 2 6 4" xfId="13363"/>
    <cellStyle name="Normal 37 2 2 2 7" xfId="13364"/>
    <cellStyle name="Normal 37 2 2 2 7 2" xfId="13365"/>
    <cellStyle name="Normal 37 2 2 2 7 3" xfId="13366"/>
    <cellStyle name="Normal 37 2 2 2 7 4" xfId="13367"/>
    <cellStyle name="Normal 37 2 2 2 8" xfId="13368"/>
    <cellStyle name="Normal 37 2 2 2 8 2" xfId="13369"/>
    <cellStyle name="Normal 37 2 2 2 8 3" xfId="13370"/>
    <cellStyle name="Normal 37 2 2 2 9" xfId="13371"/>
    <cellStyle name="Normal 37 2 2 3" xfId="13372"/>
    <cellStyle name="Normal 37 2 2 3 10" xfId="13373"/>
    <cellStyle name="Normal 37 2 2 3 2" xfId="13374"/>
    <cellStyle name="Normal 37 2 2 3 2 2" xfId="13375"/>
    <cellStyle name="Normal 37 2 2 3 2 2 2" xfId="13376"/>
    <cellStyle name="Normal 37 2 2 3 2 2 2 2" xfId="13377"/>
    <cellStyle name="Normal 37 2 2 3 2 2 2 3" xfId="13378"/>
    <cellStyle name="Normal 37 2 2 3 2 2 2 4" xfId="13379"/>
    <cellStyle name="Normal 37 2 2 3 2 2 3" xfId="13380"/>
    <cellStyle name="Normal 37 2 2 3 2 2 3 2" xfId="13381"/>
    <cellStyle name="Normal 37 2 2 3 2 2 3 3" xfId="13382"/>
    <cellStyle name="Normal 37 2 2 3 2 2 4" xfId="13383"/>
    <cellStyle name="Normal 37 2 2 3 2 2 5" xfId="13384"/>
    <cellStyle name="Normal 37 2 2 3 2 2 6" xfId="13385"/>
    <cellStyle name="Normal 37 2 2 3 2 3" xfId="13386"/>
    <cellStyle name="Normal 37 2 2 3 2 3 2" xfId="13387"/>
    <cellStyle name="Normal 37 2 2 3 2 3 3" xfId="13388"/>
    <cellStyle name="Normal 37 2 2 3 2 3 4" xfId="13389"/>
    <cellStyle name="Normal 37 2 2 3 2 4" xfId="13390"/>
    <cellStyle name="Normal 37 2 2 3 2 4 2" xfId="13391"/>
    <cellStyle name="Normal 37 2 2 3 2 4 3" xfId="13392"/>
    <cellStyle name="Normal 37 2 2 3 2 4 4" xfId="13393"/>
    <cellStyle name="Normal 37 2 2 3 2 5" xfId="13394"/>
    <cellStyle name="Normal 37 2 2 3 2 5 2" xfId="13395"/>
    <cellStyle name="Normal 37 2 2 3 2 5 3" xfId="13396"/>
    <cellStyle name="Normal 37 2 2 3 2 5 4" xfId="13397"/>
    <cellStyle name="Normal 37 2 2 3 2 6" xfId="13398"/>
    <cellStyle name="Normal 37 2 2 3 2 6 2" xfId="13399"/>
    <cellStyle name="Normal 37 2 2 3 2 6 3" xfId="13400"/>
    <cellStyle name="Normal 37 2 2 3 2 7" xfId="13401"/>
    <cellStyle name="Normal 37 2 2 3 2 8" xfId="13402"/>
    <cellStyle name="Normal 37 2 2 3 2 9" xfId="13403"/>
    <cellStyle name="Normal 37 2 2 3 3" xfId="13404"/>
    <cellStyle name="Normal 37 2 2 3 3 2" xfId="13405"/>
    <cellStyle name="Normal 37 2 2 3 3 2 2" xfId="13406"/>
    <cellStyle name="Normal 37 2 2 3 3 2 3" xfId="13407"/>
    <cellStyle name="Normal 37 2 2 3 3 2 4" xfId="13408"/>
    <cellStyle name="Normal 37 2 2 3 3 3" xfId="13409"/>
    <cellStyle name="Normal 37 2 2 3 3 3 2" xfId="13410"/>
    <cellStyle name="Normal 37 2 2 3 3 3 3" xfId="13411"/>
    <cellStyle name="Normal 37 2 2 3 3 4" xfId="13412"/>
    <cellStyle name="Normal 37 2 2 3 3 5" xfId="13413"/>
    <cellStyle name="Normal 37 2 2 3 3 6" xfId="13414"/>
    <cellStyle name="Normal 37 2 2 3 4" xfId="13415"/>
    <cellStyle name="Normal 37 2 2 3 4 2" xfId="13416"/>
    <cellStyle name="Normal 37 2 2 3 4 3" xfId="13417"/>
    <cellStyle name="Normal 37 2 2 3 4 4" xfId="13418"/>
    <cellStyle name="Normal 37 2 2 3 5" xfId="13419"/>
    <cellStyle name="Normal 37 2 2 3 5 2" xfId="13420"/>
    <cellStyle name="Normal 37 2 2 3 5 3" xfId="13421"/>
    <cellStyle name="Normal 37 2 2 3 5 4" xfId="13422"/>
    <cellStyle name="Normal 37 2 2 3 6" xfId="13423"/>
    <cellStyle name="Normal 37 2 2 3 6 2" xfId="13424"/>
    <cellStyle name="Normal 37 2 2 3 6 3" xfId="13425"/>
    <cellStyle name="Normal 37 2 2 3 6 4" xfId="13426"/>
    <cellStyle name="Normal 37 2 2 3 7" xfId="13427"/>
    <cellStyle name="Normal 37 2 2 3 7 2" xfId="13428"/>
    <cellStyle name="Normal 37 2 2 3 7 3" xfId="13429"/>
    <cellStyle name="Normal 37 2 2 3 8" xfId="13430"/>
    <cellStyle name="Normal 37 2 2 3 9" xfId="13431"/>
    <cellStyle name="Normal 37 2 2 4" xfId="13432"/>
    <cellStyle name="Normal 37 2 2 4 2" xfId="13433"/>
    <cellStyle name="Normal 37 2 2 4 2 2" xfId="13434"/>
    <cellStyle name="Normal 37 2 2 4 2 2 2" xfId="13435"/>
    <cellStyle name="Normal 37 2 2 4 2 2 3" xfId="13436"/>
    <cellStyle name="Normal 37 2 2 4 2 2 4" xfId="13437"/>
    <cellStyle name="Normal 37 2 2 4 2 3" xfId="13438"/>
    <cellStyle name="Normal 37 2 2 4 2 3 2" xfId="13439"/>
    <cellStyle name="Normal 37 2 2 4 2 3 3" xfId="13440"/>
    <cellStyle name="Normal 37 2 2 4 2 4" xfId="13441"/>
    <cellStyle name="Normal 37 2 2 4 2 5" xfId="13442"/>
    <cellStyle name="Normal 37 2 2 4 2 6" xfId="13443"/>
    <cellStyle name="Normal 37 2 2 4 3" xfId="13444"/>
    <cellStyle name="Normal 37 2 2 4 3 2" xfId="13445"/>
    <cellStyle name="Normal 37 2 2 4 3 3" xfId="13446"/>
    <cellStyle name="Normal 37 2 2 4 3 4" xfId="13447"/>
    <cellStyle name="Normal 37 2 2 4 4" xfId="13448"/>
    <cellStyle name="Normal 37 2 2 4 4 2" xfId="13449"/>
    <cellStyle name="Normal 37 2 2 4 4 3" xfId="13450"/>
    <cellStyle name="Normal 37 2 2 4 4 4" xfId="13451"/>
    <cellStyle name="Normal 37 2 2 4 5" xfId="13452"/>
    <cellStyle name="Normal 37 2 2 4 5 2" xfId="13453"/>
    <cellStyle name="Normal 37 2 2 4 5 3" xfId="13454"/>
    <cellStyle name="Normal 37 2 2 4 5 4" xfId="13455"/>
    <cellStyle name="Normal 37 2 2 4 6" xfId="13456"/>
    <cellStyle name="Normal 37 2 2 4 6 2" xfId="13457"/>
    <cellStyle name="Normal 37 2 2 4 6 3" xfId="13458"/>
    <cellStyle name="Normal 37 2 2 4 7" xfId="13459"/>
    <cellStyle name="Normal 37 2 2 4 8" xfId="13460"/>
    <cellStyle name="Normal 37 2 2 4 9" xfId="13461"/>
    <cellStyle name="Normal 37 2 2 5" xfId="13462"/>
    <cellStyle name="Normal 37 2 2 5 2" xfId="13463"/>
    <cellStyle name="Normal 37 2 2 5 2 2" xfId="13464"/>
    <cellStyle name="Normal 37 2 2 5 2 2 2" xfId="13465"/>
    <cellStyle name="Normal 37 2 2 5 2 2 3" xfId="13466"/>
    <cellStyle name="Normal 37 2 2 5 2 2 4" xfId="13467"/>
    <cellStyle name="Normal 37 2 2 5 2 3" xfId="13468"/>
    <cellStyle name="Normal 37 2 2 5 2 3 2" xfId="13469"/>
    <cellStyle name="Normal 37 2 2 5 2 3 3" xfId="13470"/>
    <cellStyle name="Normal 37 2 2 5 2 4" xfId="13471"/>
    <cellStyle name="Normal 37 2 2 5 2 5" xfId="13472"/>
    <cellStyle name="Normal 37 2 2 5 2 6" xfId="13473"/>
    <cellStyle name="Normal 37 2 2 5 3" xfId="13474"/>
    <cellStyle name="Normal 37 2 2 5 3 2" xfId="13475"/>
    <cellStyle name="Normal 37 2 2 5 3 3" xfId="13476"/>
    <cellStyle name="Normal 37 2 2 5 3 4" xfId="13477"/>
    <cellStyle name="Normal 37 2 2 5 4" xfId="13478"/>
    <cellStyle name="Normal 37 2 2 5 4 2" xfId="13479"/>
    <cellStyle name="Normal 37 2 2 5 4 3" xfId="13480"/>
    <cellStyle name="Normal 37 2 2 5 4 4" xfId="13481"/>
    <cellStyle name="Normal 37 2 2 5 5" xfId="13482"/>
    <cellStyle name="Normal 37 2 2 5 5 2" xfId="13483"/>
    <cellStyle name="Normal 37 2 2 5 5 3" xfId="13484"/>
    <cellStyle name="Normal 37 2 2 5 5 4" xfId="13485"/>
    <cellStyle name="Normal 37 2 2 5 6" xfId="13486"/>
    <cellStyle name="Normal 37 2 2 5 6 2" xfId="13487"/>
    <cellStyle name="Normal 37 2 2 5 6 3" xfId="13488"/>
    <cellStyle name="Normal 37 2 2 5 7" xfId="13489"/>
    <cellStyle name="Normal 37 2 2 5 8" xfId="13490"/>
    <cellStyle name="Normal 37 2 2 5 9" xfId="13491"/>
    <cellStyle name="Normal 37 2 2 6" xfId="13492"/>
    <cellStyle name="Normal 37 2 2 6 2" xfId="13493"/>
    <cellStyle name="Normal 37 2 2 6 2 2" xfId="13494"/>
    <cellStyle name="Normal 37 2 2 6 2 2 2" xfId="13495"/>
    <cellStyle name="Normal 37 2 2 6 2 2 3" xfId="13496"/>
    <cellStyle name="Normal 37 2 2 6 2 2 4" xfId="13497"/>
    <cellStyle name="Normal 37 2 2 6 2 3" xfId="13498"/>
    <cellStyle name="Normal 37 2 2 6 2 3 2" xfId="13499"/>
    <cellStyle name="Normal 37 2 2 6 2 3 3" xfId="13500"/>
    <cellStyle name="Normal 37 2 2 6 2 4" xfId="13501"/>
    <cellStyle name="Normal 37 2 2 6 2 5" xfId="13502"/>
    <cellStyle name="Normal 37 2 2 6 2 6" xfId="13503"/>
    <cellStyle name="Normal 37 2 2 6 3" xfId="13504"/>
    <cellStyle name="Normal 37 2 2 6 3 2" xfId="13505"/>
    <cellStyle name="Normal 37 2 2 6 3 3" xfId="13506"/>
    <cellStyle name="Normal 37 2 2 6 3 4" xfId="13507"/>
    <cellStyle name="Normal 37 2 2 6 4" xfId="13508"/>
    <cellStyle name="Normal 37 2 2 6 4 2" xfId="13509"/>
    <cellStyle name="Normal 37 2 2 6 4 3" xfId="13510"/>
    <cellStyle name="Normal 37 2 2 6 4 4" xfId="13511"/>
    <cellStyle name="Normal 37 2 2 6 5" xfId="13512"/>
    <cellStyle name="Normal 37 2 2 6 5 2" xfId="13513"/>
    <cellStyle name="Normal 37 2 2 6 5 3" xfId="13514"/>
    <cellStyle name="Normal 37 2 2 6 6" xfId="13515"/>
    <cellStyle name="Normal 37 2 2 6 7" xfId="13516"/>
    <cellStyle name="Normal 37 2 2 6 8" xfId="13517"/>
    <cellStyle name="Normal 37 2 2 7" xfId="13518"/>
    <cellStyle name="Normal 37 2 2 7 2" xfId="13519"/>
    <cellStyle name="Normal 37 2 2 7 2 2" xfId="13520"/>
    <cellStyle name="Normal 37 2 2 7 2 3" xfId="13521"/>
    <cellStyle name="Normal 37 2 2 7 2 4" xfId="13522"/>
    <cellStyle name="Normal 37 2 2 7 3" xfId="13523"/>
    <cellStyle name="Normal 37 2 2 7 3 2" xfId="13524"/>
    <cellStyle name="Normal 37 2 2 7 3 3" xfId="13525"/>
    <cellStyle name="Normal 37 2 2 7 4" xfId="13526"/>
    <cellStyle name="Normal 37 2 2 7 5" xfId="13527"/>
    <cellStyle name="Normal 37 2 2 7 6" xfId="13528"/>
    <cellStyle name="Normal 37 2 2 8" xfId="13529"/>
    <cellStyle name="Normal 37 2 2 8 2" xfId="13530"/>
    <cellStyle name="Normal 37 2 2 8 3" xfId="13531"/>
    <cellStyle name="Normal 37 2 2 8 4" xfId="13532"/>
    <cellStyle name="Normal 37 2 2 9" xfId="13533"/>
    <cellStyle name="Normal 37 2 2 9 2" xfId="13534"/>
    <cellStyle name="Normal 37 2 2 9 3" xfId="13535"/>
    <cellStyle name="Normal 37 2 2 9 4" xfId="13536"/>
    <cellStyle name="Normal 37 2 3" xfId="13537"/>
    <cellStyle name="Normal 37 2 3 10" xfId="13538"/>
    <cellStyle name="Normal 37 2 3 10 2" xfId="13539"/>
    <cellStyle name="Normal 37 2 3 10 3" xfId="13540"/>
    <cellStyle name="Normal 37 2 3 10 4" xfId="13541"/>
    <cellStyle name="Normal 37 2 3 11" xfId="13542"/>
    <cellStyle name="Normal 37 2 3 11 2" xfId="13543"/>
    <cellStyle name="Normal 37 2 3 11 3" xfId="13544"/>
    <cellStyle name="Normal 37 2 3 12" xfId="13545"/>
    <cellStyle name="Normal 37 2 3 13" xfId="13546"/>
    <cellStyle name="Normal 37 2 3 14" xfId="13547"/>
    <cellStyle name="Normal 37 2 3 2" xfId="13548"/>
    <cellStyle name="Normal 37 2 3 2 10" xfId="13549"/>
    <cellStyle name="Normal 37 2 3 2 11" xfId="13550"/>
    <cellStyle name="Normal 37 2 3 2 2" xfId="13551"/>
    <cellStyle name="Normal 37 2 3 2 2 10" xfId="13552"/>
    <cellStyle name="Normal 37 2 3 2 2 2" xfId="13553"/>
    <cellStyle name="Normal 37 2 3 2 2 2 2" xfId="13554"/>
    <cellStyle name="Normal 37 2 3 2 2 2 2 2" xfId="13555"/>
    <cellStyle name="Normal 37 2 3 2 2 2 2 2 2" xfId="13556"/>
    <cellStyle name="Normal 37 2 3 2 2 2 2 2 3" xfId="13557"/>
    <cellStyle name="Normal 37 2 3 2 2 2 2 2 4" xfId="13558"/>
    <cellStyle name="Normal 37 2 3 2 2 2 2 3" xfId="13559"/>
    <cellStyle name="Normal 37 2 3 2 2 2 2 3 2" xfId="13560"/>
    <cellStyle name="Normal 37 2 3 2 2 2 2 3 3" xfId="13561"/>
    <cellStyle name="Normal 37 2 3 2 2 2 2 4" xfId="13562"/>
    <cellStyle name="Normal 37 2 3 2 2 2 2 5" xfId="13563"/>
    <cellStyle name="Normal 37 2 3 2 2 2 2 6" xfId="13564"/>
    <cellStyle name="Normal 37 2 3 2 2 2 3" xfId="13565"/>
    <cellStyle name="Normal 37 2 3 2 2 2 3 2" xfId="13566"/>
    <cellStyle name="Normal 37 2 3 2 2 2 3 3" xfId="13567"/>
    <cellStyle name="Normal 37 2 3 2 2 2 3 4" xfId="13568"/>
    <cellStyle name="Normal 37 2 3 2 2 2 4" xfId="13569"/>
    <cellStyle name="Normal 37 2 3 2 2 2 4 2" xfId="13570"/>
    <cellStyle name="Normal 37 2 3 2 2 2 4 3" xfId="13571"/>
    <cellStyle name="Normal 37 2 3 2 2 2 4 4" xfId="13572"/>
    <cellStyle name="Normal 37 2 3 2 2 2 5" xfId="13573"/>
    <cellStyle name="Normal 37 2 3 2 2 2 5 2" xfId="13574"/>
    <cellStyle name="Normal 37 2 3 2 2 2 5 3" xfId="13575"/>
    <cellStyle name="Normal 37 2 3 2 2 2 5 4" xfId="13576"/>
    <cellStyle name="Normal 37 2 3 2 2 2 6" xfId="13577"/>
    <cellStyle name="Normal 37 2 3 2 2 2 6 2" xfId="13578"/>
    <cellStyle name="Normal 37 2 3 2 2 2 6 3" xfId="13579"/>
    <cellStyle name="Normal 37 2 3 2 2 2 7" xfId="13580"/>
    <cellStyle name="Normal 37 2 3 2 2 2 8" xfId="13581"/>
    <cellStyle name="Normal 37 2 3 2 2 2 9" xfId="13582"/>
    <cellStyle name="Normal 37 2 3 2 2 3" xfId="13583"/>
    <cellStyle name="Normal 37 2 3 2 2 3 2" xfId="13584"/>
    <cellStyle name="Normal 37 2 3 2 2 3 2 2" xfId="13585"/>
    <cellStyle name="Normal 37 2 3 2 2 3 2 3" xfId="13586"/>
    <cellStyle name="Normal 37 2 3 2 2 3 2 4" xfId="13587"/>
    <cellStyle name="Normal 37 2 3 2 2 3 3" xfId="13588"/>
    <cellStyle name="Normal 37 2 3 2 2 3 3 2" xfId="13589"/>
    <cellStyle name="Normal 37 2 3 2 2 3 3 3" xfId="13590"/>
    <cellStyle name="Normal 37 2 3 2 2 3 4" xfId="13591"/>
    <cellStyle name="Normal 37 2 3 2 2 3 5" xfId="13592"/>
    <cellStyle name="Normal 37 2 3 2 2 3 6" xfId="13593"/>
    <cellStyle name="Normal 37 2 3 2 2 4" xfId="13594"/>
    <cellStyle name="Normal 37 2 3 2 2 4 2" xfId="13595"/>
    <cellStyle name="Normal 37 2 3 2 2 4 3" xfId="13596"/>
    <cellStyle name="Normal 37 2 3 2 2 4 4" xfId="13597"/>
    <cellStyle name="Normal 37 2 3 2 2 5" xfId="13598"/>
    <cellStyle name="Normal 37 2 3 2 2 5 2" xfId="13599"/>
    <cellStyle name="Normal 37 2 3 2 2 5 3" xfId="13600"/>
    <cellStyle name="Normal 37 2 3 2 2 5 4" xfId="13601"/>
    <cellStyle name="Normal 37 2 3 2 2 6" xfId="13602"/>
    <cellStyle name="Normal 37 2 3 2 2 6 2" xfId="13603"/>
    <cellStyle name="Normal 37 2 3 2 2 6 3" xfId="13604"/>
    <cellStyle name="Normal 37 2 3 2 2 6 4" xfId="13605"/>
    <cellStyle name="Normal 37 2 3 2 2 7" xfId="13606"/>
    <cellStyle name="Normal 37 2 3 2 2 7 2" xfId="13607"/>
    <cellStyle name="Normal 37 2 3 2 2 7 3" xfId="13608"/>
    <cellStyle name="Normal 37 2 3 2 2 8" xfId="13609"/>
    <cellStyle name="Normal 37 2 3 2 2 9" xfId="13610"/>
    <cellStyle name="Normal 37 2 3 2 3" xfId="13611"/>
    <cellStyle name="Normal 37 2 3 2 3 2" xfId="13612"/>
    <cellStyle name="Normal 37 2 3 2 3 2 2" xfId="13613"/>
    <cellStyle name="Normal 37 2 3 2 3 2 2 2" xfId="13614"/>
    <cellStyle name="Normal 37 2 3 2 3 2 2 3" xfId="13615"/>
    <cellStyle name="Normal 37 2 3 2 3 2 2 4" xfId="13616"/>
    <cellStyle name="Normal 37 2 3 2 3 2 3" xfId="13617"/>
    <cellStyle name="Normal 37 2 3 2 3 2 3 2" xfId="13618"/>
    <cellStyle name="Normal 37 2 3 2 3 2 3 3" xfId="13619"/>
    <cellStyle name="Normal 37 2 3 2 3 2 4" xfId="13620"/>
    <cellStyle name="Normal 37 2 3 2 3 2 5" xfId="13621"/>
    <cellStyle name="Normal 37 2 3 2 3 2 6" xfId="13622"/>
    <cellStyle name="Normal 37 2 3 2 3 3" xfId="13623"/>
    <cellStyle name="Normal 37 2 3 2 3 3 2" xfId="13624"/>
    <cellStyle name="Normal 37 2 3 2 3 3 3" xfId="13625"/>
    <cellStyle name="Normal 37 2 3 2 3 3 4" xfId="13626"/>
    <cellStyle name="Normal 37 2 3 2 3 4" xfId="13627"/>
    <cellStyle name="Normal 37 2 3 2 3 4 2" xfId="13628"/>
    <cellStyle name="Normal 37 2 3 2 3 4 3" xfId="13629"/>
    <cellStyle name="Normal 37 2 3 2 3 4 4" xfId="13630"/>
    <cellStyle name="Normal 37 2 3 2 3 5" xfId="13631"/>
    <cellStyle name="Normal 37 2 3 2 3 5 2" xfId="13632"/>
    <cellStyle name="Normal 37 2 3 2 3 5 3" xfId="13633"/>
    <cellStyle name="Normal 37 2 3 2 3 5 4" xfId="13634"/>
    <cellStyle name="Normal 37 2 3 2 3 6" xfId="13635"/>
    <cellStyle name="Normal 37 2 3 2 3 6 2" xfId="13636"/>
    <cellStyle name="Normal 37 2 3 2 3 6 3" xfId="13637"/>
    <cellStyle name="Normal 37 2 3 2 3 7" xfId="13638"/>
    <cellStyle name="Normal 37 2 3 2 3 8" xfId="13639"/>
    <cellStyle name="Normal 37 2 3 2 3 9" xfId="13640"/>
    <cellStyle name="Normal 37 2 3 2 4" xfId="13641"/>
    <cellStyle name="Normal 37 2 3 2 4 2" xfId="13642"/>
    <cellStyle name="Normal 37 2 3 2 4 2 2" xfId="13643"/>
    <cellStyle name="Normal 37 2 3 2 4 2 3" xfId="13644"/>
    <cellStyle name="Normal 37 2 3 2 4 2 4" xfId="13645"/>
    <cellStyle name="Normal 37 2 3 2 4 3" xfId="13646"/>
    <cellStyle name="Normal 37 2 3 2 4 3 2" xfId="13647"/>
    <cellStyle name="Normal 37 2 3 2 4 3 3" xfId="13648"/>
    <cellStyle name="Normal 37 2 3 2 4 4" xfId="13649"/>
    <cellStyle name="Normal 37 2 3 2 4 5" xfId="13650"/>
    <cellStyle name="Normal 37 2 3 2 4 6" xfId="13651"/>
    <cellStyle name="Normal 37 2 3 2 5" xfId="13652"/>
    <cellStyle name="Normal 37 2 3 2 5 2" xfId="13653"/>
    <cellStyle name="Normal 37 2 3 2 5 3" xfId="13654"/>
    <cellStyle name="Normal 37 2 3 2 5 4" xfId="13655"/>
    <cellStyle name="Normal 37 2 3 2 6" xfId="13656"/>
    <cellStyle name="Normal 37 2 3 2 6 2" xfId="13657"/>
    <cellStyle name="Normal 37 2 3 2 6 3" xfId="13658"/>
    <cellStyle name="Normal 37 2 3 2 6 4" xfId="13659"/>
    <cellStyle name="Normal 37 2 3 2 7" xfId="13660"/>
    <cellStyle name="Normal 37 2 3 2 7 2" xfId="13661"/>
    <cellStyle name="Normal 37 2 3 2 7 3" xfId="13662"/>
    <cellStyle name="Normal 37 2 3 2 7 4" xfId="13663"/>
    <cellStyle name="Normal 37 2 3 2 8" xfId="13664"/>
    <cellStyle name="Normal 37 2 3 2 8 2" xfId="13665"/>
    <cellStyle name="Normal 37 2 3 2 8 3" xfId="13666"/>
    <cellStyle name="Normal 37 2 3 2 9" xfId="13667"/>
    <cellStyle name="Normal 37 2 3 3" xfId="13668"/>
    <cellStyle name="Normal 37 2 3 3 10" xfId="13669"/>
    <cellStyle name="Normal 37 2 3 3 2" xfId="13670"/>
    <cellStyle name="Normal 37 2 3 3 2 2" xfId="13671"/>
    <cellStyle name="Normal 37 2 3 3 2 2 2" xfId="13672"/>
    <cellStyle name="Normal 37 2 3 3 2 2 2 2" xfId="13673"/>
    <cellStyle name="Normal 37 2 3 3 2 2 2 3" xfId="13674"/>
    <cellStyle name="Normal 37 2 3 3 2 2 2 4" xfId="13675"/>
    <cellStyle name="Normal 37 2 3 3 2 2 3" xfId="13676"/>
    <cellStyle name="Normal 37 2 3 3 2 2 3 2" xfId="13677"/>
    <cellStyle name="Normal 37 2 3 3 2 2 3 3" xfId="13678"/>
    <cellStyle name="Normal 37 2 3 3 2 2 4" xfId="13679"/>
    <cellStyle name="Normal 37 2 3 3 2 2 5" xfId="13680"/>
    <cellStyle name="Normal 37 2 3 3 2 2 6" xfId="13681"/>
    <cellStyle name="Normal 37 2 3 3 2 3" xfId="13682"/>
    <cellStyle name="Normal 37 2 3 3 2 3 2" xfId="13683"/>
    <cellStyle name="Normal 37 2 3 3 2 3 3" xfId="13684"/>
    <cellStyle name="Normal 37 2 3 3 2 3 4" xfId="13685"/>
    <cellStyle name="Normal 37 2 3 3 2 4" xfId="13686"/>
    <cellStyle name="Normal 37 2 3 3 2 4 2" xfId="13687"/>
    <cellStyle name="Normal 37 2 3 3 2 4 3" xfId="13688"/>
    <cellStyle name="Normal 37 2 3 3 2 4 4" xfId="13689"/>
    <cellStyle name="Normal 37 2 3 3 2 5" xfId="13690"/>
    <cellStyle name="Normal 37 2 3 3 2 5 2" xfId="13691"/>
    <cellStyle name="Normal 37 2 3 3 2 5 3" xfId="13692"/>
    <cellStyle name="Normal 37 2 3 3 2 5 4" xfId="13693"/>
    <cellStyle name="Normal 37 2 3 3 2 6" xfId="13694"/>
    <cellStyle name="Normal 37 2 3 3 2 6 2" xfId="13695"/>
    <cellStyle name="Normal 37 2 3 3 2 6 3" xfId="13696"/>
    <cellStyle name="Normal 37 2 3 3 2 7" xfId="13697"/>
    <cellStyle name="Normal 37 2 3 3 2 8" xfId="13698"/>
    <cellStyle name="Normal 37 2 3 3 2 9" xfId="13699"/>
    <cellStyle name="Normal 37 2 3 3 3" xfId="13700"/>
    <cellStyle name="Normal 37 2 3 3 3 2" xfId="13701"/>
    <cellStyle name="Normal 37 2 3 3 3 2 2" xfId="13702"/>
    <cellStyle name="Normal 37 2 3 3 3 2 3" xfId="13703"/>
    <cellStyle name="Normal 37 2 3 3 3 2 4" xfId="13704"/>
    <cellStyle name="Normal 37 2 3 3 3 3" xfId="13705"/>
    <cellStyle name="Normal 37 2 3 3 3 3 2" xfId="13706"/>
    <cellStyle name="Normal 37 2 3 3 3 3 3" xfId="13707"/>
    <cellStyle name="Normal 37 2 3 3 3 4" xfId="13708"/>
    <cellStyle name="Normal 37 2 3 3 3 5" xfId="13709"/>
    <cellStyle name="Normal 37 2 3 3 3 6" xfId="13710"/>
    <cellStyle name="Normal 37 2 3 3 4" xfId="13711"/>
    <cellStyle name="Normal 37 2 3 3 4 2" xfId="13712"/>
    <cellStyle name="Normal 37 2 3 3 4 3" xfId="13713"/>
    <cellStyle name="Normal 37 2 3 3 4 4" xfId="13714"/>
    <cellStyle name="Normal 37 2 3 3 5" xfId="13715"/>
    <cellStyle name="Normal 37 2 3 3 5 2" xfId="13716"/>
    <cellStyle name="Normal 37 2 3 3 5 3" xfId="13717"/>
    <cellStyle name="Normal 37 2 3 3 5 4" xfId="13718"/>
    <cellStyle name="Normal 37 2 3 3 6" xfId="13719"/>
    <cellStyle name="Normal 37 2 3 3 6 2" xfId="13720"/>
    <cellStyle name="Normal 37 2 3 3 6 3" xfId="13721"/>
    <cellStyle name="Normal 37 2 3 3 6 4" xfId="13722"/>
    <cellStyle name="Normal 37 2 3 3 7" xfId="13723"/>
    <cellStyle name="Normal 37 2 3 3 7 2" xfId="13724"/>
    <cellStyle name="Normal 37 2 3 3 7 3" xfId="13725"/>
    <cellStyle name="Normal 37 2 3 3 8" xfId="13726"/>
    <cellStyle name="Normal 37 2 3 3 9" xfId="13727"/>
    <cellStyle name="Normal 37 2 3 4" xfId="13728"/>
    <cellStyle name="Normal 37 2 3 4 2" xfId="13729"/>
    <cellStyle name="Normal 37 2 3 4 2 2" xfId="13730"/>
    <cellStyle name="Normal 37 2 3 4 2 2 2" xfId="13731"/>
    <cellStyle name="Normal 37 2 3 4 2 2 3" xfId="13732"/>
    <cellStyle name="Normal 37 2 3 4 2 2 4" xfId="13733"/>
    <cellStyle name="Normal 37 2 3 4 2 3" xfId="13734"/>
    <cellStyle name="Normal 37 2 3 4 2 3 2" xfId="13735"/>
    <cellStyle name="Normal 37 2 3 4 2 3 3" xfId="13736"/>
    <cellStyle name="Normal 37 2 3 4 2 4" xfId="13737"/>
    <cellStyle name="Normal 37 2 3 4 2 5" xfId="13738"/>
    <cellStyle name="Normal 37 2 3 4 2 6" xfId="13739"/>
    <cellStyle name="Normal 37 2 3 4 3" xfId="13740"/>
    <cellStyle name="Normal 37 2 3 4 3 2" xfId="13741"/>
    <cellStyle name="Normal 37 2 3 4 3 3" xfId="13742"/>
    <cellStyle name="Normal 37 2 3 4 3 4" xfId="13743"/>
    <cellStyle name="Normal 37 2 3 4 4" xfId="13744"/>
    <cellStyle name="Normal 37 2 3 4 4 2" xfId="13745"/>
    <cellStyle name="Normal 37 2 3 4 4 3" xfId="13746"/>
    <cellStyle name="Normal 37 2 3 4 4 4" xfId="13747"/>
    <cellStyle name="Normal 37 2 3 4 5" xfId="13748"/>
    <cellStyle name="Normal 37 2 3 4 5 2" xfId="13749"/>
    <cellStyle name="Normal 37 2 3 4 5 3" xfId="13750"/>
    <cellStyle name="Normal 37 2 3 4 5 4" xfId="13751"/>
    <cellStyle name="Normal 37 2 3 4 6" xfId="13752"/>
    <cellStyle name="Normal 37 2 3 4 6 2" xfId="13753"/>
    <cellStyle name="Normal 37 2 3 4 6 3" xfId="13754"/>
    <cellStyle name="Normal 37 2 3 4 7" xfId="13755"/>
    <cellStyle name="Normal 37 2 3 4 8" xfId="13756"/>
    <cellStyle name="Normal 37 2 3 4 9" xfId="13757"/>
    <cellStyle name="Normal 37 2 3 5" xfId="13758"/>
    <cellStyle name="Normal 37 2 3 5 2" xfId="13759"/>
    <cellStyle name="Normal 37 2 3 5 2 2" xfId="13760"/>
    <cellStyle name="Normal 37 2 3 5 2 2 2" xfId="13761"/>
    <cellStyle name="Normal 37 2 3 5 2 2 3" xfId="13762"/>
    <cellStyle name="Normal 37 2 3 5 2 2 4" xfId="13763"/>
    <cellStyle name="Normal 37 2 3 5 2 3" xfId="13764"/>
    <cellStyle name="Normal 37 2 3 5 2 3 2" xfId="13765"/>
    <cellStyle name="Normal 37 2 3 5 2 3 3" xfId="13766"/>
    <cellStyle name="Normal 37 2 3 5 2 4" xfId="13767"/>
    <cellStyle name="Normal 37 2 3 5 2 5" xfId="13768"/>
    <cellStyle name="Normal 37 2 3 5 2 6" xfId="13769"/>
    <cellStyle name="Normal 37 2 3 5 3" xfId="13770"/>
    <cellStyle name="Normal 37 2 3 5 3 2" xfId="13771"/>
    <cellStyle name="Normal 37 2 3 5 3 3" xfId="13772"/>
    <cellStyle name="Normal 37 2 3 5 3 4" xfId="13773"/>
    <cellStyle name="Normal 37 2 3 5 4" xfId="13774"/>
    <cellStyle name="Normal 37 2 3 5 4 2" xfId="13775"/>
    <cellStyle name="Normal 37 2 3 5 4 3" xfId="13776"/>
    <cellStyle name="Normal 37 2 3 5 4 4" xfId="13777"/>
    <cellStyle name="Normal 37 2 3 5 5" xfId="13778"/>
    <cellStyle name="Normal 37 2 3 5 5 2" xfId="13779"/>
    <cellStyle name="Normal 37 2 3 5 5 3" xfId="13780"/>
    <cellStyle name="Normal 37 2 3 5 5 4" xfId="13781"/>
    <cellStyle name="Normal 37 2 3 5 6" xfId="13782"/>
    <cellStyle name="Normal 37 2 3 5 6 2" xfId="13783"/>
    <cellStyle name="Normal 37 2 3 5 6 3" xfId="13784"/>
    <cellStyle name="Normal 37 2 3 5 7" xfId="13785"/>
    <cellStyle name="Normal 37 2 3 5 8" xfId="13786"/>
    <cellStyle name="Normal 37 2 3 5 9" xfId="13787"/>
    <cellStyle name="Normal 37 2 3 6" xfId="13788"/>
    <cellStyle name="Normal 37 2 3 6 2" xfId="13789"/>
    <cellStyle name="Normal 37 2 3 6 2 2" xfId="13790"/>
    <cellStyle name="Normal 37 2 3 6 2 2 2" xfId="13791"/>
    <cellStyle name="Normal 37 2 3 6 2 2 3" xfId="13792"/>
    <cellStyle name="Normal 37 2 3 6 2 2 4" xfId="13793"/>
    <cellStyle name="Normal 37 2 3 6 2 3" xfId="13794"/>
    <cellStyle name="Normal 37 2 3 6 2 3 2" xfId="13795"/>
    <cellStyle name="Normal 37 2 3 6 2 3 3" xfId="13796"/>
    <cellStyle name="Normal 37 2 3 6 2 4" xfId="13797"/>
    <cellStyle name="Normal 37 2 3 6 2 5" xfId="13798"/>
    <cellStyle name="Normal 37 2 3 6 2 6" xfId="13799"/>
    <cellStyle name="Normal 37 2 3 6 3" xfId="13800"/>
    <cellStyle name="Normal 37 2 3 6 3 2" xfId="13801"/>
    <cellStyle name="Normal 37 2 3 6 3 3" xfId="13802"/>
    <cellStyle name="Normal 37 2 3 6 3 4" xfId="13803"/>
    <cellStyle name="Normal 37 2 3 6 4" xfId="13804"/>
    <cellStyle name="Normal 37 2 3 6 4 2" xfId="13805"/>
    <cellStyle name="Normal 37 2 3 6 4 3" xfId="13806"/>
    <cellStyle name="Normal 37 2 3 6 4 4" xfId="13807"/>
    <cellStyle name="Normal 37 2 3 6 5" xfId="13808"/>
    <cellStyle name="Normal 37 2 3 6 5 2" xfId="13809"/>
    <cellStyle name="Normal 37 2 3 6 5 3" xfId="13810"/>
    <cellStyle name="Normal 37 2 3 6 6" xfId="13811"/>
    <cellStyle name="Normal 37 2 3 6 7" xfId="13812"/>
    <cellStyle name="Normal 37 2 3 6 8" xfId="13813"/>
    <cellStyle name="Normal 37 2 3 7" xfId="13814"/>
    <cellStyle name="Normal 37 2 3 7 2" xfId="13815"/>
    <cellStyle name="Normal 37 2 3 7 2 2" xfId="13816"/>
    <cellStyle name="Normal 37 2 3 7 2 3" xfId="13817"/>
    <cellStyle name="Normal 37 2 3 7 2 4" xfId="13818"/>
    <cellStyle name="Normal 37 2 3 7 3" xfId="13819"/>
    <cellStyle name="Normal 37 2 3 7 3 2" xfId="13820"/>
    <cellStyle name="Normal 37 2 3 7 3 3" xfId="13821"/>
    <cellStyle name="Normal 37 2 3 7 4" xfId="13822"/>
    <cellStyle name="Normal 37 2 3 7 5" xfId="13823"/>
    <cellStyle name="Normal 37 2 3 7 6" xfId="13824"/>
    <cellStyle name="Normal 37 2 3 8" xfId="13825"/>
    <cellStyle name="Normal 37 2 3 8 2" xfId="13826"/>
    <cellStyle name="Normal 37 2 3 8 3" xfId="13827"/>
    <cellStyle name="Normal 37 2 3 8 4" xfId="13828"/>
    <cellStyle name="Normal 37 2 3 9" xfId="13829"/>
    <cellStyle name="Normal 37 2 3 9 2" xfId="13830"/>
    <cellStyle name="Normal 37 2 3 9 3" xfId="13831"/>
    <cellStyle name="Normal 37 2 3 9 4" xfId="13832"/>
    <cellStyle name="Normal 37 2 4" xfId="13833"/>
    <cellStyle name="Normal 37 2 4 10" xfId="13834"/>
    <cellStyle name="Normal 37 2 4 11" xfId="13835"/>
    <cellStyle name="Normal 37 2 4 2" xfId="13836"/>
    <cellStyle name="Normal 37 2 4 2 10" xfId="13837"/>
    <cellStyle name="Normal 37 2 4 2 2" xfId="13838"/>
    <cellStyle name="Normal 37 2 4 2 2 2" xfId="13839"/>
    <cellStyle name="Normal 37 2 4 2 2 2 2" xfId="13840"/>
    <cellStyle name="Normal 37 2 4 2 2 2 2 2" xfId="13841"/>
    <cellStyle name="Normal 37 2 4 2 2 2 2 3" xfId="13842"/>
    <cellStyle name="Normal 37 2 4 2 2 2 2 4" xfId="13843"/>
    <cellStyle name="Normal 37 2 4 2 2 2 3" xfId="13844"/>
    <cellStyle name="Normal 37 2 4 2 2 2 3 2" xfId="13845"/>
    <cellStyle name="Normal 37 2 4 2 2 2 3 3" xfId="13846"/>
    <cellStyle name="Normal 37 2 4 2 2 2 4" xfId="13847"/>
    <cellStyle name="Normal 37 2 4 2 2 2 5" xfId="13848"/>
    <cellStyle name="Normal 37 2 4 2 2 2 6" xfId="13849"/>
    <cellStyle name="Normal 37 2 4 2 2 3" xfId="13850"/>
    <cellStyle name="Normal 37 2 4 2 2 3 2" xfId="13851"/>
    <cellStyle name="Normal 37 2 4 2 2 3 3" xfId="13852"/>
    <cellStyle name="Normal 37 2 4 2 2 3 4" xfId="13853"/>
    <cellStyle name="Normal 37 2 4 2 2 4" xfId="13854"/>
    <cellStyle name="Normal 37 2 4 2 2 4 2" xfId="13855"/>
    <cellStyle name="Normal 37 2 4 2 2 4 3" xfId="13856"/>
    <cellStyle name="Normal 37 2 4 2 2 4 4" xfId="13857"/>
    <cellStyle name="Normal 37 2 4 2 2 5" xfId="13858"/>
    <cellStyle name="Normal 37 2 4 2 2 5 2" xfId="13859"/>
    <cellStyle name="Normal 37 2 4 2 2 5 3" xfId="13860"/>
    <cellStyle name="Normal 37 2 4 2 2 5 4" xfId="13861"/>
    <cellStyle name="Normal 37 2 4 2 2 6" xfId="13862"/>
    <cellStyle name="Normal 37 2 4 2 2 6 2" xfId="13863"/>
    <cellStyle name="Normal 37 2 4 2 2 6 3" xfId="13864"/>
    <cellStyle name="Normal 37 2 4 2 2 7" xfId="13865"/>
    <cellStyle name="Normal 37 2 4 2 2 8" xfId="13866"/>
    <cellStyle name="Normal 37 2 4 2 2 9" xfId="13867"/>
    <cellStyle name="Normal 37 2 4 2 3" xfId="13868"/>
    <cellStyle name="Normal 37 2 4 2 3 2" xfId="13869"/>
    <cellStyle name="Normal 37 2 4 2 3 2 2" xfId="13870"/>
    <cellStyle name="Normal 37 2 4 2 3 2 3" xfId="13871"/>
    <cellStyle name="Normal 37 2 4 2 3 2 4" xfId="13872"/>
    <cellStyle name="Normal 37 2 4 2 3 3" xfId="13873"/>
    <cellStyle name="Normal 37 2 4 2 3 3 2" xfId="13874"/>
    <cellStyle name="Normal 37 2 4 2 3 3 3" xfId="13875"/>
    <cellStyle name="Normal 37 2 4 2 3 4" xfId="13876"/>
    <cellStyle name="Normal 37 2 4 2 3 5" xfId="13877"/>
    <cellStyle name="Normal 37 2 4 2 3 6" xfId="13878"/>
    <cellStyle name="Normal 37 2 4 2 4" xfId="13879"/>
    <cellStyle name="Normal 37 2 4 2 4 2" xfId="13880"/>
    <cellStyle name="Normal 37 2 4 2 4 3" xfId="13881"/>
    <cellStyle name="Normal 37 2 4 2 4 4" xfId="13882"/>
    <cellStyle name="Normal 37 2 4 2 5" xfId="13883"/>
    <cellStyle name="Normal 37 2 4 2 5 2" xfId="13884"/>
    <cellStyle name="Normal 37 2 4 2 5 3" xfId="13885"/>
    <cellStyle name="Normal 37 2 4 2 5 4" xfId="13886"/>
    <cellStyle name="Normal 37 2 4 2 6" xfId="13887"/>
    <cellStyle name="Normal 37 2 4 2 6 2" xfId="13888"/>
    <cellStyle name="Normal 37 2 4 2 6 3" xfId="13889"/>
    <cellStyle name="Normal 37 2 4 2 6 4" xfId="13890"/>
    <cellStyle name="Normal 37 2 4 2 7" xfId="13891"/>
    <cellStyle name="Normal 37 2 4 2 7 2" xfId="13892"/>
    <cellStyle name="Normal 37 2 4 2 7 3" xfId="13893"/>
    <cellStyle name="Normal 37 2 4 2 8" xfId="13894"/>
    <cellStyle name="Normal 37 2 4 2 9" xfId="13895"/>
    <cellStyle name="Normal 37 2 4 3" xfId="13896"/>
    <cellStyle name="Normal 37 2 4 3 2" xfId="13897"/>
    <cellStyle name="Normal 37 2 4 3 2 2" xfId="13898"/>
    <cellStyle name="Normal 37 2 4 3 2 2 2" xfId="13899"/>
    <cellStyle name="Normal 37 2 4 3 2 2 3" xfId="13900"/>
    <cellStyle name="Normal 37 2 4 3 2 2 4" xfId="13901"/>
    <cellStyle name="Normal 37 2 4 3 2 3" xfId="13902"/>
    <cellStyle name="Normal 37 2 4 3 2 3 2" xfId="13903"/>
    <cellStyle name="Normal 37 2 4 3 2 3 3" xfId="13904"/>
    <cellStyle name="Normal 37 2 4 3 2 4" xfId="13905"/>
    <cellStyle name="Normal 37 2 4 3 2 5" xfId="13906"/>
    <cellStyle name="Normal 37 2 4 3 2 6" xfId="13907"/>
    <cellStyle name="Normal 37 2 4 3 3" xfId="13908"/>
    <cellStyle name="Normal 37 2 4 3 3 2" xfId="13909"/>
    <cellStyle name="Normal 37 2 4 3 3 3" xfId="13910"/>
    <cellStyle name="Normal 37 2 4 3 3 4" xfId="13911"/>
    <cellStyle name="Normal 37 2 4 3 4" xfId="13912"/>
    <cellStyle name="Normal 37 2 4 3 4 2" xfId="13913"/>
    <cellStyle name="Normal 37 2 4 3 4 3" xfId="13914"/>
    <cellStyle name="Normal 37 2 4 3 4 4" xfId="13915"/>
    <cellStyle name="Normal 37 2 4 3 5" xfId="13916"/>
    <cellStyle name="Normal 37 2 4 3 5 2" xfId="13917"/>
    <cellStyle name="Normal 37 2 4 3 5 3" xfId="13918"/>
    <cellStyle name="Normal 37 2 4 3 5 4" xfId="13919"/>
    <cellStyle name="Normal 37 2 4 3 6" xfId="13920"/>
    <cellStyle name="Normal 37 2 4 3 6 2" xfId="13921"/>
    <cellStyle name="Normal 37 2 4 3 6 3" xfId="13922"/>
    <cellStyle name="Normal 37 2 4 3 7" xfId="13923"/>
    <cellStyle name="Normal 37 2 4 3 8" xfId="13924"/>
    <cellStyle name="Normal 37 2 4 3 9" xfId="13925"/>
    <cellStyle name="Normal 37 2 4 4" xfId="13926"/>
    <cellStyle name="Normal 37 2 4 4 2" xfId="13927"/>
    <cellStyle name="Normal 37 2 4 4 2 2" xfId="13928"/>
    <cellStyle name="Normal 37 2 4 4 2 3" xfId="13929"/>
    <cellStyle name="Normal 37 2 4 4 2 4" xfId="13930"/>
    <cellStyle name="Normal 37 2 4 4 3" xfId="13931"/>
    <cellStyle name="Normal 37 2 4 4 3 2" xfId="13932"/>
    <cellStyle name="Normal 37 2 4 4 3 3" xfId="13933"/>
    <cellStyle name="Normal 37 2 4 4 4" xfId="13934"/>
    <cellStyle name="Normal 37 2 4 4 5" xfId="13935"/>
    <cellStyle name="Normal 37 2 4 4 6" xfId="13936"/>
    <cellStyle name="Normal 37 2 4 5" xfId="13937"/>
    <cellStyle name="Normal 37 2 4 5 2" xfId="13938"/>
    <cellStyle name="Normal 37 2 4 5 3" xfId="13939"/>
    <cellStyle name="Normal 37 2 4 5 4" xfId="13940"/>
    <cellStyle name="Normal 37 2 4 6" xfId="13941"/>
    <cellStyle name="Normal 37 2 4 6 2" xfId="13942"/>
    <cellStyle name="Normal 37 2 4 6 3" xfId="13943"/>
    <cellStyle name="Normal 37 2 4 6 4" xfId="13944"/>
    <cellStyle name="Normal 37 2 4 7" xfId="13945"/>
    <cellStyle name="Normal 37 2 4 7 2" xfId="13946"/>
    <cellStyle name="Normal 37 2 4 7 3" xfId="13947"/>
    <cellStyle name="Normal 37 2 4 7 4" xfId="13948"/>
    <cellStyle name="Normal 37 2 4 8" xfId="13949"/>
    <cellStyle name="Normal 37 2 4 8 2" xfId="13950"/>
    <cellStyle name="Normal 37 2 4 8 3" xfId="13951"/>
    <cellStyle name="Normal 37 2 4 9" xfId="13952"/>
    <cellStyle name="Normal 37 2 5" xfId="13953"/>
    <cellStyle name="Normal 37 2 5 10" xfId="13954"/>
    <cellStyle name="Normal 37 2 5 11" xfId="13955"/>
    <cellStyle name="Normal 37 2 5 2" xfId="13956"/>
    <cellStyle name="Normal 37 2 5 2 10" xfId="13957"/>
    <cellStyle name="Normal 37 2 5 2 2" xfId="13958"/>
    <cellStyle name="Normal 37 2 5 2 2 2" xfId="13959"/>
    <cellStyle name="Normal 37 2 5 2 2 2 2" xfId="13960"/>
    <cellStyle name="Normal 37 2 5 2 2 2 2 2" xfId="13961"/>
    <cellStyle name="Normal 37 2 5 2 2 2 2 3" xfId="13962"/>
    <cellStyle name="Normal 37 2 5 2 2 2 2 4" xfId="13963"/>
    <cellStyle name="Normal 37 2 5 2 2 2 3" xfId="13964"/>
    <cellStyle name="Normal 37 2 5 2 2 2 3 2" xfId="13965"/>
    <cellStyle name="Normal 37 2 5 2 2 2 3 3" xfId="13966"/>
    <cellStyle name="Normal 37 2 5 2 2 2 4" xfId="13967"/>
    <cellStyle name="Normal 37 2 5 2 2 2 5" xfId="13968"/>
    <cellStyle name="Normal 37 2 5 2 2 2 6" xfId="13969"/>
    <cellStyle name="Normal 37 2 5 2 2 3" xfId="13970"/>
    <cellStyle name="Normal 37 2 5 2 2 3 2" xfId="13971"/>
    <cellStyle name="Normal 37 2 5 2 2 3 3" xfId="13972"/>
    <cellStyle name="Normal 37 2 5 2 2 3 4" xfId="13973"/>
    <cellStyle name="Normal 37 2 5 2 2 4" xfId="13974"/>
    <cellStyle name="Normal 37 2 5 2 2 4 2" xfId="13975"/>
    <cellStyle name="Normal 37 2 5 2 2 4 3" xfId="13976"/>
    <cellStyle name="Normal 37 2 5 2 2 4 4" xfId="13977"/>
    <cellStyle name="Normal 37 2 5 2 2 5" xfId="13978"/>
    <cellStyle name="Normal 37 2 5 2 2 5 2" xfId="13979"/>
    <cellStyle name="Normal 37 2 5 2 2 5 3" xfId="13980"/>
    <cellStyle name="Normal 37 2 5 2 2 5 4" xfId="13981"/>
    <cellStyle name="Normal 37 2 5 2 2 6" xfId="13982"/>
    <cellStyle name="Normal 37 2 5 2 2 6 2" xfId="13983"/>
    <cellStyle name="Normal 37 2 5 2 2 6 3" xfId="13984"/>
    <cellStyle name="Normal 37 2 5 2 2 7" xfId="13985"/>
    <cellStyle name="Normal 37 2 5 2 2 8" xfId="13986"/>
    <cellStyle name="Normal 37 2 5 2 2 9" xfId="13987"/>
    <cellStyle name="Normal 37 2 5 2 3" xfId="13988"/>
    <cellStyle name="Normal 37 2 5 2 3 2" xfId="13989"/>
    <cellStyle name="Normal 37 2 5 2 3 2 2" xfId="13990"/>
    <cellStyle name="Normal 37 2 5 2 3 2 3" xfId="13991"/>
    <cellStyle name="Normal 37 2 5 2 3 2 4" xfId="13992"/>
    <cellStyle name="Normal 37 2 5 2 3 3" xfId="13993"/>
    <cellStyle name="Normal 37 2 5 2 3 3 2" xfId="13994"/>
    <cellStyle name="Normal 37 2 5 2 3 3 3" xfId="13995"/>
    <cellStyle name="Normal 37 2 5 2 3 4" xfId="13996"/>
    <cellStyle name="Normal 37 2 5 2 3 5" xfId="13997"/>
    <cellStyle name="Normal 37 2 5 2 3 6" xfId="13998"/>
    <cellStyle name="Normal 37 2 5 2 4" xfId="13999"/>
    <cellStyle name="Normal 37 2 5 2 4 2" xfId="14000"/>
    <cellStyle name="Normal 37 2 5 2 4 3" xfId="14001"/>
    <cellStyle name="Normal 37 2 5 2 4 4" xfId="14002"/>
    <cellStyle name="Normal 37 2 5 2 5" xfId="14003"/>
    <cellStyle name="Normal 37 2 5 2 5 2" xfId="14004"/>
    <cellStyle name="Normal 37 2 5 2 5 3" xfId="14005"/>
    <cellStyle name="Normal 37 2 5 2 5 4" xfId="14006"/>
    <cellStyle name="Normal 37 2 5 2 6" xfId="14007"/>
    <cellStyle name="Normal 37 2 5 2 6 2" xfId="14008"/>
    <cellStyle name="Normal 37 2 5 2 6 3" xfId="14009"/>
    <cellStyle name="Normal 37 2 5 2 6 4" xfId="14010"/>
    <cellStyle name="Normal 37 2 5 2 7" xfId="14011"/>
    <cellStyle name="Normal 37 2 5 2 7 2" xfId="14012"/>
    <cellStyle name="Normal 37 2 5 2 7 3" xfId="14013"/>
    <cellStyle name="Normal 37 2 5 2 8" xfId="14014"/>
    <cellStyle name="Normal 37 2 5 2 9" xfId="14015"/>
    <cellStyle name="Normal 37 2 5 3" xfId="14016"/>
    <cellStyle name="Normal 37 2 5 3 2" xfId="14017"/>
    <cellStyle name="Normal 37 2 5 3 2 2" xfId="14018"/>
    <cellStyle name="Normal 37 2 5 3 2 2 2" xfId="14019"/>
    <cellStyle name="Normal 37 2 5 3 2 2 3" xfId="14020"/>
    <cellStyle name="Normal 37 2 5 3 2 2 4" xfId="14021"/>
    <cellStyle name="Normal 37 2 5 3 2 3" xfId="14022"/>
    <cellStyle name="Normal 37 2 5 3 2 3 2" xfId="14023"/>
    <cellStyle name="Normal 37 2 5 3 2 3 3" xfId="14024"/>
    <cellStyle name="Normal 37 2 5 3 2 4" xfId="14025"/>
    <cellStyle name="Normal 37 2 5 3 2 5" xfId="14026"/>
    <cellStyle name="Normal 37 2 5 3 2 6" xfId="14027"/>
    <cellStyle name="Normal 37 2 5 3 3" xfId="14028"/>
    <cellStyle name="Normal 37 2 5 3 3 2" xfId="14029"/>
    <cellStyle name="Normal 37 2 5 3 3 3" xfId="14030"/>
    <cellStyle name="Normal 37 2 5 3 3 4" xfId="14031"/>
    <cellStyle name="Normal 37 2 5 3 4" xfId="14032"/>
    <cellStyle name="Normal 37 2 5 3 4 2" xfId="14033"/>
    <cellStyle name="Normal 37 2 5 3 4 3" xfId="14034"/>
    <cellStyle name="Normal 37 2 5 3 4 4" xfId="14035"/>
    <cellStyle name="Normal 37 2 5 3 5" xfId="14036"/>
    <cellStyle name="Normal 37 2 5 3 5 2" xfId="14037"/>
    <cellStyle name="Normal 37 2 5 3 5 3" xfId="14038"/>
    <cellStyle name="Normal 37 2 5 3 5 4" xfId="14039"/>
    <cellStyle name="Normal 37 2 5 3 6" xfId="14040"/>
    <cellStyle name="Normal 37 2 5 3 6 2" xfId="14041"/>
    <cellStyle name="Normal 37 2 5 3 6 3" xfId="14042"/>
    <cellStyle name="Normal 37 2 5 3 7" xfId="14043"/>
    <cellStyle name="Normal 37 2 5 3 8" xfId="14044"/>
    <cellStyle name="Normal 37 2 5 3 9" xfId="14045"/>
    <cellStyle name="Normal 37 2 5 4" xfId="14046"/>
    <cellStyle name="Normal 37 2 5 4 2" xfId="14047"/>
    <cellStyle name="Normal 37 2 5 4 2 2" xfId="14048"/>
    <cellStyle name="Normal 37 2 5 4 2 3" xfId="14049"/>
    <cellStyle name="Normal 37 2 5 4 2 4" xfId="14050"/>
    <cellStyle name="Normal 37 2 5 4 3" xfId="14051"/>
    <cellStyle name="Normal 37 2 5 4 3 2" xfId="14052"/>
    <cellStyle name="Normal 37 2 5 4 3 3" xfId="14053"/>
    <cellStyle name="Normal 37 2 5 4 4" xfId="14054"/>
    <cellStyle name="Normal 37 2 5 4 5" xfId="14055"/>
    <cellStyle name="Normal 37 2 5 4 6" xfId="14056"/>
    <cellStyle name="Normal 37 2 5 5" xfId="14057"/>
    <cellStyle name="Normal 37 2 5 5 2" xfId="14058"/>
    <cellStyle name="Normal 37 2 5 5 3" xfId="14059"/>
    <cellStyle name="Normal 37 2 5 5 4" xfId="14060"/>
    <cellStyle name="Normal 37 2 5 6" xfId="14061"/>
    <cellStyle name="Normal 37 2 5 6 2" xfId="14062"/>
    <cellStyle name="Normal 37 2 5 6 3" xfId="14063"/>
    <cellStyle name="Normal 37 2 5 6 4" xfId="14064"/>
    <cellStyle name="Normal 37 2 5 7" xfId="14065"/>
    <cellStyle name="Normal 37 2 5 7 2" xfId="14066"/>
    <cellStyle name="Normal 37 2 5 7 3" xfId="14067"/>
    <cellStyle name="Normal 37 2 5 7 4" xfId="14068"/>
    <cellStyle name="Normal 37 2 5 8" xfId="14069"/>
    <cellStyle name="Normal 37 2 5 8 2" xfId="14070"/>
    <cellStyle name="Normal 37 2 5 8 3" xfId="14071"/>
    <cellStyle name="Normal 37 2 5 9" xfId="14072"/>
    <cellStyle name="Normal 37 2 6" xfId="14073"/>
    <cellStyle name="Normal 37 2 6 10" xfId="14074"/>
    <cellStyle name="Normal 37 2 6 11" xfId="14075"/>
    <cellStyle name="Normal 37 2 6 2" xfId="14076"/>
    <cellStyle name="Normal 37 2 6 2 10" xfId="14077"/>
    <cellStyle name="Normal 37 2 6 2 2" xfId="14078"/>
    <cellStyle name="Normal 37 2 6 2 2 2" xfId="14079"/>
    <cellStyle name="Normal 37 2 6 2 2 2 2" xfId="14080"/>
    <cellStyle name="Normal 37 2 6 2 2 2 2 2" xfId="14081"/>
    <cellStyle name="Normal 37 2 6 2 2 2 2 3" xfId="14082"/>
    <cellStyle name="Normal 37 2 6 2 2 2 2 4" xfId="14083"/>
    <cellStyle name="Normal 37 2 6 2 2 2 3" xfId="14084"/>
    <cellStyle name="Normal 37 2 6 2 2 2 3 2" xfId="14085"/>
    <cellStyle name="Normal 37 2 6 2 2 2 3 3" xfId="14086"/>
    <cellStyle name="Normal 37 2 6 2 2 2 4" xfId="14087"/>
    <cellStyle name="Normal 37 2 6 2 2 2 5" xfId="14088"/>
    <cellStyle name="Normal 37 2 6 2 2 2 6" xfId="14089"/>
    <cellStyle name="Normal 37 2 6 2 2 3" xfId="14090"/>
    <cellStyle name="Normal 37 2 6 2 2 3 2" xfId="14091"/>
    <cellStyle name="Normal 37 2 6 2 2 3 3" xfId="14092"/>
    <cellStyle name="Normal 37 2 6 2 2 3 4" xfId="14093"/>
    <cellStyle name="Normal 37 2 6 2 2 4" xfId="14094"/>
    <cellStyle name="Normal 37 2 6 2 2 4 2" xfId="14095"/>
    <cellStyle name="Normal 37 2 6 2 2 4 3" xfId="14096"/>
    <cellStyle name="Normal 37 2 6 2 2 4 4" xfId="14097"/>
    <cellStyle name="Normal 37 2 6 2 2 5" xfId="14098"/>
    <cellStyle name="Normal 37 2 6 2 2 5 2" xfId="14099"/>
    <cellStyle name="Normal 37 2 6 2 2 5 3" xfId="14100"/>
    <cellStyle name="Normal 37 2 6 2 2 5 4" xfId="14101"/>
    <cellStyle name="Normal 37 2 6 2 2 6" xfId="14102"/>
    <cellStyle name="Normal 37 2 6 2 2 6 2" xfId="14103"/>
    <cellStyle name="Normal 37 2 6 2 2 6 3" xfId="14104"/>
    <cellStyle name="Normal 37 2 6 2 2 7" xfId="14105"/>
    <cellStyle name="Normal 37 2 6 2 2 8" xfId="14106"/>
    <cellStyle name="Normal 37 2 6 2 2 9" xfId="14107"/>
    <cellStyle name="Normal 37 2 6 2 3" xfId="14108"/>
    <cellStyle name="Normal 37 2 6 2 3 2" xfId="14109"/>
    <cellStyle name="Normal 37 2 6 2 3 2 2" xfId="14110"/>
    <cellStyle name="Normal 37 2 6 2 3 2 3" xfId="14111"/>
    <cellStyle name="Normal 37 2 6 2 3 2 4" xfId="14112"/>
    <cellStyle name="Normal 37 2 6 2 3 3" xfId="14113"/>
    <cellStyle name="Normal 37 2 6 2 3 3 2" xfId="14114"/>
    <cellStyle name="Normal 37 2 6 2 3 3 3" xfId="14115"/>
    <cellStyle name="Normal 37 2 6 2 3 4" xfId="14116"/>
    <cellStyle name="Normal 37 2 6 2 3 5" xfId="14117"/>
    <cellStyle name="Normal 37 2 6 2 3 6" xfId="14118"/>
    <cellStyle name="Normal 37 2 6 2 4" xfId="14119"/>
    <cellStyle name="Normal 37 2 6 2 4 2" xfId="14120"/>
    <cellStyle name="Normal 37 2 6 2 4 3" xfId="14121"/>
    <cellStyle name="Normal 37 2 6 2 4 4" xfId="14122"/>
    <cellStyle name="Normal 37 2 6 2 5" xfId="14123"/>
    <cellStyle name="Normal 37 2 6 2 5 2" xfId="14124"/>
    <cellStyle name="Normal 37 2 6 2 5 3" xfId="14125"/>
    <cellStyle name="Normal 37 2 6 2 5 4" xfId="14126"/>
    <cellStyle name="Normal 37 2 6 2 6" xfId="14127"/>
    <cellStyle name="Normal 37 2 6 2 6 2" xfId="14128"/>
    <cellStyle name="Normal 37 2 6 2 6 3" xfId="14129"/>
    <cellStyle name="Normal 37 2 6 2 6 4" xfId="14130"/>
    <cellStyle name="Normal 37 2 6 2 7" xfId="14131"/>
    <cellStyle name="Normal 37 2 6 2 7 2" xfId="14132"/>
    <cellStyle name="Normal 37 2 6 2 7 3" xfId="14133"/>
    <cellStyle name="Normal 37 2 6 2 8" xfId="14134"/>
    <cellStyle name="Normal 37 2 6 2 9" xfId="14135"/>
    <cellStyle name="Normal 37 2 6 3" xfId="14136"/>
    <cellStyle name="Normal 37 2 6 3 2" xfId="14137"/>
    <cellStyle name="Normal 37 2 6 3 2 2" xfId="14138"/>
    <cellStyle name="Normal 37 2 6 3 2 2 2" xfId="14139"/>
    <cellStyle name="Normal 37 2 6 3 2 2 3" xfId="14140"/>
    <cellStyle name="Normal 37 2 6 3 2 2 4" xfId="14141"/>
    <cellStyle name="Normal 37 2 6 3 2 3" xfId="14142"/>
    <cellStyle name="Normal 37 2 6 3 2 3 2" xfId="14143"/>
    <cellStyle name="Normal 37 2 6 3 2 3 3" xfId="14144"/>
    <cellStyle name="Normal 37 2 6 3 2 4" xfId="14145"/>
    <cellStyle name="Normal 37 2 6 3 2 5" xfId="14146"/>
    <cellStyle name="Normal 37 2 6 3 2 6" xfId="14147"/>
    <cellStyle name="Normal 37 2 6 3 3" xfId="14148"/>
    <cellStyle name="Normal 37 2 6 3 3 2" xfId="14149"/>
    <cellStyle name="Normal 37 2 6 3 3 3" xfId="14150"/>
    <cellStyle name="Normal 37 2 6 3 3 4" xfId="14151"/>
    <cellStyle name="Normal 37 2 6 3 4" xfId="14152"/>
    <cellStyle name="Normal 37 2 6 3 4 2" xfId="14153"/>
    <cellStyle name="Normal 37 2 6 3 4 3" xfId="14154"/>
    <cellStyle name="Normal 37 2 6 3 4 4" xfId="14155"/>
    <cellStyle name="Normal 37 2 6 3 5" xfId="14156"/>
    <cellStyle name="Normal 37 2 6 3 5 2" xfId="14157"/>
    <cellStyle name="Normal 37 2 6 3 5 3" xfId="14158"/>
    <cellStyle name="Normal 37 2 6 3 5 4" xfId="14159"/>
    <cellStyle name="Normal 37 2 6 3 6" xfId="14160"/>
    <cellStyle name="Normal 37 2 6 3 6 2" xfId="14161"/>
    <cellStyle name="Normal 37 2 6 3 6 3" xfId="14162"/>
    <cellStyle name="Normal 37 2 6 3 7" xfId="14163"/>
    <cellStyle name="Normal 37 2 6 3 8" xfId="14164"/>
    <cellStyle name="Normal 37 2 6 3 9" xfId="14165"/>
    <cellStyle name="Normal 37 2 6 4" xfId="14166"/>
    <cellStyle name="Normal 37 2 6 4 2" xfId="14167"/>
    <cellStyle name="Normal 37 2 6 4 2 2" xfId="14168"/>
    <cellStyle name="Normal 37 2 6 4 2 3" xfId="14169"/>
    <cellStyle name="Normal 37 2 6 4 2 4" xfId="14170"/>
    <cellStyle name="Normal 37 2 6 4 3" xfId="14171"/>
    <cellStyle name="Normal 37 2 6 4 3 2" xfId="14172"/>
    <cellStyle name="Normal 37 2 6 4 3 3" xfId="14173"/>
    <cellStyle name="Normal 37 2 6 4 4" xfId="14174"/>
    <cellStyle name="Normal 37 2 6 4 5" xfId="14175"/>
    <cellStyle name="Normal 37 2 6 4 6" xfId="14176"/>
    <cellStyle name="Normal 37 2 6 5" xfId="14177"/>
    <cellStyle name="Normal 37 2 6 5 2" xfId="14178"/>
    <cellStyle name="Normal 37 2 6 5 3" xfId="14179"/>
    <cellStyle name="Normal 37 2 6 5 4" xfId="14180"/>
    <cellStyle name="Normal 37 2 6 6" xfId="14181"/>
    <cellStyle name="Normal 37 2 6 6 2" xfId="14182"/>
    <cellStyle name="Normal 37 2 6 6 3" xfId="14183"/>
    <cellStyle name="Normal 37 2 6 6 4" xfId="14184"/>
    <cellStyle name="Normal 37 2 6 7" xfId="14185"/>
    <cellStyle name="Normal 37 2 6 7 2" xfId="14186"/>
    <cellStyle name="Normal 37 2 6 7 3" xfId="14187"/>
    <cellStyle name="Normal 37 2 6 7 4" xfId="14188"/>
    <cellStyle name="Normal 37 2 6 8" xfId="14189"/>
    <cellStyle name="Normal 37 2 6 8 2" xfId="14190"/>
    <cellStyle name="Normal 37 2 6 8 3" xfId="14191"/>
    <cellStyle name="Normal 37 2 6 9" xfId="14192"/>
    <cellStyle name="Normal 37 2 7" xfId="14193"/>
    <cellStyle name="Normal 37 2 7 10" xfId="14194"/>
    <cellStyle name="Normal 37 2 7 2" xfId="14195"/>
    <cellStyle name="Normal 37 2 7 2 2" xfId="14196"/>
    <cellStyle name="Normal 37 2 7 2 2 2" xfId="14197"/>
    <cellStyle name="Normal 37 2 7 2 2 2 2" xfId="14198"/>
    <cellStyle name="Normal 37 2 7 2 2 2 3" xfId="14199"/>
    <cellStyle name="Normal 37 2 7 2 2 2 4" xfId="14200"/>
    <cellStyle name="Normal 37 2 7 2 2 3" xfId="14201"/>
    <cellStyle name="Normal 37 2 7 2 2 3 2" xfId="14202"/>
    <cellStyle name="Normal 37 2 7 2 2 3 3" xfId="14203"/>
    <cellStyle name="Normal 37 2 7 2 2 4" xfId="14204"/>
    <cellStyle name="Normal 37 2 7 2 2 5" xfId="14205"/>
    <cellStyle name="Normal 37 2 7 2 2 6" xfId="14206"/>
    <cellStyle name="Normal 37 2 7 2 3" xfId="14207"/>
    <cellStyle name="Normal 37 2 7 2 3 2" xfId="14208"/>
    <cellStyle name="Normal 37 2 7 2 3 3" xfId="14209"/>
    <cellStyle name="Normal 37 2 7 2 3 4" xfId="14210"/>
    <cellStyle name="Normal 37 2 7 2 4" xfId="14211"/>
    <cellStyle name="Normal 37 2 7 2 4 2" xfId="14212"/>
    <cellStyle name="Normal 37 2 7 2 4 3" xfId="14213"/>
    <cellStyle name="Normal 37 2 7 2 4 4" xfId="14214"/>
    <cellStyle name="Normal 37 2 7 2 5" xfId="14215"/>
    <cellStyle name="Normal 37 2 7 2 5 2" xfId="14216"/>
    <cellStyle name="Normal 37 2 7 2 5 3" xfId="14217"/>
    <cellStyle name="Normal 37 2 7 2 5 4" xfId="14218"/>
    <cellStyle name="Normal 37 2 7 2 6" xfId="14219"/>
    <cellStyle name="Normal 37 2 7 2 6 2" xfId="14220"/>
    <cellStyle name="Normal 37 2 7 2 6 3" xfId="14221"/>
    <cellStyle name="Normal 37 2 7 2 7" xfId="14222"/>
    <cellStyle name="Normal 37 2 7 2 8" xfId="14223"/>
    <cellStyle name="Normal 37 2 7 2 9" xfId="14224"/>
    <cellStyle name="Normal 37 2 7 3" xfId="14225"/>
    <cellStyle name="Normal 37 2 7 3 2" xfId="14226"/>
    <cellStyle name="Normal 37 2 7 3 2 2" xfId="14227"/>
    <cellStyle name="Normal 37 2 7 3 2 3" xfId="14228"/>
    <cellStyle name="Normal 37 2 7 3 2 4" xfId="14229"/>
    <cellStyle name="Normal 37 2 7 3 3" xfId="14230"/>
    <cellStyle name="Normal 37 2 7 3 3 2" xfId="14231"/>
    <cellStyle name="Normal 37 2 7 3 3 3" xfId="14232"/>
    <cellStyle name="Normal 37 2 7 3 4" xfId="14233"/>
    <cellStyle name="Normal 37 2 7 3 5" xfId="14234"/>
    <cellStyle name="Normal 37 2 7 3 6" xfId="14235"/>
    <cellStyle name="Normal 37 2 7 4" xfId="14236"/>
    <cellStyle name="Normal 37 2 7 4 2" xfId="14237"/>
    <cellStyle name="Normal 37 2 7 4 3" xfId="14238"/>
    <cellStyle name="Normal 37 2 7 4 4" xfId="14239"/>
    <cellStyle name="Normal 37 2 7 5" xfId="14240"/>
    <cellStyle name="Normal 37 2 7 5 2" xfId="14241"/>
    <cellStyle name="Normal 37 2 7 5 3" xfId="14242"/>
    <cellStyle name="Normal 37 2 7 5 4" xfId="14243"/>
    <cellStyle name="Normal 37 2 7 6" xfId="14244"/>
    <cellStyle name="Normal 37 2 7 6 2" xfId="14245"/>
    <cellStyle name="Normal 37 2 7 6 3" xfId="14246"/>
    <cellStyle name="Normal 37 2 7 6 4" xfId="14247"/>
    <cellStyle name="Normal 37 2 7 7" xfId="14248"/>
    <cellStyle name="Normal 37 2 7 7 2" xfId="14249"/>
    <cellStyle name="Normal 37 2 7 7 3" xfId="14250"/>
    <cellStyle name="Normal 37 2 7 8" xfId="14251"/>
    <cellStyle name="Normal 37 2 7 9" xfId="14252"/>
    <cellStyle name="Normal 37 2 8" xfId="14253"/>
    <cellStyle name="Normal 37 2 8 2" xfId="14254"/>
    <cellStyle name="Normal 37 2 8 2 2" xfId="14255"/>
    <cellStyle name="Normal 37 2 8 2 2 2" xfId="14256"/>
    <cellStyle name="Normal 37 2 8 2 2 3" xfId="14257"/>
    <cellStyle name="Normal 37 2 8 2 2 4" xfId="14258"/>
    <cellStyle name="Normal 37 2 8 2 3" xfId="14259"/>
    <cellStyle name="Normal 37 2 8 2 3 2" xfId="14260"/>
    <cellStyle name="Normal 37 2 8 2 3 3" xfId="14261"/>
    <cellStyle name="Normal 37 2 8 2 4" xfId="14262"/>
    <cellStyle name="Normal 37 2 8 2 5" xfId="14263"/>
    <cellStyle name="Normal 37 2 8 2 6" xfId="14264"/>
    <cellStyle name="Normal 37 2 8 3" xfId="14265"/>
    <cellStyle name="Normal 37 2 8 3 2" xfId="14266"/>
    <cellStyle name="Normal 37 2 8 3 3" xfId="14267"/>
    <cellStyle name="Normal 37 2 8 3 4" xfId="14268"/>
    <cellStyle name="Normal 37 2 8 4" xfId="14269"/>
    <cellStyle name="Normal 37 2 8 4 2" xfId="14270"/>
    <cellStyle name="Normal 37 2 8 4 3" xfId="14271"/>
    <cellStyle name="Normal 37 2 8 4 4" xfId="14272"/>
    <cellStyle name="Normal 37 2 8 5" xfId="14273"/>
    <cellStyle name="Normal 37 2 8 5 2" xfId="14274"/>
    <cellStyle name="Normal 37 2 8 5 3" xfId="14275"/>
    <cellStyle name="Normal 37 2 8 5 4" xfId="14276"/>
    <cellStyle name="Normal 37 2 8 6" xfId="14277"/>
    <cellStyle name="Normal 37 2 8 6 2" xfId="14278"/>
    <cellStyle name="Normal 37 2 8 6 3" xfId="14279"/>
    <cellStyle name="Normal 37 2 8 7" xfId="14280"/>
    <cellStyle name="Normal 37 2 8 8" xfId="14281"/>
    <cellStyle name="Normal 37 2 8 9" xfId="14282"/>
    <cellStyle name="Normal 37 2 9" xfId="14283"/>
    <cellStyle name="Normal 37 2 9 2" xfId="14284"/>
    <cellStyle name="Normal 37 2 9 2 2" xfId="14285"/>
    <cellStyle name="Normal 37 2 9 2 2 2" xfId="14286"/>
    <cellStyle name="Normal 37 2 9 2 2 3" xfId="14287"/>
    <cellStyle name="Normal 37 2 9 2 2 4" xfId="14288"/>
    <cellStyle name="Normal 37 2 9 2 3" xfId="14289"/>
    <cellStyle name="Normal 37 2 9 2 3 2" xfId="14290"/>
    <cellStyle name="Normal 37 2 9 2 3 3" xfId="14291"/>
    <cellStyle name="Normal 37 2 9 2 4" xfId="14292"/>
    <cellStyle name="Normal 37 2 9 2 5" xfId="14293"/>
    <cellStyle name="Normal 37 2 9 2 6" xfId="14294"/>
    <cellStyle name="Normal 37 2 9 3" xfId="14295"/>
    <cellStyle name="Normal 37 2 9 3 2" xfId="14296"/>
    <cellStyle name="Normal 37 2 9 3 3" xfId="14297"/>
    <cellStyle name="Normal 37 2 9 3 4" xfId="14298"/>
    <cellStyle name="Normal 37 2 9 4" xfId="14299"/>
    <cellStyle name="Normal 37 2 9 4 2" xfId="14300"/>
    <cellStyle name="Normal 37 2 9 4 3" xfId="14301"/>
    <cellStyle name="Normal 37 2 9 4 4" xfId="14302"/>
    <cellStyle name="Normal 37 2 9 5" xfId="14303"/>
    <cellStyle name="Normal 37 2 9 5 2" xfId="14304"/>
    <cellStyle name="Normal 37 2 9 5 3" xfId="14305"/>
    <cellStyle name="Normal 37 2 9 5 4" xfId="14306"/>
    <cellStyle name="Normal 37 2 9 6" xfId="14307"/>
    <cellStyle name="Normal 37 2 9 6 2" xfId="14308"/>
    <cellStyle name="Normal 37 2 9 6 3" xfId="14309"/>
    <cellStyle name="Normal 37 2 9 7" xfId="14310"/>
    <cellStyle name="Normal 37 2 9 8" xfId="14311"/>
    <cellStyle name="Normal 37 2 9 9" xfId="14312"/>
    <cellStyle name="Normal 37 20" xfId="14313"/>
    <cellStyle name="Normal 37 3" xfId="197"/>
    <cellStyle name="Normal 37 3 10" xfId="14314"/>
    <cellStyle name="Normal 37 3 10 2" xfId="14315"/>
    <cellStyle name="Normal 37 3 10 3" xfId="14316"/>
    <cellStyle name="Normal 37 3 10 4" xfId="14317"/>
    <cellStyle name="Normal 37 3 11" xfId="14318"/>
    <cellStyle name="Normal 37 3 11 2" xfId="14319"/>
    <cellStyle name="Normal 37 3 11 3" xfId="14320"/>
    <cellStyle name="Normal 37 3 12" xfId="14321"/>
    <cellStyle name="Normal 37 3 13" xfId="14322"/>
    <cellStyle name="Normal 37 3 14" xfId="14323"/>
    <cellStyle name="Normal 37 3 2" xfId="14324"/>
    <cellStyle name="Normal 37 3 2 10" xfId="14325"/>
    <cellStyle name="Normal 37 3 2 11" xfId="14326"/>
    <cellStyle name="Normal 37 3 2 2" xfId="14327"/>
    <cellStyle name="Normal 37 3 2 2 10" xfId="14328"/>
    <cellStyle name="Normal 37 3 2 2 2" xfId="14329"/>
    <cellStyle name="Normal 37 3 2 2 2 2" xfId="14330"/>
    <cellStyle name="Normal 37 3 2 2 2 2 2" xfId="14331"/>
    <cellStyle name="Normal 37 3 2 2 2 2 2 2" xfId="14332"/>
    <cellStyle name="Normal 37 3 2 2 2 2 2 3" xfId="14333"/>
    <cellStyle name="Normal 37 3 2 2 2 2 2 4" xfId="14334"/>
    <cellStyle name="Normal 37 3 2 2 2 2 3" xfId="14335"/>
    <cellStyle name="Normal 37 3 2 2 2 2 3 2" xfId="14336"/>
    <cellStyle name="Normal 37 3 2 2 2 2 3 3" xfId="14337"/>
    <cellStyle name="Normal 37 3 2 2 2 2 4" xfId="14338"/>
    <cellStyle name="Normal 37 3 2 2 2 2 5" xfId="14339"/>
    <cellStyle name="Normal 37 3 2 2 2 2 6" xfId="14340"/>
    <cellStyle name="Normal 37 3 2 2 2 3" xfId="14341"/>
    <cellStyle name="Normal 37 3 2 2 2 3 2" xfId="14342"/>
    <cellStyle name="Normal 37 3 2 2 2 3 3" xfId="14343"/>
    <cellStyle name="Normal 37 3 2 2 2 3 4" xfId="14344"/>
    <cellStyle name="Normal 37 3 2 2 2 4" xfId="14345"/>
    <cellStyle name="Normal 37 3 2 2 2 4 2" xfId="14346"/>
    <cellStyle name="Normal 37 3 2 2 2 4 3" xfId="14347"/>
    <cellStyle name="Normal 37 3 2 2 2 4 4" xfId="14348"/>
    <cellStyle name="Normal 37 3 2 2 2 5" xfId="14349"/>
    <cellStyle name="Normal 37 3 2 2 2 5 2" xfId="14350"/>
    <cellStyle name="Normal 37 3 2 2 2 5 3" xfId="14351"/>
    <cellStyle name="Normal 37 3 2 2 2 5 4" xfId="14352"/>
    <cellStyle name="Normal 37 3 2 2 2 6" xfId="14353"/>
    <cellStyle name="Normal 37 3 2 2 2 6 2" xfId="14354"/>
    <cellStyle name="Normal 37 3 2 2 2 6 3" xfId="14355"/>
    <cellStyle name="Normal 37 3 2 2 2 7" xfId="14356"/>
    <cellStyle name="Normal 37 3 2 2 2 8" xfId="14357"/>
    <cellStyle name="Normal 37 3 2 2 2 9" xfId="14358"/>
    <cellStyle name="Normal 37 3 2 2 3" xfId="14359"/>
    <cellStyle name="Normal 37 3 2 2 3 2" xfId="14360"/>
    <cellStyle name="Normal 37 3 2 2 3 2 2" xfId="14361"/>
    <cellStyle name="Normal 37 3 2 2 3 2 3" xfId="14362"/>
    <cellStyle name="Normal 37 3 2 2 3 2 4" xfId="14363"/>
    <cellStyle name="Normal 37 3 2 2 3 3" xfId="14364"/>
    <cellStyle name="Normal 37 3 2 2 3 3 2" xfId="14365"/>
    <cellStyle name="Normal 37 3 2 2 3 3 3" xfId="14366"/>
    <cellStyle name="Normal 37 3 2 2 3 4" xfId="14367"/>
    <cellStyle name="Normal 37 3 2 2 3 5" xfId="14368"/>
    <cellStyle name="Normal 37 3 2 2 3 6" xfId="14369"/>
    <cellStyle name="Normal 37 3 2 2 4" xfId="14370"/>
    <cellStyle name="Normal 37 3 2 2 4 2" xfId="14371"/>
    <cellStyle name="Normal 37 3 2 2 4 3" xfId="14372"/>
    <cellStyle name="Normal 37 3 2 2 4 4" xfId="14373"/>
    <cellStyle name="Normal 37 3 2 2 5" xfId="14374"/>
    <cellStyle name="Normal 37 3 2 2 5 2" xfId="14375"/>
    <cellStyle name="Normal 37 3 2 2 5 3" xfId="14376"/>
    <cellStyle name="Normal 37 3 2 2 5 4" xfId="14377"/>
    <cellStyle name="Normal 37 3 2 2 6" xfId="14378"/>
    <cellStyle name="Normal 37 3 2 2 6 2" xfId="14379"/>
    <cellStyle name="Normal 37 3 2 2 6 3" xfId="14380"/>
    <cellStyle name="Normal 37 3 2 2 6 4" xfId="14381"/>
    <cellStyle name="Normal 37 3 2 2 7" xfId="14382"/>
    <cellStyle name="Normal 37 3 2 2 7 2" xfId="14383"/>
    <cellStyle name="Normal 37 3 2 2 7 3" xfId="14384"/>
    <cellStyle name="Normal 37 3 2 2 8" xfId="14385"/>
    <cellStyle name="Normal 37 3 2 2 9" xfId="14386"/>
    <cellStyle name="Normal 37 3 2 3" xfId="14387"/>
    <cellStyle name="Normal 37 3 2 3 2" xfId="14388"/>
    <cellStyle name="Normal 37 3 2 3 2 2" xfId="14389"/>
    <cellStyle name="Normal 37 3 2 3 2 2 2" xfId="14390"/>
    <cellStyle name="Normal 37 3 2 3 2 2 3" xfId="14391"/>
    <cellStyle name="Normal 37 3 2 3 2 2 4" xfId="14392"/>
    <cellStyle name="Normal 37 3 2 3 2 3" xfId="14393"/>
    <cellStyle name="Normal 37 3 2 3 2 3 2" xfId="14394"/>
    <cellStyle name="Normal 37 3 2 3 2 3 3" xfId="14395"/>
    <cellStyle name="Normal 37 3 2 3 2 4" xfId="14396"/>
    <cellStyle name="Normal 37 3 2 3 2 5" xfId="14397"/>
    <cellStyle name="Normal 37 3 2 3 2 6" xfId="14398"/>
    <cellStyle name="Normal 37 3 2 3 3" xfId="14399"/>
    <cellStyle name="Normal 37 3 2 3 3 2" xfId="14400"/>
    <cellStyle name="Normal 37 3 2 3 3 3" xfId="14401"/>
    <cellStyle name="Normal 37 3 2 3 3 4" xfId="14402"/>
    <cellStyle name="Normal 37 3 2 3 4" xfId="14403"/>
    <cellStyle name="Normal 37 3 2 3 4 2" xfId="14404"/>
    <cellStyle name="Normal 37 3 2 3 4 3" xfId="14405"/>
    <cellStyle name="Normal 37 3 2 3 4 4" xfId="14406"/>
    <cellStyle name="Normal 37 3 2 3 5" xfId="14407"/>
    <cellStyle name="Normal 37 3 2 3 5 2" xfId="14408"/>
    <cellStyle name="Normal 37 3 2 3 5 3" xfId="14409"/>
    <cellStyle name="Normal 37 3 2 3 5 4" xfId="14410"/>
    <cellStyle name="Normal 37 3 2 3 6" xfId="14411"/>
    <cellStyle name="Normal 37 3 2 3 6 2" xfId="14412"/>
    <cellStyle name="Normal 37 3 2 3 6 3" xfId="14413"/>
    <cellStyle name="Normal 37 3 2 3 7" xfId="14414"/>
    <cellStyle name="Normal 37 3 2 3 8" xfId="14415"/>
    <cellStyle name="Normal 37 3 2 3 9" xfId="14416"/>
    <cellStyle name="Normal 37 3 2 4" xfId="14417"/>
    <cellStyle name="Normal 37 3 2 4 2" xfId="14418"/>
    <cellStyle name="Normal 37 3 2 4 2 2" xfId="14419"/>
    <cellStyle name="Normal 37 3 2 4 2 3" xfId="14420"/>
    <cellStyle name="Normal 37 3 2 4 2 4" xfId="14421"/>
    <cellStyle name="Normal 37 3 2 4 3" xfId="14422"/>
    <cellStyle name="Normal 37 3 2 4 3 2" xfId="14423"/>
    <cellStyle name="Normal 37 3 2 4 3 3" xfId="14424"/>
    <cellStyle name="Normal 37 3 2 4 4" xfId="14425"/>
    <cellStyle name="Normal 37 3 2 4 5" xfId="14426"/>
    <cellStyle name="Normal 37 3 2 4 6" xfId="14427"/>
    <cellStyle name="Normal 37 3 2 5" xfId="14428"/>
    <cellStyle name="Normal 37 3 2 5 2" xfId="14429"/>
    <cellStyle name="Normal 37 3 2 5 3" xfId="14430"/>
    <cellStyle name="Normal 37 3 2 5 4" xfId="14431"/>
    <cellStyle name="Normal 37 3 2 6" xfId="14432"/>
    <cellStyle name="Normal 37 3 2 6 2" xfId="14433"/>
    <cellStyle name="Normal 37 3 2 6 3" xfId="14434"/>
    <cellStyle name="Normal 37 3 2 6 4" xfId="14435"/>
    <cellStyle name="Normal 37 3 2 7" xfId="14436"/>
    <cellStyle name="Normal 37 3 2 7 2" xfId="14437"/>
    <cellStyle name="Normal 37 3 2 7 3" xfId="14438"/>
    <cellStyle name="Normal 37 3 2 7 4" xfId="14439"/>
    <cellStyle name="Normal 37 3 2 8" xfId="14440"/>
    <cellStyle name="Normal 37 3 2 8 2" xfId="14441"/>
    <cellStyle name="Normal 37 3 2 8 3" xfId="14442"/>
    <cellStyle name="Normal 37 3 2 9" xfId="14443"/>
    <cellStyle name="Normal 37 3 3" xfId="14444"/>
    <cellStyle name="Normal 37 3 3 10" xfId="14445"/>
    <cellStyle name="Normal 37 3 3 2" xfId="14446"/>
    <cellStyle name="Normal 37 3 3 2 2" xfId="14447"/>
    <cellStyle name="Normal 37 3 3 2 2 2" xfId="14448"/>
    <cellStyle name="Normal 37 3 3 2 2 2 2" xfId="14449"/>
    <cellStyle name="Normal 37 3 3 2 2 2 3" xfId="14450"/>
    <cellStyle name="Normal 37 3 3 2 2 2 4" xfId="14451"/>
    <cellStyle name="Normal 37 3 3 2 2 3" xfId="14452"/>
    <cellStyle name="Normal 37 3 3 2 2 3 2" xfId="14453"/>
    <cellStyle name="Normal 37 3 3 2 2 3 3" xfId="14454"/>
    <cellStyle name="Normal 37 3 3 2 2 4" xfId="14455"/>
    <cellStyle name="Normal 37 3 3 2 2 5" xfId="14456"/>
    <cellStyle name="Normal 37 3 3 2 2 6" xfId="14457"/>
    <cellStyle name="Normal 37 3 3 2 3" xfId="14458"/>
    <cellStyle name="Normal 37 3 3 2 3 2" xfId="14459"/>
    <cellStyle name="Normal 37 3 3 2 3 3" xfId="14460"/>
    <cellStyle name="Normal 37 3 3 2 3 4" xfId="14461"/>
    <cellStyle name="Normal 37 3 3 2 4" xfId="14462"/>
    <cellStyle name="Normal 37 3 3 2 4 2" xfId="14463"/>
    <cellStyle name="Normal 37 3 3 2 4 3" xfId="14464"/>
    <cellStyle name="Normal 37 3 3 2 4 4" xfId="14465"/>
    <cellStyle name="Normal 37 3 3 2 5" xfId="14466"/>
    <cellStyle name="Normal 37 3 3 2 5 2" xfId="14467"/>
    <cellStyle name="Normal 37 3 3 2 5 3" xfId="14468"/>
    <cellStyle name="Normal 37 3 3 2 5 4" xfId="14469"/>
    <cellStyle name="Normal 37 3 3 2 6" xfId="14470"/>
    <cellStyle name="Normal 37 3 3 2 6 2" xfId="14471"/>
    <cellStyle name="Normal 37 3 3 2 6 3" xfId="14472"/>
    <cellStyle name="Normal 37 3 3 2 7" xfId="14473"/>
    <cellStyle name="Normal 37 3 3 2 8" xfId="14474"/>
    <cellStyle name="Normal 37 3 3 2 9" xfId="14475"/>
    <cellStyle name="Normal 37 3 3 3" xfId="14476"/>
    <cellStyle name="Normal 37 3 3 3 2" xfId="14477"/>
    <cellStyle name="Normal 37 3 3 3 2 2" xfId="14478"/>
    <cellStyle name="Normal 37 3 3 3 2 3" xfId="14479"/>
    <cellStyle name="Normal 37 3 3 3 2 4" xfId="14480"/>
    <cellStyle name="Normal 37 3 3 3 3" xfId="14481"/>
    <cellStyle name="Normal 37 3 3 3 3 2" xfId="14482"/>
    <cellStyle name="Normal 37 3 3 3 3 3" xfId="14483"/>
    <cellStyle name="Normal 37 3 3 3 4" xfId="14484"/>
    <cellStyle name="Normal 37 3 3 3 5" xfId="14485"/>
    <cellStyle name="Normal 37 3 3 3 6" xfId="14486"/>
    <cellStyle name="Normal 37 3 3 4" xfId="14487"/>
    <cellStyle name="Normal 37 3 3 4 2" xfId="14488"/>
    <cellStyle name="Normal 37 3 3 4 3" xfId="14489"/>
    <cellStyle name="Normal 37 3 3 4 4" xfId="14490"/>
    <cellStyle name="Normal 37 3 3 5" xfId="14491"/>
    <cellStyle name="Normal 37 3 3 5 2" xfId="14492"/>
    <cellStyle name="Normal 37 3 3 5 3" xfId="14493"/>
    <cellStyle name="Normal 37 3 3 5 4" xfId="14494"/>
    <cellStyle name="Normal 37 3 3 6" xfId="14495"/>
    <cellStyle name="Normal 37 3 3 6 2" xfId="14496"/>
    <cellStyle name="Normal 37 3 3 6 3" xfId="14497"/>
    <cellStyle name="Normal 37 3 3 6 4" xfId="14498"/>
    <cellStyle name="Normal 37 3 3 7" xfId="14499"/>
    <cellStyle name="Normal 37 3 3 7 2" xfId="14500"/>
    <cellStyle name="Normal 37 3 3 7 3" xfId="14501"/>
    <cellStyle name="Normal 37 3 3 8" xfId="14502"/>
    <cellStyle name="Normal 37 3 3 9" xfId="14503"/>
    <cellStyle name="Normal 37 3 4" xfId="14504"/>
    <cellStyle name="Normal 37 3 4 2" xfId="14505"/>
    <cellStyle name="Normal 37 3 4 2 2" xfId="14506"/>
    <cellStyle name="Normal 37 3 4 2 2 2" xfId="14507"/>
    <cellStyle name="Normal 37 3 4 2 2 3" xfId="14508"/>
    <cellStyle name="Normal 37 3 4 2 2 4" xfId="14509"/>
    <cellStyle name="Normal 37 3 4 2 3" xfId="14510"/>
    <cellStyle name="Normal 37 3 4 2 3 2" xfId="14511"/>
    <cellStyle name="Normal 37 3 4 2 3 3" xfId="14512"/>
    <cellStyle name="Normal 37 3 4 2 4" xfId="14513"/>
    <cellStyle name="Normal 37 3 4 2 5" xfId="14514"/>
    <cellStyle name="Normal 37 3 4 2 6" xfId="14515"/>
    <cellStyle name="Normal 37 3 4 3" xfId="14516"/>
    <cellStyle name="Normal 37 3 4 3 2" xfId="14517"/>
    <cellStyle name="Normal 37 3 4 3 3" xfId="14518"/>
    <cellStyle name="Normal 37 3 4 3 4" xfId="14519"/>
    <cellStyle name="Normal 37 3 4 4" xfId="14520"/>
    <cellStyle name="Normal 37 3 4 4 2" xfId="14521"/>
    <cellStyle name="Normal 37 3 4 4 3" xfId="14522"/>
    <cellStyle name="Normal 37 3 4 4 4" xfId="14523"/>
    <cellStyle name="Normal 37 3 4 5" xfId="14524"/>
    <cellStyle name="Normal 37 3 4 5 2" xfId="14525"/>
    <cellStyle name="Normal 37 3 4 5 3" xfId="14526"/>
    <cellStyle name="Normal 37 3 4 5 4" xfId="14527"/>
    <cellStyle name="Normal 37 3 4 6" xfId="14528"/>
    <cellStyle name="Normal 37 3 4 6 2" xfId="14529"/>
    <cellStyle name="Normal 37 3 4 6 3" xfId="14530"/>
    <cellStyle name="Normal 37 3 4 7" xfId="14531"/>
    <cellStyle name="Normal 37 3 4 8" xfId="14532"/>
    <cellStyle name="Normal 37 3 4 9" xfId="14533"/>
    <cellStyle name="Normal 37 3 5" xfId="14534"/>
    <cellStyle name="Normal 37 3 5 2" xfId="14535"/>
    <cellStyle name="Normal 37 3 5 2 2" xfId="14536"/>
    <cellStyle name="Normal 37 3 5 2 2 2" xfId="14537"/>
    <cellStyle name="Normal 37 3 5 2 2 3" xfId="14538"/>
    <cellStyle name="Normal 37 3 5 2 2 4" xfId="14539"/>
    <cellStyle name="Normal 37 3 5 2 3" xfId="14540"/>
    <cellStyle name="Normal 37 3 5 2 3 2" xfId="14541"/>
    <cellStyle name="Normal 37 3 5 2 3 3" xfId="14542"/>
    <cellStyle name="Normal 37 3 5 2 4" xfId="14543"/>
    <cellStyle name="Normal 37 3 5 2 5" xfId="14544"/>
    <cellStyle name="Normal 37 3 5 2 6" xfId="14545"/>
    <cellStyle name="Normal 37 3 5 3" xfId="14546"/>
    <cellStyle name="Normal 37 3 5 3 2" xfId="14547"/>
    <cellStyle name="Normal 37 3 5 3 3" xfId="14548"/>
    <cellStyle name="Normal 37 3 5 3 4" xfId="14549"/>
    <cellStyle name="Normal 37 3 5 4" xfId="14550"/>
    <cellStyle name="Normal 37 3 5 4 2" xfId="14551"/>
    <cellStyle name="Normal 37 3 5 4 3" xfId="14552"/>
    <cellStyle name="Normal 37 3 5 4 4" xfId="14553"/>
    <cellStyle name="Normal 37 3 5 5" xfId="14554"/>
    <cellStyle name="Normal 37 3 5 5 2" xfId="14555"/>
    <cellStyle name="Normal 37 3 5 5 3" xfId="14556"/>
    <cellStyle name="Normal 37 3 5 5 4" xfId="14557"/>
    <cellStyle name="Normal 37 3 5 6" xfId="14558"/>
    <cellStyle name="Normal 37 3 5 6 2" xfId="14559"/>
    <cellStyle name="Normal 37 3 5 6 3" xfId="14560"/>
    <cellStyle name="Normal 37 3 5 7" xfId="14561"/>
    <cellStyle name="Normal 37 3 5 8" xfId="14562"/>
    <cellStyle name="Normal 37 3 5 9" xfId="14563"/>
    <cellStyle name="Normal 37 3 6" xfId="14564"/>
    <cellStyle name="Normal 37 3 6 2" xfId="14565"/>
    <cellStyle name="Normal 37 3 6 2 2" xfId="14566"/>
    <cellStyle name="Normal 37 3 6 2 2 2" xfId="14567"/>
    <cellStyle name="Normal 37 3 6 2 2 3" xfId="14568"/>
    <cellStyle name="Normal 37 3 6 2 2 4" xfId="14569"/>
    <cellStyle name="Normal 37 3 6 2 3" xfId="14570"/>
    <cellStyle name="Normal 37 3 6 2 3 2" xfId="14571"/>
    <cellStyle name="Normal 37 3 6 2 3 3" xfId="14572"/>
    <cellStyle name="Normal 37 3 6 2 4" xfId="14573"/>
    <cellStyle name="Normal 37 3 6 2 5" xfId="14574"/>
    <cellStyle name="Normal 37 3 6 2 6" xfId="14575"/>
    <cellStyle name="Normal 37 3 6 3" xfId="14576"/>
    <cellStyle name="Normal 37 3 6 3 2" xfId="14577"/>
    <cellStyle name="Normal 37 3 6 3 3" xfId="14578"/>
    <cellStyle name="Normal 37 3 6 3 4" xfId="14579"/>
    <cellStyle name="Normal 37 3 6 4" xfId="14580"/>
    <cellStyle name="Normal 37 3 6 4 2" xfId="14581"/>
    <cellStyle name="Normal 37 3 6 4 3" xfId="14582"/>
    <cellStyle name="Normal 37 3 6 4 4" xfId="14583"/>
    <cellStyle name="Normal 37 3 6 5" xfId="14584"/>
    <cellStyle name="Normal 37 3 6 5 2" xfId="14585"/>
    <cellStyle name="Normal 37 3 6 5 3" xfId="14586"/>
    <cellStyle name="Normal 37 3 6 6" xfId="14587"/>
    <cellStyle name="Normal 37 3 6 7" xfId="14588"/>
    <cellStyle name="Normal 37 3 6 8" xfId="14589"/>
    <cellStyle name="Normal 37 3 7" xfId="14590"/>
    <cellStyle name="Normal 37 3 7 2" xfId="14591"/>
    <cellStyle name="Normal 37 3 7 2 2" xfId="14592"/>
    <cellStyle name="Normal 37 3 7 2 3" xfId="14593"/>
    <cellStyle name="Normal 37 3 7 2 4" xfId="14594"/>
    <cellStyle name="Normal 37 3 7 3" xfId="14595"/>
    <cellStyle name="Normal 37 3 7 3 2" xfId="14596"/>
    <cellStyle name="Normal 37 3 7 3 3" xfId="14597"/>
    <cellStyle name="Normal 37 3 7 4" xfId="14598"/>
    <cellStyle name="Normal 37 3 7 5" xfId="14599"/>
    <cellStyle name="Normal 37 3 7 6" xfId="14600"/>
    <cellStyle name="Normal 37 3 8" xfId="14601"/>
    <cellStyle name="Normal 37 3 8 2" xfId="14602"/>
    <cellStyle name="Normal 37 3 8 3" xfId="14603"/>
    <cellStyle name="Normal 37 3 8 4" xfId="14604"/>
    <cellStyle name="Normal 37 3 9" xfId="14605"/>
    <cellStyle name="Normal 37 3 9 2" xfId="14606"/>
    <cellStyle name="Normal 37 3 9 3" xfId="14607"/>
    <cellStyle name="Normal 37 3 9 4" xfId="14608"/>
    <cellStyle name="Normal 37 4" xfId="14609"/>
    <cellStyle name="Normal 37 4 10" xfId="14610"/>
    <cellStyle name="Normal 37 4 10 2" xfId="14611"/>
    <cellStyle name="Normal 37 4 10 3" xfId="14612"/>
    <cellStyle name="Normal 37 4 10 4" xfId="14613"/>
    <cellStyle name="Normal 37 4 11" xfId="14614"/>
    <cellStyle name="Normal 37 4 11 2" xfId="14615"/>
    <cellStyle name="Normal 37 4 11 3" xfId="14616"/>
    <cellStyle name="Normal 37 4 12" xfId="14617"/>
    <cellStyle name="Normal 37 4 13" xfId="14618"/>
    <cellStyle name="Normal 37 4 14" xfId="14619"/>
    <cellStyle name="Normal 37 4 2" xfId="14620"/>
    <cellStyle name="Normal 37 4 2 10" xfId="14621"/>
    <cellStyle name="Normal 37 4 2 11" xfId="14622"/>
    <cellStyle name="Normal 37 4 2 2" xfId="14623"/>
    <cellStyle name="Normal 37 4 2 2 10" xfId="14624"/>
    <cellStyle name="Normal 37 4 2 2 2" xfId="14625"/>
    <cellStyle name="Normal 37 4 2 2 2 2" xfId="14626"/>
    <cellStyle name="Normal 37 4 2 2 2 2 2" xfId="14627"/>
    <cellStyle name="Normal 37 4 2 2 2 2 2 2" xfId="14628"/>
    <cellStyle name="Normal 37 4 2 2 2 2 2 3" xfId="14629"/>
    <cellStyle name="Normal 37 4 2 2 2 2 2 4" xfId="14630"/>
    <cellStyle name="Normal 37 4 2 2 2 2 3" xfId="14631"/>
    <cellStyle name="Normal 37 4 2 2 2 2 3 2" xfId="14632"/>
    <cellStyle name="Normal 37 4 2 2 2 2 3 3" xfId="14633"/>
    <cellStyle name="Normal 37 4 2 2 2 2 4" xfId="14634"/>
    <cellStyle name="Normal 37 4 2 2 2 2 5" xfId="14635"/>
    <cellStyle name="Normal 37 4 2 2 2 2 6" xfId="14636"/>
    <cellStyle name="Normal 37 4 2 2 2 3" xfId="14637"/>
    <cellStyle name="Normal 37 4 2 2 2 3 2" xfId="14638"/>
    <cellStyle name="Normal 37 4 2 2 2 3 3" xfId="14639"/>
    <cellStyle name="Normal 37 4 2 2 2 3 4" xfId="14640"/>
    <cellStyle name="Normal 37 4 2 2 2 4" xfId="14641"/>
    <cellStyle name="Normal 37 4 2 2 2 4 2" xfId="14642"/>
    <cellStyle name="Normal 37 4 2 2 2 4 3" xfId="14643"/>
    <cellStyle name="Normal 37 4 2 2 2 4 4" xfId="14644"/>
    <cellStyle name="Normal 37 4 2 2 2 5" xfId="14645"/>
    <cellStyle name="Normal 37 4 2 2 2 5 2" xfId="14646"/>
    <cellStyle name="Normal 37 4 2 2 2 5 3" xfId="14647"/>
    <cellStyle name="Normal 37 4 2 2 2 5 4" xfId="14648"/>
    <cellStyle name="Normal 37 4 2 2 2 6" xfId="14649"/>
    <cellStyle name="Normal 37 4 2 2 2 6 2" xfId="14650"/>
    <cellStyle name="Normal 37 4 2 2 2 6 3" xfId="14651"/>
    <cellStyle name="Normal 37 4 2 2 2 7" xfId="14652"/>
    <cellStyle name="Normal 37 4 2 2 2 8" xfId="14653"/>
    <cellStyle name="Normal 37 4 2 2 2 9" xfId="14654"/>
    <cellStyle name="Normal 37 4 2 2 3" xfId="14655"/>
    <cellStyle name="Normal 37 4 2 2 3 2" xfId="14656"/>
    <cellStyle name="Normal 37 4 2 2 3 2 2" xfId="14657"/>
    <cellStyle name="Normal 37 4 2 2 3 2 3" xfId="14658"/>
    <cellStyle name="Normal 37 4 2 2 3 2 4" xfId="14659"/>
    <cellStyle name="Normal 37 4 2 2 3 3" xfId="14660"/>
    <cellStyle name="Normal 37 4 2 2 3 3 2" xfId="14661"/>
    <cellStyle name="Normal 37 4 2 2 3 3 3" xfId="14662"/>
    <cellStyle name="Normal 37 4 2 2 3 4" xfId="14663"/>
    <cellStyle name="Normal 37 4 2 2 3 5" xfId="14664"/>
    <cellStyle name="Normal 37 4 2 2 3 6" xfId="14665"/>
    <cellStyle name="Normal 37 4 2 2 4" xfId="14666"/>
    <cellStyle name="Normal 37 4 2 2 4 2" xfId="14667"/>
    <cellStyle name="Normal 37 4 2 2 4 3" xfId="14668"/>
    <cellStyle name="Normal 37 4 2 2 4 4" xfId="14669"/>
    <cellStyle name="Normal 37 4 2 2 5" xfId="14670"/>
    <cellStyle name="Normal 37 4 2 2 5 2" xfId="14671"/>
    <cellStyle name="Normal 37 4 2 2 5 3" xfId="14672"/>
    <cellStyle name="Normal 37 4 2 2 5 4" xfId="14673"/>
    <cellStyle name="Normal 37 4 2 2 6" xfId="14674"/>
    <cellStyle name="Normal 37 4 2 2 6 2" xfId="14675"/>
    <cellStyle name="Normal 37 4 2 2 6 3" xfId="14676"/>
    <cellStyle name="Normal 37 4 2 2 6 4" xfId="14677"/>
    <cellStyle name="Normal 37 4 2 2 7" xfId="14678"/>
    <cellStyle name="Normal 37 4 2 2 7 2" xfId="14679"/>
    <cellStyle name="Normal 37 4 2 2 7 3" xfId="14680"/>
    <cellStyle name="Normal 37 4 2 2 8" xfId="14681"/>
    <cellStyle name="Normal 37 4 2 2 9" xfId="14682"/>
    <cellStyle name="Normal 37 4 2 3" xfId="14683"/>
    <cellStyle name="Normal 37 4 2 3 2" xfId="14684"/>
    <cellStyle name="Normal 37 4 2 3 2 2" xfId="14685"/>
    <cellStyle name="Normal 37 4 2 3 2 2 2" xfId="14686"/>
    <cellStyle name="Normal 37 4 2 3 2 2 3" xfId="14687"/>
    <cellStyle name="Normal 37 4 2 3 2 2 4" xfId="14688"/>
    <cellStyle name="Normal 37 4 2 3 2 3" xfId="14689"/>
    <cellStyle name="Normal 37 4 2 3 2 3 2" xfId="14690"/>
    <cellStyle name="Normal 37 4 2 3 2 3 3" xfId="14691"/>
    <cellStyle name="Normal 37 4 2 3 2 4" xfId="14692"/>
    <cellStyle name="Normal 37 4 2 3 2 5" xfId="14693"/>
    <cellStyle name="Normal 37 4 2 3 2 6" xfId="14694"/>
    <cellStyle name="Normal 37 4 2 3 3" xfId="14695"/>
    <cellStyle name="Normal 37 4 2 3 3 2" xfId="14696"/>
    <cellStyle name="Normal 37 4 2 3 3 3" xfId="14697"/>
    <cellStyle name="Normal 37 4 2 3 3 4" xfId="14698"/>
    <cellStyle name="Normal 37 4 2 3 4" xfId="14699"/>
    <cellStyle name="Normal 37 4 2 3 4 2" xfId="14700"/>
    <cellStyle name="Normal 37 4 2 3 4 3" xfId="14701"/>
    <cellStyle name="Normal 37 4 2 3 4 4" xfId="14702"/>
    <cellStyle name="Normal 37 4 2 3 5" xfId="14703"/>
    <cellStyle name="Normal 37 4 2 3 5 2" xfId="14704"/>
    <cellStyle name="Normal 37 4 2 3 5 3" xfId="14705"/>
    <cellStyle name="Normal 37 4 2 3 5 4" xfId="14706"/>
    <cellStyle name="Normal 37 4 2 3 6" xfId="14707"/>
    <cellStyle name="Normal 37 4 2 3 6 2" xfId="14708"/>
    <cellStyle name="Normal 37 4 2 3 6 3" xfId="14709"/>
    <cellStyle name="Normal 37 4 2 3 7" xfId="14710"/>
    <cellStyle name="Normal 37 4 2 3 8" xfId="14711"/>
    <cellStyle name="Normal 37 4 2 3 9" xfId="14712"/>
    <cellStyle name="Normal 37 4 2 4" xfId="14713"/>
    <cellStyle name="Normal 37 4 2 4 2" xfId="14714"/>
    <cellStyle name="Normal 37 4 2 4 2 2" xfId="14715"/>
    <cellStyle name="Normal 37 4 2 4 2 3" xfId="14716"/>
    <cellStyle name="Normal 37 4 2 4 2 4" xfId="14717"/>
    <cellStyle name="Normal 37 4 2 4 3" xfId="14718"/>
    <cellStyle name="Normal 37 4 2 4 3 2" xfId="14719"/>
    <cellStyle name="Normal 37 4 2 4 3 3" xfId="14720"/>
    <cellStyle name="Normal 37 4 2 4 4" xfId="14721"/>
    <cellStyle name="Normal 37 4 2 4 5" xfId="14722"/>
    <cellStyle name="Normal 37 4 2 4 6" xfId="14723"/>
    <cellStyle name="Normal 37 4 2 5" xfId="14724"/>
    <cellStyle name="Normal 37 4 2 5 2" xfId="14725"/>
    <cellStyle name="Normal 37 4 2 5 3" xfId="14726"/>
    <cellStyle name="Normal 37 4 2 5 4" xfId="14727"/>
    <cellStyle name="Normal 37 4 2 6" xfId="14728"/>
    <cellStyle name="Normal 37 4 2 6 2" xfId="14729"/>
    <cellStyle name="Normal 37 4 2 6 3" xfId="14730"/>
    <cellStyle name="Normal 37 4 2 6 4" xfId="14731"/>
    <cellStyle name="Normal 37 4 2 7" xfId="14732"/>
    <cellStyle name="Normal 37 4 2 7 2" xfId="14733"/>
    <cellStyle name="Normal 37 4 2 7 3" xfId="14734"/>
    <cellStyle name="Normal 37 4 2 7 4" xfId="14735"/>
    <cellStyle name="Normal 37 4 2 8" xfId="14736"/>
    <cellStyle name="Normal 37 4 2 8 2" xfId="14737"/>
    <cellStyle name="Normal 37 4 2 8 3" xfId="14738"/>
    <cellStyle name="Normal 37 4 2 9" xfId="14739"/>
    <cellStyle name="Normal 37 4 3" xfId="14740"/>
    <cellStyle name="Normal 37 4 3 10" xfId="14741"/>
    <cellStyle name="Normal 37 4 3 2" xfId="14742"/>
    <cellStyle name="Normal 37 4 3 2 2" xfId="14743"/>
    <cellStyle name="Normal 37 4 3 2 2 2" xfId="14744"/>
    <cellStyle name="Normal 37 4 3 2 2 2 2" xfId="14745"/>
    <cellStyle name="Normal 37 4 3 2 2 2 3" xfId="14746"/>
    <cellStyle name="Normal 37 4 3 2 2 2 4" xfId="14747"/>
    <cellStyle name="Normal 37 4 3 2 2 3" xfId="14748"/>
    <cellStyle name="Normal 37 4 3 2 2 3 2" xfId="14749"/>
    <cellStyle name="Normal 37 4 3 2 2 3 3" xfId="14750"/>
    <cellStyle name="Normal 37 4 3 2 2 4" xfId="14751"/>
    <cellStyle name="Normal 37 4 3 2 2 5" xfId="14752"/>
    <cellStyle name="Normal 37 4 3 2 2 6" xfId="14753"/>
    <cellStyle name="Normal 37 4 3 2 3" xfId="14754"/>
    <cellStyle name="Normal 37 4 3 2 3 2" xfId="14755"/>
    <cellStyle name="Normal 37 4 3 2 3 3" xfId="14756"/>
    <cellStyle name="Normal 37 4 3 2 3 4" xfId="14757"/>
    <cellStyle name="Normal 37 4 3 2 4" xfId="14758"/>
    <cellStyle name="Normal 37 4 3 2 4 2" xfId="14759"/>
    <cellStyle name="Normal 37 4 3 2 4 3" xfId="14760"/>
    <cellStyle name="Normal 37 4 3 2 4 4" xfId="14761"/>
    <cellStyle name="Normal 37 4 3 2 5" xfId="14762"/>
    <cellStyle name="Normal 37 4 3 2 5 2" xfId="14763"/>
    <cellStyle name="Normal 37 4 3 2 5 3" xfId="14764"/>
    <cellStyle name="Normal 37 4 3 2 5 4" xfId="14765"/>
    <cellStyle name="Normal 37 4 3 2 6" xfId="14766"/>
    <cellStyle name="Normal 37 4 3 2 6 2" xfId="14767"/>
    <cellStyle name="Normal 37 4 3 2 6 3" xfId="14768"/>
    <cellStyle name="Normal 37 4 3 2 7" xfId="14769"/>
    <cellStyle name="Normal 37 4 3 2 8" xfId="14770"/>
    <cellStyle name="Normal 37 4 3 2 9" xfId="14771"/>
    <cellStyle name="Normal 37 4 3 3" xfId="14772"/>
    <cellStyle name="Normal 37 4 3 3 2" xfId="14773"/>
    <cellStyle name="Normal 37 4 3 3 2 2" xfId="14774"/>
    <cellStyle name="Normal 37 4 3 3 2 3" xfId="14775"/>
    <cellStyle name="Normal 37 4 3 3 2 4" xfId="14776"/>
    <cellStyle name="Normal 37 4 3 3 3" xfId="14777"/>
    <cellStyle name="Normal 37 4 3 3 3 2" xfId="14778"/>
    <cellStyle name="Normal 37 4 3 3 3 3" xfId="14779"/>
    <cellStyle name="Normal 37 4 3 3 4" xfId="14780"/>
    <cellStyle name="Normal 37 4 3 3 5" xfId="14781"/>
    <cellStyle name="Normal 37 4 3 3 6" xfId="14782"/>
    <cellStyle name="Normal 37 4 3 4" xfId="14783"/>
    <cellStyle name="Normal 37 4 3 4 2" xfId="14784"/>
    <cellStyle name="Normal 37 4 3 4 3" xfId="14785"/>
    <cellStyle name="Normal 37 4 3 4 4" xfId="14786"/>
    <cellStyle name="Normal 37 4 3 5" xfId="14787"/>
    <cellStyle name="Normal 37 4 3 5 2" xfId="14788"/>
    <cellStyle name="Normal 37 4 3 5 3" xfId="14789"/>
    <cellStyle name="Normal 37 4 3 5 4" xfId="14790"/>
    <cellStyle name="Normal 37 4 3 6" xfId="14791"/>
    <cellStyle name="Normal 37 4 3 6 2" xfId="14792"/>
    <cellStyle name="Normal 37 4 3 6 3" xfId="14793"/>
    <cellStyle name="Normal 37 4 3 6 4" xfId="14794"/>
    <cellStyle name="Normal 37 4 3 7" xfId="14795"/>
    <cellStyle name="Normal 37 4 3 7 2" xfId="14796"/>
    <cellStyle name="Normal 37 4 3 7 3" xfId="14797"/>
    <cellStyle name="Normal 37 4 3 8" xfId="14798"/>
    <cellStyle name="Normal 37 4 3 9" xfId="14799"/>
    <cellStyle name="Normal 37 4 4" xfId="14800"/>
    <cellStyle name="Normal 37 4 4 2" xfId="14801"/>
    <cellStyle name="Normal 37 4 4 2 2" xfId="14802"/>
    <cellStyle name="Normal 37 4 4 2 2 2" xfId="14803"/>
    <cellStyle name="Normal 37 4 4 2 2 3" xfId="14804"/>
    <cellStyle name="Normal 37 4 4 2 2 4" xfId="14805"/>
    <cellStyle name="Normal 37 4 4 2 3" xfId="14806"/>
    <cellStyle name="Normal 37 4 4 2 3 2" xfId="14807"/>
    <cellStyle name="Normal 37 4 4 2 3 3" xfId="14808"/>
    <cellStyle name="Normal 37 4 4 2 4" xfId="14809"/>
    <cellStyle name="Normal 37 4 4 2 5" xfId="14810"/>
    <cellStyle name="Normal 37 4 4 2 6" xfId="14811"/>
    <cellStyle name="Normal 37 4 4 3" xfId="14812"/>
    <cellStyle name="Normal 37 4 4 3 2" xfId="14813"/>
    <cellStyle name="Normal 37 4 4 3 3" xfId="14814"/>
    <cellStyle name="Normal 37 4 4 3 4" xfId="14815"/>
    <cellStyle name="Normal 37 4 4 4" xfId="14816"/>
    <cellStyle name="Normal 37 4 4 4 2" xfId="14817"/>
    <cellStyle name="Normal 37 4 4 4 3" xfId="14818"/>
    <cellStyle name="Normal 37 4 4 4 4" xfId="14819"/>
    <cellStyle name="Normal 37 4 4 5" xfId="14820"/>
    <cellStyle name="Normal 37 4 4 5 2" xfId="14821"/>
    <cellStyle name="Normal 37 4 4 5 3" xfId="14822"/>
    <cellStyle name="Normal 37 4 4 5 4" xfId="14823"/>
    <cellStyle name="Normal 37 4 4 6" xfId="14824"/>
    <cellStyle name="Normal 37 4 4 6 2" xfId="14825"/>
    <cellStyle name="Normal 37 4 4 6 3" xfId="14826"/>
    <cellStyle name="Normal 37 4 4 7" xfId="14827"/>
    <cellStyle name="Normal 37 4 4 8" xfId="14828"/>
    <cellStyle name="Normal 37 4 4 9" xfId="14829"/>
    <cellStyle name="Normal 37 4 5" xfId="14830"/>
    <cellStyle name="Normal 37 4 5 2" xfId="14831"/>
    <cellStyle name="Normal 37 4 5 2 2" xfId="14832"/>
    <cellStyle name="Normal 37 4 5 2 2 2" xfId="14833"/>
    <cellStyle name="Normal 37 4 5 2 2 3" xfId="14834"/>
    <cellStyle name="Normal 37 4 5 2 2 4" xfId="14835"/>
    <cellStyle name="Normal 37 4 5 2 3" xfId="14836"/>
    <cellStyle name="Normal 37 4 5 2 3 2" xfId="14837"/>
    <cellStyle name="Normal 37 4 5 2 3 3" xfId="14838"/>
    <cellStyle name="Normal 37 4 5 2 4" xfId="14839"/>
    <cellStyle name="Normal 37 4 5 2 5" xfId="14840"/>
    <cellStyle name="Normal 37 4 5 2 6" xfId="14841"/>
    <cellStyle name="Normal 37 4 5 3" xfId="14842"/>
    <cellStyle name="Normal 37 4 5 3 2" xfId="14843"/>
    <cellStyle name="Normal 37 4 5 3 3" xfId="14844"/>
    <cellStyle name="Normal 37 4 5 3 4" xfId="14845"/>
    <cellStyle name="Normal 37 4 5 4" xfId="14846"/>
    <cellStyle name="Normal 37 4 5 4 2" xfId="14847"/>
    <cellStyle name="Normal 37 4 5 4 3" xfId="14848"/>
    <cellStyle name="Normal 37 4 5 4 4" xfId="14849"/>
    <cellStyle name="Normal 37 4 5 5" xfId="14850"/>
    <cellStyle name="Normal 37 4 5 5 2" xfId="14851"/>
    <cellStyle name="Normal 37 4 5 5 3" xfId="14852"/>
    <cellStyle name="Normal 37 4 5 5 4" xfId="14853"/>
    <cellStyle name="Normal 37 4 5 6" xfId="14854"/>
    <cellStyle name="Normal 37 4 5 6 2" xfId="14855"/>
    <cellStyle name="Normal 37 4 5 6 3" xfId="14856"/>
    <cellStyle name="Normal 37 4 5 7" xfId="14857"/>
    <cellStyle name="Normal 37 4 5 8" xfId="14858"/>
    <cellStyle name="Normal 37 4 5 9" xfId="14859"/>
    <cellStyle name="Normal 37 4 6" xfId="14860"/>
    <cellStyle name="Normal 37 4 6 2" xfId="14861"/>
    <cellStyle name="Normal 37 4 6 2 2" xfId="14862"/>
    <cellStyle name="Normal 37 4 6 2 2 2" xfId="14863"/>
    <cellStyle name="Normal 37 4 6 2 2 3" xfId="14864"/>
    <cellStyle name="Normal 37 4 6 2 2 4" xfId="14865"/>
    <cellStyle name="Normal 37 4 6 2 3" xfId="14866"/>
    <cellStyle name="Normal 37 4 6 2 3 2" xfId="14867"/>
    <cellStyle name="Normal 37 4 6 2 3 3" xfId="14868"/>
    <cellStyle name="Normal 37 4 6 2 4" xfId="14869"/>
    <cellStyle name="Normal 37 4 6 2 5" xfId="14870"/>
    <cellStyle name="Normal 37 4 6 2 6" xfId="14871"/>
    <cellStyle name="Normal 37 4 6 3" xfId="14872"/>
    <cellStyle name="Normal 37 4 6 3 2" xfId="14873"/>
    <cellStyle name="Normal 37 4 6 3 3" xfId="14874"/>
    <cellStyle name="Normal 37 4 6 3 4" xfId="14875"/>
    <cellStyle name="Normal 37 4 6 4" xfId="14876"/>
    <cellStyle name="Normal 37 4 6 4 2" xfId="14877"/>
    <cellStyle name="Normal 37 4 6 4 3" xfId="14878"/>
    <cellStyle name="Normal 37 4 6 4 4" xfId="14879"/>
    <cellStyle name="Normal 37 4 6 5" xfId="14880"/>
    <cellStyle name="Normal 37 4 6 5 2" xfId="14881"/>
    <cellStyle name="Normal 37 4 6 5 3" xfId="14882"/>
    <cellStyle name="Normal 37 4 6 6" xfId="14883"/>
    <cellStyle name="Normal 37 4 6 7" xfId="14884"/>
    <cellStyle name="Normal 37 4 6 8" xfId="14885"/>
    <cellStyle name="Normal 37 4 7" xfId="14886"/>
    <cellStyle name="Normal 37 4 7 2" xfId="14887"/>
    <cellStyle name="Normal 37 4 7 2 2" xfId="14888"/>
    <cellStyle name="Normal 37 4 7 2 3" xfId="14889"/>
    <cellStyle name="Normal 37 4 7 2 4" xfId="14890"/>
    <cellStyle name="Normal 37 4 7 3" xfId="14891"/>
    <cellStyle name="Normal 37 4 7 3 2" xfId="14892"/>
    <cellStyle name="Normal 37 4 7 3 3" xfId="14893"/>
    <cellStyle name="Normal 37 4 7 4" xfId="14894"/>
    <cellStyle name="Normal 37 4 7 5" xfId="14895"/>
    <cellStyle name="Normal 37 4 7 6" xfId="14896"/>
    <cellStyle name="Normal 37 4 8" xfId="14897"/>
    <cellStyle name="Normal 37 4 8 2" xfId="14898"/>
    <cellStyle name="Normal 37 4 8 3" xfId="14899"/>
    <cellStyle name="Normal 37 4 8 4" xfId="14900"/>
    <cellStyle name="Normal 37 4 9" xfId="14901"/>
    <cellStyle name="Normal 37 4 9 2" xfId="14902"/>
    <cellStyle name="Normal 37 4 9 3" xfId="14903"/>
    <cellStyle name="Normal 37 4 9 4" xfId="14904"/>
    <cellStyle name="Normal 37 5" xfId="14905"/>
    <cellStyle name="Normal 37 5 10" xfId="14906"/>
    <cellStyle name="Normal 37 5 11" xfId="14907"/>
    <cellStyle name="Normal 37 5 2" xfId="14908"/>
    <cellStyle name="Normal 37 5 2 10" xfId="14909"/>
    <cellStyle name="Normal 37 5 2 2" xfId="14910"/>
    <cellStyle name="Normal 37 5 2 2 2" xfId="14911"/>
    <cellStyle name="Normal 37 5 2 2 2 2" xfId="14912"/>
    <cellStyle name="Normal 37 5 2 2 2 2 2" xfId="14913"/>
    <cellStyle name="Normal 37 5 2 2 2 2 3" xfId="14914"/>
    <cellStyle name="Normal 37 5 2 2 2 2 4" xfId="14915"/>
    <cellStyle name="Normal 37 5 2 2 2 3" xfId="14916"/>
    <cellStyle name="Normal 37 5 2 2 2 3 2" xfId="14917"/>
    <cellStyle name="Normal 37 5 2 2 2 3 3" xfId="14918"/>
    <cellStyle name="Normal 37 5 2 2 2 4" xfId="14919"/>
    <cellStyle name="Normal 37 5 2 2 2 5" xfId="14920"/>
    <cellStyle name="Normal 37 5 2 2 2 6" xfId="14921"/>
    <cellStyle name="Normal 37 5 2 2 3" xfId="14922"/>
    <cellStyle name="Normal 37 5 2 2 3 2" xfId="14923"/>
    <cellStyle name="Normal 37 5 2 2 3 3" xfId="14924"/>
    <cellStyle name="Normal 37 5 2 2 3 4" xfId="14925"/>
    <cellStyle name="Normal 37 5 2 2 4" xfId="14926"/>
    <cellStyle name="Normal 37 5 2 2 4 2" xfId="14927"/>
    <cellStyle name="Normal 37 5 2 2 4 3" xfId="14928"/>
    <cellStyle name="Normal 37 5 2 2 4 4" xfId="14929"/>
    <cellStyle name="Normal 37 5 2 2 5" xfId="14930"/>
    <cellStyle name="Normal 37 5 2 2 5 2" xfId="14931"/>
    <cellStyle name="Normal 37 5 2 2 5 3" xfId="14932"/>
    <cellStyle name="Normal 37 5 2 2 5 4" xfId="14933"/>
    <cellStyle name="Normal 37 5 2 2 6" xfId="14934"/>
    <cellStyle name="Normal 37 5 2 2 6 2" xfId="14935"/>
    <cellStyle name="Normal 37 5 2 2 6 3" xfId="14936"/>
    <cellStyle name="Normal 37 5 2 2 7" xfId="14937"/>
    <cellStyle name="Normal 37 5 2 2 8" xfId="14938"/>
    <cellStyle name="Normal 37 5 2 2 9" xfId="14939"/>
    <cellStyle name="Normal 37 5 2 3" xfId="14940"/>
    <cellStyle name="Normal 37 5 2 3 2" xfId="14941"/>
    <cellStyle name="Normal 37 5 2 3 2 2" xfId="14942"/>
    <cellStyle name="Normal 37 5 2 3 2 3" xfId="14943"/>
    <cellStyle name="Normal 37 5 2 3 2 4" xfId="14944"/>
    <cellStyle name="Normal 37 5 2 3 3" xfId="14945"/>
    <cellStyle name="Normal 37 5 2 3 3 2" xfId="14946"/>
    <cellStyle name="Normal 37 5 2 3 3 3" xfId="14947"/>
    <cellStyle name="Normal 37 5 2 3 4" xfId="14948"/>
    <cellStyle name="Normal 37 5 2 3 5" xfId="14949"/>
    <cellStyle name="Normal 37 5 2 3 6" xfId="14950"/>
    <cellStyle name="Normal 37 5 2 4" xfId="14951"/>
    <cellStyle name="Normal 37 5 2 4 2" xfId="14952"/>
    <cellStyle name="Normal 37 5 2 4 3" xfId="14953"/>
    <cellStyle name="Normal 37 5 2 4 4" xfId="14954"/>
    <cellStyle name="Normal 37 5 2 5" xfId="14955"/>
    <cellStyle name="Normal 37 5 2 5 2" xfId="14956"/>
    <cellStyle name="Normal 37 5 2 5 3" xfId="14957"/>
    <cellStyle name="Normal 37 5 2 5 4" xfId="14958"/>
    <cellStyle name="Normal 37 5 2 6" xfId="14959"/>
    <cellStyle name="Normal 37 5 2 6 2" xfId="14960"/>
    <cellStyle name="Normal 37 5 2 6 3" xfId="14961"/>
    <cellStyle name="Normal 37 5 2 6 4" xfId="14962"/>
    <cellStyle name="Normal 37 5 2 7" xfId="14963"/>
    <cellStyle name="Normal 37 5 2 7 2" xfId="14964"/>
    <cellStyle name="Normal 37 5 2 7 3" xfId="14965"/>
    <cellStyle name="Normal 37 5 2 8" xfId="14966"/>
    <cellStyle name="Normal 37 5 2 9" xfId="14967"/>
    <cellStyle name="Normal 37 5 3" xfId="14968"/>
    <cellStyle name="Normal 37 5 3 2" xfId="14969"/>
    <cellStyle name="Normal 37 5 3 2 2" xfId="14970"/>
    <cellStyle name="Normal 37 5 3 2 2 2" xfId="14971"/>
    <cellStyle name="Normal 37 5 3 2 2 3" xfId="14972"/>
    <cellStyle name="Normal 37 5 3 2 2 4" xfId="14973"/>
    <cellStyle name="Normal 37 5 3 2 3" xfId="14974"/>
    <cellStyle name="Normal 37 5 3 2 3 2" xfId="14975"/>
    <cellStyle name="Normal 37 5 3 2 3 3" xfId="14976"/>
    <cellStyle name="Normal 37 5 3 2 4" xfId="14977"/>
    <cellStyle name="Normal 37 5 3 2 5" xfId="14978"/>
    <cellStyle name="Normal 37 5 3 2 6" xfId="14979"/>
    <cellStyle name="Normal 37 5 3 3" xfId="14980"/>
    <cellStyle name="Normal 37 5 3 3 2" xfId="14981"/>
    <cellStyle name="Normal 37 5 3 3 3" xfId="14982"/>
    <cellStyle name="Normal 37 5 3 3 4" xfId="14983"/>
    <cellStyle name="Normal 37 5 3 4" xfId="14984"/>
    <cellStyle name="Normal 37 5 3 4 2" xfId="14985"/>
    <cellStyle name="Normal 37 5 3 4 3" xfId="14986"/>
    <cellStyle name="Normal 37 5 3 4 4" xfId="14987"/>
    <cellStyle name="Normal 37 5 3 5" xfId="14988"/>
    <cellStyle name="Normal 37 5 3 5 2" xfId="14989"/>
    <cellStyle name="Normal 37 5 3 5 3" xfId="14990"/>
    <cellStyle name="Normal 37 5 3 5 4" xfId="14991"/>
    <cellStyle name="Normal 37 5 3 6" xfId="14992"/>
    <cellStyle name="Normal 37 5 3 6 2" xfId="14993"/>
    <cellStyle name="Normal 37 5 3 6 3" xfId="14994"/>
    <cellStyle name="Normal 37 5 3 7" xfId="14995"/>
    <cellStyle name="Normal 37 5 3 8" xfId="14996"/>
    <cellStyle name="Normal 37 5 3 9" xfId="14997"/>
    <cellStyle name="Normal 37 5 4" xfId="14998"/>
    <cellStyle name="Normal 37 5 4 2" xfId="14999"/>
    <cellStyle name="Normal 37 5 4 2 2" xfId="15000"/>
    <cellStyle name="Normal 37 5 4 2 3" xfId="15001"/>
    <cellStyle name="Normal 37 5 4 2 4" xfId="15002"/>
    <cellStyle name="Normal 37 5 4 3" xfId="15003"/>
    <cellStyle name="Normal 37 5 4 3 2" xfId="15004"/>
    <cellStyle name="Normal 37 5 4 3 3" xfId="15005"/>
    <cellStyle name="Normal 37 5 4 4" xfId="15006"/>
    <cellStyle name="Normal 37 5 4 5" xfId="15007"/>
    <cellStyle name="Normal 37 5 4 6" xfId="15008"/>
    <cellStyle name="Normal 37 5 5" xfId="15009"/>
    <cellStyle name="Normal 37 5 5 2" xfId="15010"/>
    <cellStyle name="Normal 37 5 5 3" xfId="15011"/>
    <cellStyle name="Normal 37 5 5 4" xfId="15012"/>
    <cellStyle name="Normal 37 5 6" xfId="15013"/>
    <cellStyle name="Normal 37 5 6 2" xfId="15014"/>
    <cellStyle name="Normal 37 5 6 3" xfId="15015"/>
    <cellStyle name="Normal 37 5 6 4" xfId="15016"/>
    <cellStyle name="Normal 37 5 7" xfId="15017"/>
    <cellStyle name="Normal 37 5 7 2" xfId="15018"/>
    <cellStyle name="Normal 37 5 7 3" xfId="15019"/>
    <cellStyle name="Normal 37 5 7 4" xfId="15020"/>
    <cellStyle name="Normal 37 5 8" xfId="15021"/>
    <cellStyle name="Normal 37 5 8 2" xfId="15022"/>
    <cellStyle name="Normal 37 5 8 3" xfId="15023"/>
    <cellStyle name="Normal 37 5 9" xfId="15024"/>
    <cellStyle name="Normal 37 6" xfId="15025"/>
    <cellStyle name="Normal 37 6 10" xfId="15026"/>
    <cellStyle name="Normal 37 6 11" xfId="15027"/>
    <cellStyle name="Normal 37 6 2" xfId="15028"/>
    <cellStyle name="Normal 37 6 2 10" xfId="15029"/>
    <cellStyle name="Normal 37 6 2 2" xfId="15030"/>
    <cellStyle name="Normal 37 6 2 2 2" xfId="15031"/>
    <cellStyle name="Normal 37 6 2 2 2 2" xfId="15032"/>
    <cellStyle name="Normal 37 6 2 2 2 2 2" xfId="15033"/>
    <cellStyle name="Normal 37 6 2 2 2 2 3" xfId="15034"/>
    <cellStyle name="Normal 37 6 2 2 2 2 4" xfId="15035"/>
    <cellStyle name="Normal 37 6 2 2 2 3" xfId="15036"/>
    <cellStyle name="Normal 37 6 2 2 2 3 2" xfId="15037"/>
    <cellStyle name="Normal 37 6 2 2 2 3 3" xfId="15038"/>
    <cellStyle name="Normal 37 6 2 2 2 4" xfId="15039"/>
    <cellStyle name="Normal 37 6 2 2 2 5" xfId="15040"/>
    <cellStyle name="Normal 37 6 2 2 2 6" xfId="15041"/>
    <cellStyle name="Normal 37 6 2 2 3" xfId="15042"/>
    <cellStyle name="Normal 37 6 2 2 3 2" xfId="15043"/>
    <cellStyle name="Normal 37 6 2 2 3 3" xfId="15044"/>
    <cellStyle name="Normal 37 6 2 2 3 4" xfId="15045"/>
    <cellStyle name="Normal 37 6 2 2 4" xfId="15046"/>
    <cellStyle name="Normal 37 6 2 2 4 2" xfId="15047"/>
    <cellStyle name="Normal 37 6 2 2 4 3" xfId="15048"/>
    <cellStyle name="Normal 37 6 2 2 4 4" xfId="15049"/>
    <cellStyle name="Normal 37 6 2 2 5" xfId="15050"/>
    <cellStyle name="Normal 37 6 2 2 5 2" xfId="15051"/>
    <cellStyle name="Normal 37 6 2 2 5 3" xfId="15052"/>
    <cellStyle name="Normal 37 6 2 2 5 4" xfId="15053"/>
    <cellStyle name="Normal 37 6 2 2 6" xfId="15054"/>
    <cellStyle name="Normal 37 6 2 2 6 2" xfId="15055"/>
    <cellStyle name="Normal 37 6 2 2 6 3" xfId="15056"/>
    <cellStyle name="Normal 37 6 2 2 7" xfId="15057"/>
    <cellStyle name="Normal 37 6 2 2 8" xfId="15058"/>
    <cellStyle name="Normal 37 6 2 2 9" xfId="15059"/>
    <cellStyle name="Normal 37 6 2 3" xfId="15060"/>
    <cellStyle name="Normal 37 6 2 3 2" xfId="15061"/>
    <cellStyle name="Normal 37 6 2 3 2 2" xfId="15062"/>
    <cellStyle name="Normal 37 6 2 3 2 3" xfId="15063"/>
    <cellStyle name="Normal 37 6 2 3 2 4" xfId="15064"/>
    <cellStyle name="Normal 37 6 2 3 3" xfId="15065"/>
    <cellStyle name="Normal 37 6 2 3 3 2" xfId="15066"/>
    <cellStyle name="Normal 37 6 2 3 3 3" xfId="15067"/>
    <cellStyle name="Normal 37 6 2 3 4" xfId="15068"/>
    <cellStyle name="Normal 37 6 2 3 5" xfId="15069"/>
    <cellStyle name="Normal 37 6 2 3 6" xfId="15070"/>
    <cellStyle name="Normal 37 6 2 4" xfId="15071"/>
    <cellStyle name="Normal 37 6 2 4 2" xfId="15072"/>
    <cellStyle name="Normal 37 6 2 4 3" xfId="15073"/>
    <cellStyle name="Normal 37 6 2 4 4" xfId="15074"/>
    <cellStyle name="Normal 37 6 2 5" xfId="15075"/>
    <cellStyle name="Normal 37 6 2 5 2" xfId="15076"/>
    <cellStyle name="Normal 37 6 2 5 3" xfId="15077"/>
    <cellStyle name="Normal 37 6 2 5 4" xfId="15078"/>
    <cellStyle name="Normal 37 6 2 6" xfId="15079"/>
    <cellStyle name="Normal 37 6 2 6 2" xfId="15080"/>
    <cellStyle name="Normal 37 6 2 6 3" xfId="15081"/>
    <cellStyle name="Normal 37 6 2 6 4" xfId="15082"/>
    <cellStyle name="Normal 37 6 2 7" xfId="15083"/>
    <cellStyle name="Normal 37 6 2 7 2" xfId="15084"/>
    <cellStyle name="Normal 37 6 2 7 3" xfId="15085"/>
    <cellStyle name="Normal 37 6 2 8" xfId="15086"/>
    <cellStyle name="Normal 37 6 2 9" xfId="15087"/>
    <cellStyle name="Normal 37 6 3" xfId="15088"/>
    <cellStyle name="Normal 37 6 3 2" xfId="15089"/>
    <cellStyle name="Normal 37 6 3 2 2" xfId="15090"/>
    <cellStyle name="Normal 37 6 3 2 2 2" xfId="15091"/>
    <cellStyle name="Normal 37 6 3 2 2 3" xfId="15092"/>
    <cellStyle name="Normal 37 6 3 2 2 4" xfId="15093"/>
    <cellStyle name="Normal 37 6 3 2 3" xfId="15094"/>
    <cellStyle name="Normal 37 6 3 2 3 2" xfId="15095"/>
    <cellStyle name="Normal 37 6 3 2 3 3" xfId="15096"/>
    <cellStyle name="Normal 37 6 3 2 4" xfId="15097"/>
    <cellStyle name="Normal 37 6 3 2 5" xfId="15098"/>
    <cellStyle name="Normal 37 6 3 2 6" xfId="15099"/>
    <cellStyle name="Normal 37 6 3 3" xfId="15100"/>
    <cellStyle name="Normal 37 6 3 3 2" xfId="15101"/>
    <cellStyle name="Normal 37 6 3 3 3" xfId="15102"/>
    <cellStyle name="Normal 37 6 3 3 4" xfId="15103"/>
    <cellStyle name="Normal 37 6 3 4" xfId="15104"/>
    <cellStyle name="Normal 37 6 3 4 2" xfId="15105"/>
    <cellStyle name="Normal 37 6 3 4 3" xfId="15106"/>
    <cellStyle name="Normal 37 6 3 4 4" xfId="15107"/>
    <cellStyle name="Normal 37 6 3 5" xfId="15108"/>
    <cellStyle name="Normal 37 6 3 5 2" xfId="15109"/>
    <cellStyle name="Normal 37 6 3 5 3" xfId="15110"/>
    <cellStyle name="Normal 37 6 3 5 4" xfId="15111"/>
    <cellStyle name="Normal 37 6 3 6" xfId="15112"/>
    <cellStyle name="Normal 37 6 3 6 2" xfId="15113"/>
    <cellStyle name="Normal 37 6 3 6 3" xfId="15114"/>
    <cellStyle name="Normal 37 6 3 7" xfId="15115"/>
    <cellStyle name="Normal 37 6 3 8" xfId="15116"/>
    <cellStyle name="Normal 37 6 3 9" xfId="15117"/>
    <cellStyle name="Normal 37 6 4" xfId="15118"/>
    <cellStyle name="Normal 37 6 4 2" xfId="15119"/>
    <cellStyle name="Normal 37 6 4 2 2" xfId="15120"/>
    <cellStyle name="Normal 37 6 4 2 3" xfId="15121"/>
    <cellStyle name="Normal 37 6 4 2 4" xfId="15122"/>
    <cellStyle name="Normal 37 6 4 3" xfId="15123"/>
    <cellStyle name="Normal 37 6 4 3 2" xfId="15124"/>
    <cellStyle name="Normal 37 6 4 3 3" xfId="15125"/>
    <cellStyle name="Normal 37 6 4 4" xfId="15126"/>
    <cellStyle name="Normal 37 6 4 5" xfId="15127"/>
    <cellStyle name="Normal 37 6 4 6" xfId="15128"/>
    <cellStyle name="Normal 37 6 5" xfId="15129"/>
    <cellStyle name="Normal 37 6 5 2" xfId="15130"/>
    <cellStyle name="Normal 37 6 5 3" xfId="15131"/>
    <cellStyle name="Normal 37 6 5 4" xfId="15132"/>
    <cellStyle name="Normal 37 6 6" xfId="15133"/>
    <cellStyle name="Normal 37 6 6 2" xfId="15134"/>
    <cellStyle name="Normal 37 6 6 3" xfId="15135"/>
    <cellStyle name="Normal 37 6 6 4" xfId="15136"/>
    <cellStyle name="Normal 37 6 7" xfId="15137"/>
    <cellStyle name="Normal 37 6 7 2" xfId="15138"/>
    <cellStyle name="Normal 37 6 7 3" xfId="15139"/>
    <cellStyle name="Normal 37 6 7 4" xfId="15140"/>
    <cellStyle name="Normal 37 6 8" xfId="15141"/>
    <cellStyle name="Normal 37 6 8 2" xfId="15142"/>
    <cellStyle name="Normal 37 6 8 3" xfId="15143"/>
    <cellStyle name="Normal 37 6 9" xfId="15144"/>
    <cellStyle name="Normal 37 7" xfId="15145"/>
    <cellStyle name="Normal 37 7 10" xfId="15146"/>
    <cellStyle name="Normal 37 7 11" xfId="15147"/>
    <cellStyle name="Normal 37 7 2" xfId="15148"/>
    <cellStyle name="Normal 37 7 2 10" xfId="15149"/>
    <cellStyle name="Normal 37 7 2 2" xfId="15150"/>
    <cellStyle name="Normal 37 7 2 2 2" xfId="15151"/>
    <cellStyle name="Normal 37 7 2 2 2 2" xfId="15152"/>
    <cellStyle name="Normal 37 7 2 2 2 2 2" xfId="15153"/>
    <cellStyle name="Normal 37 7 2 2 2 2 3" xfId="15154"/>
    <cellStyle name="Normal 37 7 2 2 2 2 4" xfId="15155"/>
    <cellStyle name="Normal 37 7 2 2 2 3" xfId="15156"/>
    <cellStyle name="Normal 37 7 2 2 2 3 2" xfId="15157"/>
    <cellStyle name="Normal 37 7 2 2 2 3 3" xfId="15158"/>
    <cellStyle name="Normal 37 7 2 2 2 4" xfId="15159"/>
    <cellStyle name="Normal 37 7 2 2 2 5" xfId="15160"/>
    <cellStyle name="Normal 37 7 2 2 2 6" xfId="15161"/>
    <cellStyle name="Normal 37 7 2 2 3" xfId="15162"/>
    <cellStyle name="Normal 37 7 2 2 3 2" xfId="15163"/>
    <cellStyle name="Normal 37 7 2 2 3 3" xfId="15164"/>
    <cellStyle name="Normal 37 7 2 2 3 4" xfId="15165"/>
    <cellStyle name="Normal 37 7 2 2 4" xfId="15166"/>
    <cellStyle name="Normal 37 7 2 2 4 2" xfId="15167"/>
    <cellStyle name="Normal 37 7 2 2 4 3" xfId="15168"/>
    <cellStyle name="Normal 37 7 2 2 4 4" xfId="15169"/>
    <cellStyle name="Normal 37 7 2 2 5" xfId="15170"/>
    <cellStyle name="Normal 37 7 2 2 5 2" xfId="15171"/>
    <cellStyle name="Normal 37 7 2 2 5 3" xfId="15172"/>
    <cellStyle name="Normal 37 7 2 2 5 4" xfId="15173"/>
    <cellStyle name="Normal 37 7 2 2 6" xfId="15174"/>
    <cellStyle name="Normal 37 7 2 2 6 2" xfId="15175"/>
    <cellStyle name="Normal 37 7 2 2 6 3" xfId="15176"/>
    <cellStyle name="Normal 37 7 2 2 7" xfId="15177"/>
    <cellStyle name="Normal 37 7 2 2 8" xfId="15178"/>
    <cellStyle name="Normal 37 7 2 2 9" xfId="15179"/>
    <cellStyle name="Normal 37 7 2 3" xfId="15180"/>
    <cellStyle name="Normal 37 7 2 3 2" xfId="15181"/>
    <cellStyle name="Normal 37 7 2 3 2 2" xfId="15182"/>
    <cellStyle name="Normal 37 7 2 3 2 3" xfId="15183"/>
    <cellStyle name="Normal 37 7 2 3 2 4" xfId="15184"/>
    <cellStyle name="Normal 37 7 2 3 3" xfId="15185"/>
    <cellStyle name="Normal 37 7 2 3 3 2" xfId="15186"/>
    <cellStyle name="Normal 37 7 2 3 3 3" xfId="15187"/>
    <cellStyle name="Normal 37 7 2 3 4" xfId="15188"/>
    <cellStyle name="Normal 37 7 2 3 5" xfId="15189"/>
    <cellStyle name="Normal 37 7 2 3 6" xfId="15190"/>
    <cellStyle name="Normal 37 7 2 4" xfId="15191"/>
    <cellStyle name="Normal 37 7 2 4 2" xfId="15192"/>
    <cellStyle name="Normal 37 7 2 4 3" xfId="15193"/>
    <cellStyle name="Normal 37 7 2 4 4" xfId="15194"/>
    <cellStyle name="Normal 37 7 2 5" xfId="15195"/>
    <cellStyle name="Normal 37 7 2 5 2" xfId="15196"/>
    <cellStyle name="Normal 37 7 2 5 3" xfId="15197"/>
    <cellStyle name="Normal 37 7 2 5 4" xfId="15198"/>
    <cellStyle name="Normal 37 7 2 6" xfId="15199"/>
    <cellStyle name="Normal 37 7 2 6 2" xfId="15200"/>
    <cellStyle name="Normal 37 7 2 6 3" xfId="15201"/>
    <cellStyle name="Normal 37 7 2 6 4" xfId="15202"/>
    <cellStyle name="Normal 37 7 2 7" xfId="15203"/>
    <cellStyle name="Normal 37 7 2 7 2" xfId="15204"/>
    <cellStyle name="Normal 37 7 2 7 3" xfId="15205"/>
    <cellStyle name="Normal 37 7 2 8" xfId="15206"/>
    <cellStyle name="Normal 37 7 2 9" xfId="15207"/>
    <cellStyle name="Normal 37 7 3" xfId="15208"/>
    <cellStyle name="Normal 37 7 3 2" xfId="15209"/>
    <cellStyle name="Normal 37 7 3 2 2" xfId="15210"/>
    <cellStyle name="Normal 37 7 3 2 2 2" xfId="15211"/>
    <cellStyle name="Normal 37 7 3 2 2 3" xfId="15212"/>
    <cellStyle name="Normal 37 7 3 2 2 4" xfId="15213"/>
    <cellStyle name="Normal 37 7 3 2 3" xfId="15214"/>
    <cellStyle name="Normal 37 7 3 2 3 2" xfId="15215"/>
    <cellStyle name="Normal 37 7 3 2 3 3" xfId="15216"/>
    <cellStyle name="Normal 37 7 3 2 4" xfId="15217"/>
    <cellStyle name="Normal 37 7 3 2 5" xfId="15218"/>
    <cellStyle name="Normal 37 7 3 2 6" xfId="15219"/>
    <cellStyle name="Normal 37 7 3 3" xfId="15220"/>
    <cellStyle name="Normal 37 7 3 3 2" xfId="15221"/>
    <cellStyle name="Normal 37 7 3 3 3" xfId="15222"/>
    <cellStyle name="Normal 37 7 3 3 4" xfId="15223"/>
    <cellStyle name="Normal 37 7 3 4" xfId="15224"/>
    <cellStyle name="Normal 37 7 3 4 2" xfId="15225"/>
    <cellStyle name="Normal 37 7 3 4 3" xfId="15226"/>
    <cellStyle name="Normal 37 7 3 4 4" xfId="15227"/>
    <cellStyle name="Normal 37 7 3 5" xfId="15228"/>
    <cellStyle name="Normal 37 7 3 5 2" xfId="15229"/>
    <cellStyle name="Normal 37 7 3 5 3" xfId="15230"/>
    <cellStyle name="Normal 37 7 3 5 4" xfId="15231"/>
    <cellStyle name="Normal 37 7 3 6" xfId="15232"/>
    <cellStyle name="Normal 37 7 3 6 2" xfId="15233"/>
    <cellStyle name="Normal 37 7 3 6 3" xfId="15234"/>
    <cellStyle name="Normal 37 7 3 7" xfId="15235"/>
    <cellStyle name="Normal 37 7 3 8" xfId="15236"/>
    <cellStyle name="Normal 37 7 3 9" xfId="15237"/>
    <cellStyle name="Normal 37 7 4" xfId="15238"/>
    <cellStyle name="Normal 37 7 4 2" xfId="15239"/>
    <cellStyle name="Normal 37 7 4 2 2" xfId="15240"/>
    <cellStyle name="Normal 37 7 4 2 3" xfId="15241"/>
    <cellStyle name="Normal 37 7 4 2 4" xfId="15242"/>
    <cellStyle name="Normal 37 7 4 3" xfId="15243"/>
    <cellStyle name="Normal 37 7 4 3 2" xfId="15244"/>
    <cellStyle name="Normal 37 7 4 3 3" xfId="15245"/>
    <cellStyle name="Normal 37 7 4 4" xfId="15246"/>
    <cellStyle name="Normal 37 7 4 5" xfId="15247"/>
    <cellStyle name="Normal 37 7 4 6" xfId="15248"/>
    <cellStyle name="Normal 37 7 5" xfId="15249"/>
    <cellStyle name="Normal 37 7 5 2" xfId="15250"/>
    <cellStyle name="Normal 37 7 5 3" xfId="15251"/>
    <cellStyle name="Normal 37 7 5 4" xfId="15252"/>
    <cellStyle name="Normal 37 7 6" xfId="15253"/>
    <cellStyle name="Normal 37 7 6 2" xfId="15254"/>
    <cellStyle name="Normal 37 7 6 3" xfId="15255"/>
    <cellStyle name="Normal 37 7 6 4" xfId="15256"/>
    <cellStyle name="Normal 37 7 7" xfId="15257"/>
    <cellStyle name="Normal 37 7 7 2" xfId="15258"/>
    <cellStyle name="Normal 37 7 7 3" xfId="15259"/>
    <cellStyle name="Normal 37 7 7 4" xfId="15260"/>
    <cellStyle name="Normal 37 7 8" xfId="15261"/>
    <cellStyle name="Normal 37 7 8 2" xfId="15262"/>
    <cellStyle name="Normal 37 7 8 3" xfId="15263"/>
    <cellStyle name="Normal 37 7 9" xfId="15264"/>
    <cellStyle name="Normal 37 8" xfId="15265"/>
    <cellStyle name="Normal 37 8 10" xfId="15266"/>
    <cellStyle name="Normal 37 8 2" xfId="15267"/>
    <cellStyle name="Normal 37 8 2 2" xfId="15268"/>
    <cellStyle name="Normal 37 8 2 2 2" xfId="15269"/>
    <cellStyle name="Normal 37 8 2 2 2 2" xfId="15270"/>
    <cellStyle name="Normal 37 8 2 2 2 3" xfId="15271"/>
    <cellStyle name="Normal 37 8 2 2 2 4" xfId="15272"/>
    <cellStyle name="Normal 37 8 2 2 3" xfId="15273"/>
    <cellStyle name="Normal 37 8 2 2 3 2" xfId="15274"/>
    <cellStyle name="Normal 37 8 2 2 3 3" xfId="15275"/>
    <cellStyle name="Normal 37 8 2 2 4" xfId="15276"/>
    <cellStyle name="Normal 37 8 2 2 5" xfId="15277"/>
    <cellStyle name="Normal 37 8 2 2 6" xfId="15278"/>
    <cellStyle name="Normal 37 8 2 3" xfId="15279"/>
    <cellStyle name="Normal 37 8 2 3 2" xfId="15280"/>
    <cellStyle name="Normal 37 8 2 3 3" xfId="15281"/>
    <cellStyle name="Normal 37 8 2 3 4" xfId="15282"/>
    <cellStyle name="Normal 37 8 2 4" xfId="15283"/>
    <cellStyle name="Normal 37 8 2 4 2" xfId="15284"/>
    <cellStyle name="Normal 37 8 2 4 3" xfId="15285"/>
    <cellStyle name="Normal 37 8 2 4 4" xfId="15286"/>
    <cellStyle name="Normal 37 8 2 5" xfId="15287"/>
    <cellStyle name="Normal 37 8 2 5 2" xfId="15288"/>
    <cellStyle name="Normal 37 8 2 5 3" xfId="15289"/>
    <cellStyle name="Normal 37 8 2 5 4" xfId="15290"/>
    <cellStyle name="Normal 37 8 2 6" xfId="15291"/>
    <cellStyle name="Normal 37 8 2 6 2" xfId="15292"/>
    <cellStyle name="Normal 37 8 2 6 3" xfId="15293"/>
    <cellStyle name="Normal 37 8 2 7" xfId="15294"/>
    <cellStyle name="Normal 37 8 2 8" xfId="15295"/>
    <cellStyle name="Normal 37 8 2 9" xfId="15296"/>
    <cellStyle name="Normal 37 8 3" xfId="15297"/>
    <cellStyle name="Normal 37 8 3 2" xfId="15298"/>
    <cellStyle name="Normal 37 8 3 2 2" xfId="15299"/>
    <cellStyle name="Normal 37 8 3 2 3" xfId="15300"/>
    <cellStyle name="Normal 37 8 3 2 4" xfId="15301"/>
    <cellStyle name="Normal 37 8 3 3" xfId="15302"/>
    <cellStyle name="Normal 37 8 3 3 2" xfId="15303"/>
    <cellStyle name="Normal 37 8 3 3 3" xfId="15304"/>
    <cellStyle name="Normal 37 8 3 4" xfId="15305"/>
    <cellStyle name="Normal 37 8 3 5" xfId="15306"/>
    <cellStyle name="Normal 37 8 3 6" xfId="15307"/>
    <cellStyle name="Normal 37 8 4" xfId="15308"/>
    <cellStyle name="Normal 37 8 4 2" xfId="15309"/>
    <cellStyle name="Normal 37 8 4 3" xfId="15310"/>
    <cellStyle name="Normal 37 8 4 4" xfId="15311"/>
    <cellStyle name="Normal 37 8 5" xfId="15312"/>
    <cellStyle name="Normal 37 8 5 2" xfId="15313"/>
    <cellStyle name="Normal 37 8 5 3" xfId="15314"/>
    <cellStyle name="Normal 37 8 5 4" xfId="15315"/>
    <cellStyle name="Normal 37 8 6" xfId="15316"/>
    <cellStyle name="Normal 37 8 6 2" xfId="15317"/>
    <cellStyle name="Normal 37 8 6 3" xfId="15318"/>
    <cellStyle name="Normal 37 8 6 4" xfId="15319"/>
    <cellStyle name="Normal 37 8 7" xfId="15320"/>
    <cellStyle name="Normal 37 8 7 2" xfId="15321"/>
    <cellStyle name="Normal 37 8 7 3" xfId="15322"/>
    <cellStyle name="Normal 37 8 8" xfId="15323"/>
    <cellStyle name="Normal 37 8 9" xfId="15324"/>
    <cellStyle name="Normal 37 9" xfId="15325"/>
    <cellStyle name="Normal 37 9 2" xfId="15326"/>
    <cellStyle name="Normal 37 9 2 2" xfId="15327"/>
    <cellStyle name="Normal 37 9 2 2 2" xfId="15328"/>
    <cellStyle name="Normal 37 9 2 2 3" xfId="15329"/>
    <cellStyle name="Normal 37 9 2 2 4" xfId="15330"/>
    <cellStyle name="Normal 37 9 2 3" xfId="15331"/>
    <cellStyle name="Normal 37 9 2 3 2" xfId="15332"/>
    <cellStyle name="Normal 37 9 2 3 3" xfId="15333"/>
    <cellStyle name="Normal 37 9 2 4" xfId="15334"/>
    <cellStyle name="Normal 37 9 2 5" xfId="15335"/>
    <cellStyle name="Normal 37 9 2 6" xfId="15336"/>
    <cellStyle name="Normal 37 9 3" xfId="15337"/>
    <cellStyle name="Normal 37 9 3 2" xfId="15338"/>
    <cellStyle name="Normal 37 9 3 3" xfId="15339"/>
    <cellStyle name="Normal 37 9 3 4" xfId="15340"/>
    <cellStyle name="Normal 37 9 4" xfId="15341"/>
    <cellStyle name="Normal 37 9 4 2" xfId="15342"/>
    <cellStyle name="Normal 37 9 4 3" xfId="15343"/>
    <cellStyle name="Normal 37 9 4 4" xfId="15344"/>
    <cellStyle name="Normal 37 9 5" xfId="15345"/>
    <cellStyle name="Normal 37 9 5 2" xfId="15346"/>
    <cellStyle name="Normal 37 9 5 3" xfId="15347"/>
    <cellStyle name="Normal 37 9 5 4" xfId="15348"/>
    <cellStyle name="Normal 37 9 6" xfId="15349"/>
    <cellStyle name="Normal 37 9 6 2" xfId="15350"/>
    <cellStyle name="Normal 37 9 6 3" xfId="15351"/>
    <cellStyle name="Normal 37 9 7" xfId="15352"/>
    <cellStyle name="Normal 37 9 8" xfId="15353"/>
    <cellStyle name="Normal 37 9 9" xfId="15354"/>
    <cellStyle name="Normal 38" xfId="128"/>
    <cellStyle name="Normal 38 10" xfId="15355"/>
    <cellStyle name="Normal 38 10 2" xfId="15356"/>
    <cellStyle name="Normal 38 10 2 2" xfId="15357"/>
    <cellStyle name="Normal 38 10 2 2 2" xfId="15358"/>
    <cellStyle name="Normal 38 10 2 2 3" xfId="15359"/>
    <cellStyle name="Normal 38 10 2 2 4" xfId="15360"/>
    <cellStyle name="Normal 38 10 2 3" xfId="15361"/>
    <cellStyle name="Normal 38 10 2 3 2" xfId="15362"/>
    <cellStyle name="Normal 38 10 2 3 3" xfId="15363"/>
    <cellStyle name="Normal 38 10 2 4" xfId="15364"/>
    <cellStyle name="Normal 38 10 2 5" xfId="15365"/>
    <cellStyle name="Normal 38 10 2 6" xfId="15366"/>
    <cellStyle name="Normal 38 10 3" xfId="15367"/>
    <cellStyle name="Normal 38 10 3 2" xfId="15368"/>
    <cellStyle name="Normal 38 10 3 3" xfId="15369"/>
    <cellStyle name="Normal 38 10 3 4" xfId="15370"/>
    <cellStyle name="Normal 38 10 4" xfId="15371"/>
    <cellStyle name="Normal 38 10 4 2" xfId="15372"/>
    <cellStyle name="Normal 38 10 4 3" xfId="15373"/>
    <cellStyle name="Normal 38 10 4 4" xfId="15374"/>
    <cellStyle name="Normal 38 10 5" xfId="15375"/>
    <cellStyle name="Normal 38 10 5 2" xfId="15376"/>
    <cellStyle name="Normal 38 10 5 3" xfId="15377"/>
    <cellStyle name="Normal 38 10 5 4" xfId="15378"/>
    <cellStyle name="Normal 38 10 6" xfId="15379"/>
    <cellStyle name="Normal 38 10 6 2" xfId="15380"/>
    <cellStyle name="Normal 38 10 6 3" xfId="15381"/>
    <cellStyle name="Normal 38 10 7" xfId="15382"/>
    <cellStyle name="Normal 38 10 8" xfId="15383"/>
    <cellStyle name="Normal 38 10 9" xfId="15384"/>
    <cellStyle name="Normal 38 11" xfId="15385"/>
    <cellStyle name="Normal 38 11 2" xfId="15386"/>
    <cellStyle name="Normal 38 11 2 2" xfId="15387"/>
    <cellStyle name="Normal 38 11 2 2 2" xfId="15388"/>
    <cellStyle name="Normal 38 11 2 2 3" xfId="15389"/>
    <cellStyle name="Normal 38 11 2 2 4" xfId="15390"/>
    <cellStyle name="Normal 38 11 2 3" xfId="15391"/>
    <cellStyle name="Normal 38 11 2 3 2" xfId="15392"/>
    <cellStyle name="Normal 38 11 2 3 3" xfId="15393"/>
    <cellStyle name="Normal 38 11 2 4" xfId="15394"/>
    <cellStyle name="Normal 38 11 2 5" xfId="15395"/>
    <cellStyle name="Normal 38 11 2 6" xfId="15396"/>
    <cellStyle name="Normal 38 11 3" xfId="15397"/>
    <cellStyle name="Normal 38 11 3 2" xfId="15398"/>
    <cellStyle name="Normal 38 11 3 3" xfId="15399"/>
    <cellStyle name="Normal 38 11 3 4" xfId="15400"/>
    <cellStyle name="Normal 38 11 4" xfId="15401"/>
    <cellStyle name="Normal 38 11 4 2" xfId="15402"/>
    <cellStyle name="Normal 38 11 4 3" xfId="15403"/>
    <cellStyle name="Normal 38 11 4 4" xfId="15404"/>
    <cellStyle name="Normal 38 11 5" xfId="15405"/>
    <cellStyle name="Normal 38 11 5 2" xfId="15406"/>
    <cellStyle name="Normal 38 11 5 3" xfId="15407"/>
    <cellStyle name="Normal 38 11 6" xfId="15408"/>
    <cellStyle name="Normal 38 11 7" xfId="15409"/>
    <cellStyle name="Normal 38 11 8" xfId="15410"/>
    <cellStyle name="Normal 38 12" xfId="15411"/>
    <cellStyle name="Normal 38 12 2" xfId="15412"/>
    <cellStyle name="Normal 38 12 2 2" xfId="15413"/>
    <cellStyle name="Normal 38 12 2 3" xfId="15414"/>
    <cellStyle name="Normal 38 12 2 4" xfId="15415"/>
    <cellStyle name="Normal 38 12 3" xfId="15416"/>
    <cellStyle name="Normal 38 12 3 2" xfId="15417"/>
    <cellStyle name="Normal 38 12 3 3" xfId="15418"/>
    <cellStyle name="Normal 38 12 3 4" xfId="15419"/>
    <cellStyle name="Normal 38 12 4" xfId="15420"/>
    <cellStyle name="Normal 38 12 4 2" xfId="15421"/>
    <cellStyle name="Normal 38 12 4 3" xfId="15422"/>
    <cellStyle name="Normal 38 12 5" xfId="15423"/>
    <cellStyle name="Normal 38 12 6" xfId="15424"/>
    <cellStyle name="Normal 38 12 7" xfId="15425"/>
    <cellStyle name="Normal 38 13" xfId="15426"/>
    <cellStyle name="Normal 38 13 2" xfId="15427"/>
    <cellStyle name="Normal 38 13 3" xfId="15428"/>
    <cellStyle name="Normal 38 13 4" xfId="15429"/>
    <cellStyle name="Normal 38 14" xfId="15430"/>
    <cellStyle name="Normal 38 14 2" xfId="15431"/>
    <cellStyle name="Normal 38 14 3" xfId="15432"/>
    <cellStyle name="Normal 38 14 4" xfId="15433"/>
    <cellStyle name="Normal 38 15" xfId="15434"/>
    <cellStyle name="Normal 38 15 2" xfId="15435"/>
    <cellStyle name="Normal 38 15 3" xfId="15436"/>
    <cellStyle name="Normal 38 15 4" xfId="15437"/>
    <cellStyle name="Normal 38 16" xfId="15438"/>
    <cellStyle name="Normal 38 16 2" xfId="15439"/>
    <cellStyle name="Normal 38 16 3" xfId="15440"/>
    <cellStyle name="Normal 38 17" xfId="15441"/>
    <cellStyle name="Normal 38 18" xfId="15442"/>
    <cellStyle name="Normal 38 19" xfId="15443"/>
    <cellStyle name="Normal 38 2" xfId="199"/>
    <cellStyle name="Normal 38 2 10" xfId="15444"/>
    <cellStyle name="Normal 38 2 10 2" xfId="15445"/>
    <cellStyle name="Normal 38 2 10 3" xfId="15446"/>
    <cellStyle name="Normal 38 2 10 4" xfId="15447"/>
    <cellStyle name="Normal 38 2 11" xfId="15448"/>
    <cellStyle name="Normal 38 2 11 2" xfId="15449"/>
    <cellStyle name="Normal 38 2 11 3" xfId="15450"/>
    <cellStyle name="Normal 38 2 12" xfId="15451"/>
    <cellStyle name="Normal 38 2 13" xfId="15452"/>
    <cellStyle name="Normal 38 2 14" xfId="15453"/>
    <cellStyle name="Normal 38 2 2" xfId="15454"/>
    <cellStyle name="Normal 38 2 2 10" xfId="15455"/>
    <cellStyle name="Normal 38 2 2 11" xfId="15456"/>
    <cellStyle name="Normal 38 2 2 2" xfId="15457"/>
    <cellStyle name="Normal 38 2 2 2 10" xfId="15458"/>
    <cellStyle name="Normal 38 2 2 2 2" xfId="15459"/>
    <cellStyle name="Normal 38 2 2 2 2 2" xfId="15460"/>
    <cellStyle name="Normal 38 2 2 2 2 2 2" xfId="15461"/>
    <cellStyle name="Normal 38 2 2 2 2 2 2 2" xfId="15462"/>
    <cellStyle name="Normal 38 2 2 2 2 2 2 3" xfId="15463"/>
    <cellStyle name="Normal 38 2 2 2 2 2 2 4" xfId="15464"/>
    <cellStyle name="Normal 38 2 2 2 2 2 3" xfId="15465"/>
    <cellStyle name="Normal 38 2 2 2 2 2 3 2" xfId="15466"/>
    <cellStyle name="Normal 38 2 2 2 2 2 3 3" xfId="15467"/>
    <cellStyle name="Normal 38 2 2 2 2 2 4" xfId="15468"/>
    <cellStyle name="Normal 38 2 2 2 2 2 5" xfId="15469"/>
    <cellStyle name="Normal 38 2 2 2 2 2 6" xfId="15470"/>
    <cellStyle name="Normal 38 2 2 2 2 3" xfId="15471"/>
    <cellStyle name="Normal 38 2 2 2 2 3 2" xfId="15472"/>
    <cellStyle name="Normal 38 2 2 2 2 3 3" xfId="15473"/>
    <cellStyle name="Normal 38 2 2 2 2 3 4" xfId="15474"/>
    <cellStyle name="Normal 38 2 2 2 2 4" xfId="15475"/>
    <cellStyle name="Normal 38 2 2 2 2 4 2" xfId="15476"/>
    <cellStyle name="Normal 38 2 2 2 2 4 3" xfId="15477"/>
    <cellStyle name="Normal 38 2 2 2 2 4 4" xfId="15478"/>
    <cellStyle name="Normal 38 2 2 2 2 5" xfId="15479"/>
    <cellStyle name="Normal 38 2 2 2 2 5 2" xfId="15480"/>
    <cellStyle name="Normal 38 2 2 2 2 5 3" xfId="15481"/>
    <cellStyle name="Normal 38 2 2 2 2 5 4" xfId="15482"/>
    <cellStyle name="Normal 38 2 2 2 2 6" xfId="15483"/>
    <cellStyle name="Normal 38 2 2 2 2 6 2" xfId="15484"/>
    <cellStyle name="Normal 38 2 2 2 2 6 3" xfId="15485"/>
    <cellStyle name="Normal 38 2 2 2 2 7" xfId="15486"/>
    <cellStyle name="Normal 38 2 2 2 2 8" xfId="15487"/>
    <cellStyle name="Normal 38 2 2 2 2 9" xfId="15488"/>
    <cellStyle name="Normal 38 2 2 2 3" xfId="15489"/>
    <cellStyle name="Normal 38 2 2 2 3 2" xfId="15490"/>
    <cellStyle name="Normal 38 2 2 2 3 2 2" xfId="15491"/>
    <cellStyle name="Normal 38 2 2 2 3 2 3" xfId="15492"/>
    <cellStyle name="Normal 38 2 2 2 3 2 4" xfId="15493"/>
    <cellStyle name="Normal 38 2 2 2 3 3" xfId="15494"/>
    <cellStyle name="Normal 38 2 2 2 3 3 2" xfId="15495"/>
    <cellStyle name="Normal 38 2 2 2 3 3 3" xfId="15496"/>
    <cellStyle name="Normal 38 2 2 2 3 4" xfId="15497"/>
    <cellStyle name="Normal 38 2 2 2 3 5" xfId="15498"/>
    <cellStyle name="Normal 38 2 2 2 3 6" xfId="15499"/>
    <cellStyle name="Normal 38 2 2 2 4" xfId="15500"/>
    <cellStyle name="Normal 38 2 2 2 4 2" xfId="15501"/>
    <cellStyle name="Normal 38 2 2 2 4 3" xfId="15502"/>
    <cellStyle name="Normal 38 2 2 2 4 4" xfId="15503"/>
    <cellStyle name="Normal 38 2 2 2 5" xfId="15504"/>
    <cellStyle name="Normal 38 2 2 2 5 2" xfId="15505"/>
    <cellStyle name="Normal 38 2 2 2 5 3" xfId="15506"/>
    <cellStyle name="Normal 38 2 2 2 5 4" xfId="15507"/>
    <cellStyle name="Normal 38 2 2 2 6" xfId="15508"/>
    <cellStyle name="Normal 38 2 2 2 6 2" xfId="15509"/>
    <cellStyle name="Normal 38 2 2 2 6 3" xfId="15510"/>
    <cellStyle name="Normal 38 2 2 2 6 4" xfId="15511"/>
    <cellStyle name="Normal 38 2 2 2 7" xfId="15512"/>
    <cellStyle name="Normal 38 2 2 2 7 2" xfId="15513"/>
    <cellStyle name="Normal 38 2 2 2 7 3" xfId="15514"/>
    <cellStyle name="Normal 38 2 2 2 8" xfId="15515"/>
    <cellStyle name="Normal 38 2 2 2 9" xfId="15516"/>
    <cellStyle name="Normal 38 2 2 3" xfId="15517"/>
    <cellStyle name="Normal 38 2 2 3 2" xfId="15518"/>
    <cellStyle name="Normal 38 2 2 3 2 2" xfId="15519"/>
    <cellStyle name="Normal 38 2 2 3 2 2 2" xfId="15520"/>
    <cellStyle name="Normal 38 2 2 3 2 2 3" xfId="15521"/>
    <cellStyle name="Normal 38 2 2 3 2 2 4" xfId="15522"/>
    <cellStyle name="Normal 38 2 2 3 2 3" xfId="15523"/>
    <cellStyle name="Normal 38 2 2 3 2 3 2" xfId="15524"/>
    <cellStyle name="Normal 38 2 2 3 2 3 3" xfId="15525"/>
    <cellStyle name="Normal 38 2 2 3 2 4" xfId="15526"/>
    <cellStyle name="Normal 38 2 2 3 2 5" xfId="15527"/>
    <cellStyle name="Normal 38 2 2 3 2 6" xfId="15528"/>
    <cellStyle name="Normal 38 2 2 3 3" xfId="15529"/>
    <cellStyle name="Normal 38 2 2 3 3 2" xfId="15530"/>
    <cellStyle name="Normal 38 2 2 3 3 3" xfId="15531"/>
    <cellStyle name="Normal 38 2 2 3 3 4" xfId="15532"/>
    <cellStyle name="Normal 38 2 2 3 4" xfId="15533"/>
    <cellStyle name="Normal 38 2 2 3 4 2" xfId="15534"/>
    <cellStyle name="Normal 38 2 2 3 4 3" xfId="15535"/>
    <cellStyle name="Normal 38 2 2 3 4 4" xfId="15536"/>
    <cellStyle name="Normal 38 2 2 3 5" xfId="15537"/>
    <cellStyle name="Normal 38 2 2 3 5 2" xfId="15538"/>
    <cellStyle name="Normal 38 2 2 3 5 3" xfId="15539"/>
    <cellStyle name="Normal 38 2 2 3 5 4" xfId="15540"/>
    <cellStyle name="Normal 38 2 2 3 6" xfId="15541"/>
    <cellStyle name="Normal 38 2 2 3 6 2" xfId="15542"/>
    <cellStyle name="Normal 38 2 2 3 6 3" xfId="15543"/>
    <cellStyle name="Normal 38 2 2 3 7" xfId="15544"/>
    <cellStyle name="Normal 38 2 2 3 8" xfId="15545"/>
    <cellStyle name="Normal 38 2 2 3 9" xfId="15546"/>
    <cellStyle name="Normal 38 2 2 4" xfId="15547"/>
    <cellStyle name="Normal 38 2 2 4 2" xfId="15548"/>
    <cellStyle name="Normal 38 2 2 4 2 2" xfId="15549"/>
    <cellStyle name="Normal 38 2 2 4 2 3" xfId="15550"/>
    <cellStyle name="Normal 38 2 2 4 2 4" xfId="15551"/>
    <cellStyle name="Normal 38 2 2 4 3" xfId="15552"/>
    <cellStyle name="Normal 38 2 2 4 3 2" xfId="15553"/>
    <cellStyle name="Normal 38 2 2 4 3 3" xfId="15554"/>
    <cellStyle name="Normal 38 2 2 4 4" xfId="15555"/>
    <cellStyle name="Normal 38 2 2 4 5" xfId="15556"/>
    <cellStyle name="Normal 38 2 2 4 6" xfId="15557"/>
    <cellStyle name="Normal 38 2 2 5" xfId="15558"/>
    <cellStyle name="Normal 38 2 2 5 2" xfId="15559"/>
    <cellStyle name="Normal 38 2 2 5 3" xfId="15560"/>
    <cellStyle name="Normal 38 2 2 5 4" xfId="15561"/>
    <cellStyle name="Normal 38 2 2 6" xfId="15562"/>
    <cellStyle name="Normal 38 2 2 6 2" xfId="15563"/>
    <cellStyle name="Normal 38 2 2 6 3" xfId="15564"/>
    <cellStyle name="Normal 38 2 2 6 4" xfId="15565"/>
    <cellStyle name="Normal 38 2 2 7" xfId="15566"/>
    <cellStyle name="Normal 38 2 2 7 2" xfId="15567"/>
    <cellStyle name="Normal 38 2 2 7 3" xfId="15568"/>
    <cellStyle name="Normal 38 2 2 7 4" xfId="15569"/>
    <cellStyle name="Normal 38 2 2 8" xfId="15570"/>
    <cellStyle name="Normal 38 2 2 8 2" xfId="15571"/>
    <cellStyle name="Normal 38 2 2 8 3" xfId="15572"/>
    <cellStyle name="Normal 38 2 2 9" xfId="15573"/>
    <cellStyle name="Normal 38 2 3" xfId="15574"/>
    <cellStyle name="Normal 38 2 3 10" xfId="15575"/>
    <cellStyle name="Normal 38 2 3 2" xfId="15576"/>
    <cellStyle name="Normal 38 2 3 2 2" xfId="15577"/>
    <cellStyle name="Normal 38 2 3 2 2 2" xfId="15578"/>
    <cellStyle name="Normal 38 2 3 2 2 2 2" xfId="15579"/>
    <cellStyle name="Normal 38 2 3 2 2 2 3" xfId="15580"/>
    <cellStyle name="Normal 38 2 3 2 2 2 4" xfId="15581"/>
    <cellStyle name="Normal 38 2 3 2 2 3" xfId="15582"/>
    <cellStyle name="Normal 38 2 3 2 2 3 2" xfId="15583"/>
    <cellStyle name="Normal 38 2 3 2 2 3 3" xfId="15584"/>
    <cellStyle name="Normal 38 2 3 2 2 4" xfId="15585"/>
    <cellStyle name="Normal 38 2 3 2 2 5" xfId="15586"/>
    <cellStyle name="Normal 38 2 3 2 2 6" xfId="15587"/>
    <cellStyle name="Normal 38 2 3 2 3" xfId="15588"/>
    <cellStyle name="Normal 38 2 3 2 3 2" xfId="15589"/>
    <cellStyle name="Normal 38 2 3 2 3 3" xfId="15590"/>
    <cellStyle name="Normal 38 2 3 2 3 4" xfId="15591"/>
    <cellStyle name="Normal 38 2 3 2 4" xfId="15592"/>
    <cellStyle name="Normal 38 2 3 2 4 2" xfId="15593"/>
    <cellStyle name="Normal 38 2 3 2 4 3" xfId="15594"/>
    <cellStyle name="Normal 38 2 3 2 4 4" xfId="15595"/>
    <cellStyle name="Normal 38 2 3 2 5" xfId="15596"/>
    <cellStyle name="Normal 38 2 3 2 5 2" xfId="15597"/>
    <cellStyle name="Normal 38 2 3 2 5 3" xfId="15598"/>
    <cellStyle name="Normal 38 2 3 2 5 4" xfId="15599"/>
    <cellStyle name="Normal 38 2 3 2 6" xfId="15600"/>
    <cellStyle name="Normal 38 2 3 2 6 2" xfId="15601"/>
    <cellStyle name="Normal 38 2 3 2 6 3" xfId="15602"/>
    <cellStyle name="Normal 38 2 3 2 7" xfId="15603"/>
    <cellStyle name="Normal 38 2 3 2 8" xfId="15604"/>
    <cellStyle name="Normal 38 2 3 2 9" xfId="15605"/>
    <cellStyle name="Normal 38 2 3 3" xfId="15606"/>
    <cellStyle name="Normal 38 2 3 3 2" xfId="15607"/>
    <cellStyle name="Normal 38 2 3 3 2 2" xfId="15608"/>
    <cellStyle name="Normal 38 2 3 3 2 3" xfId="15609"/>
    <cellStyle name="Normal 38 2 3 3 2 4" xfId="15610"/>
    <cellStyle name="Normal 38 2 3 3 3" xfId="15611"/>
    <cellStyle name="Normal 38 2 3 3 3 2" xfId="15612"/>
    <cellStyle name="Normal 38 2 3 3 3 3" xfId="15613"/>
    <cellStyle name="Normal 38 2 3 3 4" xfId="15614"/>
    <cellStyle name="Normal 38 2 3 3 5" xfId="15615"/>
    <cellStyle name="Normal 38 2 3 3 6" xfId="15616"/>
    <cellStyle name="Normal 38 2 3 4" xfId="15617"/>
    <cellStyle name="Normal 38 2 3 4 2" xfId="15618"/>
    <cellStyle name="Normal 38 2 3 4 3" xfId="15619"/>
    <cellStyle name="Normal 38 2 3 4 4" xfId="15620"/>
    <cellStyle name="Normal 38 2 3 5" xfId="15621"/>
    <cellStyle name="Normal 38 2 3 5 2" xfId="15622"/>
    <cellStyle name="Normal 38 2 3 5 3" xfId="15623"/>
    <cellStyle name="Normal 38 2 3 5 4" xfId="15624"/>
    <cellStyle name="Normal 38 2 3 6" xfId="15625"/>
    <cellStyle name="Normal 38 2 3 6 2" xfId="15626"/>
    <cellStyle name="Normal 38 2 3 6 3" xfId="15627"/>
    <cellStyle name="Normal 38 2 3 6 4" xfId="15628"/>
    <cellStyle name="Normal 38 2 3 7" xfId="15629"/>
    <cellStyle name="Normal 38 2 3 7 2" xfId="15630"/>
    <cellStyle name="Normal 38 2 3 7 3" xfId="15631"/>
    <cellStyle name="Normal 38 2 3 8" xfId="15632"/>
    <cellStyle name="Normal 38 2 3 9" xfId="15633"/>
    <cellStyle name="Normal 38 2 4" xfId="15634"/>
    <cellStyle name="Normal 38 2 4 2" xfId="15635"/>
    <cellStyle name="Normal 38 2 4 2 2" xfId="15636"/>
    <cellStyle name="Normal 38 2 4 2 2 2" xfId="15637"/>
    <cellStyle name="Normal 38 2 4 2 2 3" xfId="15638"/>
    <cellStyle name="Normal 38 2 4 2 2 4" xfId="15639"/>
    <cellStyle name="Normal 38 2 4 2 3" xfId="15640"/>
    <cellStyle name="Normal 38 2 4 2 3 2" xfId="15641"/>
    <cellStyle name="Normal 38 2 4 2 3 3" xfId="15642"/>
    <cellStyle name="Normal 38 2 4 2 4" xfId="15643"/>
    <cellStyle name="Normal 38 2 4 2 5" xfId="15644"/>
    <cellStyle name="Normal 38 2 4 2 6" xfId="15645"/>
    <cellStyle name="Normal 38 2 4 3" xfId="15646"/>
    <cellStyle name="Normal 38 2 4 3 2" xfId="15647"/>
    <cellStyle name="Normal 38 2 4 3 3" xfId="15648"/>
    <cellStyle name="Normal 38 2 4 3 4" xfId="15649"/>
    <cellStyle name="Normal 38 2 4 4" xfId="15650"/>
    <cellStyle name="Normal 38 2 4 4 2" xfId="15651"/>
    <cellStyle name="Normal 38 2 4 4 3" xfId="15652"/>
    <cellStyle name="Normal 38 2 4 4 4" xfId="15653"/>
    <cellStyle name="Normal 38 2 4 5" xfId="15654"/>
    <cellStyle name="Normal 38 2 4 5 2" xfId="15655"/>
    <cellStyle name="Normal 38 2 4 5 3" xfId="15656"/>
    <cellStyle name="Normal 38 2 4 5 4" xfId="15657"/>
    <cellStyle name="Normal 38 2 4 6" xfId="15658"/>
    <cellStyle name="Normal 38 2 4 6 2" xfId="15659"/>
    <cellStyle name="Normal 38 2 4 6 3" xfId="15660"/>
    <cellStyle name="Normal 38 2 4 7" xfId="15661"/>
    <cellStyle name="Normal 38 2 4 8" xfId="15662"/>
    <cellStyle name="Normal 38 2 4 9" xfId="15663"/>
    <cellStyle name="Normal 38 2 5" xfId="15664"/>
    <cellStyle name="Normal 38 2 5 2" xfId="15665"/>
    <cellStyle name="Normal 38 2 5 2 2" xfId="15666"/>
    <cellStyle name="Normal 38 2 5 2 2 2" xfId="15667"/>
    <cellStyle name="Normal 38 2 5 2 2 3" xfId="15668"/>
    <cellStyle name="Normal 38 2 5 2 2 4" xfId="15669"/>
    <cellStyle name="Normal 38 2 5 2 3" xfId="15670"/>
    <cellStyle name="Normal 38 2 5 2 3 2" xfId="15671"/>
    <cellStyle name="Normal 38 2 5 2 3 3" xfId="15672"/>
    <cellStyle name="Normal 38 2 5 2 4" xfId="15673"/>
    <cellStyle name="Normal 38 2 5 2 5" xfId="15674"/>
    <cellStyle name="Normal 38 2 5 2 6" xfId="15675"/>
    <cellStyle name="Normal 38 2 5 3" xfId="15676"/>
    <cellStyle name="Normal 38 2 5 3 2" xfId="15677"/>
    <cellStyle name="Normal 38 2 5 3 3" xfId="15678"/>
    <cellStyle name="Normal 38 2 5 3 4" xfId="15679"/>
    <cellStyle name="Normal 38 2 5 4" xfId="15680"/>
    <cellStyle name="Normal 38 2 5 4 2" xfId="15681"/>
    <cellStyle name="Normal 38 2 5 4 3" xfId="15682"/>
    <cellStyle name="Normal 38 2 5 4 4" xfId="15683"/>
    <cellStyle name="Normal 38 2 5 5" xfId="15684"/>
    <cellStyle name="Normal 38 2 5 5 2" xfId="15685"/>
    <cellStyle name="Normal 38 2 5 5 3" xfId="15686"/>
    <cellStyle name="Normal 38 2 5 5 4" xfId="15687"/>
    <cellStyle name="Normal 38 2 5 6" xfId="15688"/>
    <cellStyle name="Normal 38 2 5 6 2" xfId="15689"/>
    <cellStyle name="Normal 38 2 5 6 3" xfId="15690"/>
    <cellStyle name="Normal 38 2 5 7" xfId="15691"/>
    <cellStyle name="Normal 38 2 5 8" xfId="15692"/>
    <cellStyle name="Normal 38 2 5 9" xfId="15693"/>
    <cellStyle name="Normal 38 2 6" xfId="15694"/>
    <cellStyle name="Normal 38 2 6 2" xfId="15695"/>
    <cellStyle name="Normal 38 2 6 2 2" xfId="15696"/>
    <cellStyle name="Normal 38 2 6 2 2 2" xfId="15697"/>
    <cellStyle name="Normal 38 2 6 2 2 3" xfId="15698"/>
    <cellStyle name="Normal 38 2 6 2 2 4" xfId="15699"/>
    <cellStyle name="Normal 38 2 6 2 3" xfId="15700"/>
    <cellStyle name="Normal 38 2 6 2 3 2" xfId="15701"/>
    <cellStyle name="Normal 38 2 6 2 3 3" xfId="15702"/>
    <cellStyle name="Normal 38 2 6 2 4" xfId="15703"/>
    <cellStyle name="Normal 38 2 6 2 5" xfId="15704"/>
    <cellStyle name="Normal 38 2 6 2 6" xfId="15705"/>
    <cellStyle name="Normal 38 2 6 3" xfId="15706"/>
    <cellStyle name="Normal 38 2 6 3 2" xfId="15707"/>
    <cellStyle name="Normal 38 2 6 3 3" xfId="15708"/>
    <cellStyle name="Normal 38 2 6 3 4" xfId="15709"/>
    <cellStyle name="Normal 38 2 6 4" xfId="15710"/>
    <cellStyle name="Normal 38 2 6 4 2" xfId="15711"/>
    <cellStyle name="Normal 38 2 6 4 3" xfId="15712"/>
    <cellStyle name="Normal 38 2 6 4 4" xfId="15713"/>
    <cellStyle name="Normal 38 2 6 5" xfId="15714"/>
    <cellStyle name="Normal 38 2 6 5 2" xfId="15715"/>
    <cellStyle name="Normal 38 2 6 5 3" xfId="15716"/>
    <cellStyle name="Normal 38 2 6 6" xfId="15717"/>
    <cellStyle name="Normal 38 2 6 7" xfId="15718"/>
    <cellStyle name="Normal 38 2 6 8" xfId="15719"/>
    <cellStyle name="Normal 38 2 7" xfId="15720"/>
    <cellStyle name="Normal 38 2 7 2" xfId="15721"/>
    <cellStyle name="Normal 38 2 7 2 2" xfId="15722"/>
    <cellStyle name="Normal 38 2 7 2 3" xfId="15723"/>
    <cellStyle name="Normal 38 2 7 2 4" xfId="15724"/>
    <cellStyle name="Normal 38 2 7 3" xfId="15725"/>
    <cellStyle name="Normal 38 2 7 3 2" xfId="15726"/>
    <cellStyle name="Normal 38 2 7 3 3" xfId="15727"/>
    <cellStyle name="Normal 38 2 7 4" xfId="15728"/>
    <cellStyle name="Normal 38 2 7 5" xfId="15729"/>
    <cellStyle name="Normal 38 2 7 6" xfId="15730"/>
    <cellStyle name="Normal 38 2 8" xfId="15731"/>
    <cellStyle name="Normal 38 2 8 2" xfId="15732"/>
    <cellStyle name="Normal 38 2 8 3" xfId="15733"/>
    <cellStyle name="Normal 38 2 8 4" xfId="15734"/>
    <cellStyle name="Normal 38 2 9" xfId="15735"/>
    <cellStyle name="Normal 38 2 9 2" xfId="15736"/>
    <cellStyle name="Normal 38 2 9 3" xfId="15737"/>
    <cellStyle name="Normal 38 2 9 4" xfId="15738"/>
    <cellStyle name="Normal 38 3" xfId="15739"/>
    <cellStyle name="Normal 38 3 10" xfId="15740"/>
    <cellStyle name="Normal 38 3 10 2" xfId="15741"/>
    <cellStyle name="Normal 38 3 10 3" xfId="15742"/>
    <cellStyle name="Normal 38 3 10 4" xfId="15743"/>
    <cellStyle name="Normal 38 3 11" xfId="15744"/>
    <cellStyle name="Normal 38 3 11 2" xfId="15745"/>
    <cellStyle name="Normal 38 3 11 3" xfId="15746"/>
    <cellStyle name="Normal 38 3 12" xfId="15747"/>
    <cellStyle name="Normal 38 3 13" xfId="15748"/>
    <cellStyle name="Normal 38 3 14" xfId="15749"/>
    <cellStyle name="Normal 38 3 2" xfId="15750"/>
    <cellStyle name="Normal 38 3 2 10" xfId="15751"/>
    <cellStyle name="Normal 38 3 2 11" xfId="15752"/>
    <cellStyle name="Normal 38 3 2 2" xfId="15753"/>
    <cellStyle name="Normal 38 3 2 2 10" xfId="15754"/>
    <cellStyle name="Normal 38 3 2 2 2" xfId="15755"/>
    <cellStyle name="Normal 38 3 2 2 2 2" xfId="15756"/>
    <cellStyle name="Normal 38 3 2 2 2 2 2" xfId="15757"/>
    <cellStyle name="Normal 38 3 2 2 2 2 2 2" xfId="15758"/>
    <cellStyle name="Normal 38 3 2 2 2 2 2 3" xfId="15759"/>
    <cellStyle name="Normal 38 3 2 2 2 2 2 4" xfId="15760"/>
    <cellStyle name="Normal 38 3 2 2 2 2 3" xfId="15761"/>
    <cellStyle name="Normal 38 3 2 2 2 2 3 2" xfId="15762"/>
    <cellStyle name="Normal 38 3 2 2 2 2 3 3" xfId="15763"/>
    <cellStyle name="Normal 38 3 2 2 2 2 4" xfId="15764"/>
    <cellStyle name="Normal 38 3 2 2 2 2 5" xfId="15765"/>
    <cellStyle name="Normal 38 3 2 2 2 2 6" xfId="15766"/>
    <cellStyle name="Normal 38 3 2 2 2 3" xfId="15767"/>
    <cellStyle name="Normal 38 3 2 2 2 3 2" xfId="15768"/>
    <cellStyle name="Normal 38 3 2 2 2 3 3" xfId="15769"/>
    <cellStyle name="Normal 38 3 2 2 2 3 4" xfId="15770"/>
    <cellStyle name="Normal 38 3 2 2 2 4" xfId="15771"/>
    <cellStyle name="Normal 38 3 2 2 2 4 2" xfId="15772"/>
    <cellStyle name="Normal 38 3 2 2 2 4 3" xfId="15773"/>
    <cellStyle name="Normal 38 3 2 2 2 4 4" xfId="15774"/>
    <cellStyle name="Normal 38 3 2 2 2 5" xfId="15775"/>
    <cellStyle name="Normal 38 3 2 2 2 5 2" xfId="15776"/>
    <cellStyle name="Normal 38 3 2 2 2 5 3" xfId="15777"/>
    <cellStyle name="Normal 38 3 2 2 2 5 4" xfId="15778"/>
    <cellStyle name="Normal 38 3 2 2 2 6" xfId="15779"/>
    <cellStyle name="Normal 38 3 2 2 2 6 2" xfId="15780"/>
    <cellStyle name="Normal 38 3 2 2 2 6 3" xfId="15781"/>
    <cellStyle name="Normal 38 3 2 2 2 7" xfId="15782"/>
    <cellStyle name="Normal 38 3 2 2 2 8" xfId="15783"/>
    <cellStyle name="Normal 38 3 2 2 2 9" xfId="15784"/>
    <cellStyle name="Normal 38 3 2 2 3" xfId="15785"/>
    <cellStyle name="Normal 38 3 2 2 3 2" xfId="15786"/>
    <cellStyle name="Normal 38 3 2 2 3 2 2" xfId="15787"/>
    <cellStyle name="Normal 38 3 2 2 3 2 3" xfId="15788"/>
    <cellStyle name="Normal 38 3 2 2 3 2 4" xfId="15789"/>
    <cellStyle name="Normal 38 3 2 2 3 3" xfId="15790"/>
    <cellStyle name="Normal 38 3 2 2 3 3 2" xfId="15791"/>
    <cellStyle name="Normal 38 3 2 2 3 3 3" xfId="15792"/>
    <cellStyle name="Normal 38 3 2 2 3 4" xfId="15793"/>
    <cellStyle name="Normal 38 3 2 2 3 5" xfId="15794"/>
    <cellStyle name="Normal 38 3 2 2 3 6" xfId="15795"/>
    <cellStyle name="Normal 38 3 2 2 4" xfId="15796"/>
    <cellStyle name="Normal 38 3 2 2 4 2" xfId="15797"/>
    <cellStyle name="Normal 38 3 2 2 4 3" xfId="15798"/>
    <cellStyle name="Normal 38 3 2 2 4 4" xfId="15799"/>
    <cellStyle name="Normal 38 3 2 2 5" xfId="15800"/>
    <cellStyle name="Normal 38 3 2 2 5 2" xfId="15801"/>
    <cellStyle name="Normal 38 3 2 2 5 3" xfId="15802"/>
    <cellStyle name="Normal 38 3 2 2 5 4" xfId="15803"/>
    <cellStyle name="Normal 38 3 2 2 6" xfId="15804"/>
    <cellStyle name="Normal 38 3 2 2 6 2" xfId="15805"/>
    <cellStyle name="Normal 38 3 2 2 6 3" xfId="15806"/>
    <cellStyle name="Normal 38 3 2 2 6 4" xfId="15807"/>
    <cellStyle name="Normal 38 3 2 2 7" xfId="15808"/>
    <cellStyle name="Normal 38 3 2 2 7 2" xfId="15809"/>
    <cellStyle name="Normal 38 3 2 2 7 3" xfId="15810"/>
    <cellStyle name="Normal 38 3 2 2 8" xfId="15811"/>
    <cellStyle name="Normal 38 3 2 2 9" xfId="15812"/>
    <cellStyle name="Normal 38 3 2 3" xfId="15813"/>
    <cellStyle name="Normal 38 3 2 3 2" xfId="15814"/>
    <cellStyle name="Normal 38 3 2 3 2 2" xfId="15815"/>
    <cellStyle name="Normal 38 3 2 3 2 2 2" xfId="15816"/>
    <cellStyle name="Normal 38 3 2 3 2 2 3" xfId="15817"/>
    <cellStyle name="Normal 38 3 2 3 2 2 4" xfId="15818"/>
    <cellStyle name="Normal 38 3 2 3 2 3" xfId="15819"/>
    <cellStyle name="Normal 38 3 2 3 2 3 2" xfId="15820"/>
    <cellStyle name="Normal 38 3 2 3 2 3 3" xfId="15821"/>
    <cellStyle name="Normal 38 3 2 3 2 4" xfId="15822"/>
    <cellStyle name="Normal 38 3 2 3 2 5" xfId="15823"/>
    <cellStyle name="Normal 38 3 2 3 2 6" xfId="15824"/>
    <cellStyle name="Normal 38 3 2 3 3" xfId="15825"/>
    <cellStyle name="Normal 38 3 2 3 3 2" xfId="15826"/>
    <cellStyle name="Normal 38 3 2 3 3 3" xfId="15827"/>
    <cellStyle name="Normal 38 3 2 3 3 4" xfId="15828"/>
    <cellStyle name="Normal 38 3 2 3 4" xfId="15829"/>
    <cellStyle name="Normal 38 3 2 3 4 2" xfId="15830"/>
    <cellStyle name="Normal 38 3 2 3 4 3" xfId="15831"/>
    <cellStyle name="Normal 38 3 2 3 4 4" xfId="15832"/>
    <cellStyle name="Normal 38 3 2 3 5" xfId="15833"/>
    <cellStyle name="Normal 38 3 2 3 5 2" xfId="15834"/>
    <cellStyle name="Normal 38 3 2 3 5 3" xfId="15835"/>
    <cellStyle name="Normal 38 3 2 3 5 4" xfId="15836"/>
    <cellStyle name="Normal 38 3 2 3 6" xfId="15837"/>
    <cellStyle name="Normal 38 3 2 3 6 2" xfId="15838"/>
    <cellStyle name="Normal 38 3 2 3 6 3" xfId="15839"/>
    <cellStyle name="Normal 38 3 2 3 7" xfId="15840"/>
    <cellStyle name="Normal 38 3 2 3 8" xfId="15841"/>
    <cellStyle name="Normal 38 3 2 3 9" xfId="15842"/>
    <cellStyle name="Normal 38 3 2 4" xfId="15843"/>
    <cellStyle name="Normal 38 3 2 4 2" xfId="15844"/>
    <cellStyle name="Normal 38 3 2 4 2 2" xfId="15845"/>
    <cellStyle name="Normal 38 3 2 4 2 3" xfId="15846"/>
    <cellStyle name="Normal 38 3 2 4 2 4" xfId="15847"/>
    <cellStyle name="Normal 38 3 2 4 3" xfId="15848"/>
    <cellStyle name="Normal 38 3 2 4 3 2" xfId="15849"/>
    <cellStyle name="Normal 38 3 2 4 3 3" xfId="15850"/>
    <cellStyle name="Normal 38 3 2 4 4" xfId="15851"/>
    <cellStyle name="Normal 38 3 2 4 5" xfId="15852"/>
    <cellStyle name="Normal 38 3 2 4 6" xfId="15853"/>
    <cellStyle name="Normal 38 3 2 5" xfId="15854"/>
    <cellStyle name="Normal 38 3 2 5 2" xfId="15855"/>
    <cellStyle name="Normal 38 3 2 5 3" xfId="15856"/>
    <cellStyle name="Normal 38 3 2 5 4" xfId="15857"/>
    <cellStyle name="Normal 38 3 2 6" xfId="15858"/>
    <cellStyle name="Normal 38 3 2 6 2" xfId="15859"/>
    <cellStyle name="Normal 38 3 2 6 3" xfId="15860"/>
    <cellStyle name="Normal 38 3 2 6 4" xfId="15861"/>
    <cellStyle name="Normal 38 3 2 7" xfId="15862"/>
    <cellStyle name="Normal 38 3 2 7 2" xfId="15863"/>
    <cellStyle name="Normal 38 3 2 7 3" xfId="15864"/>
    <cellStyle name="Normal 38 3 2 7 4" xfId="15865"/>
    <cellStyle name="Normal 38 3 2 8" xfId="15866"/>
    <cellStyle name="Normal 38 3 2 8 2" xfId="15867"/>
    <cellStyle name="Normal 38 3 2 8 3" xfId="15868"/>
    <cellStyle name="Normal 38 3 2 9" xfId="15869"/>
    <cellStyle name="Normal 38 3 3" xfId="15870"/>
    <cellStyle name="Normal 38 3 3 10" xfId="15871"/>
    <cellStyle name="Normal 38 3 3 2" xfId="15872"/>
    <cellStyle name="Normal 38 3 3 2 2" xfId="15873"/>
    <cellStyle name="Normal 38 3 3 2 2 2" xfId="15874"/>
    <cellStyle name="Normal 38 3 3 2 2 2 2" xfId="15875"/>
    <cellStyle name="Normal 38 3 3 2 2 2 3" xfId="15876"/>
    <cellStyle name="Normal 38 3 3 2 2 2 4" xfId="15877"/>
    <cellStyle name="Normal 38 3 3 2 2 3" xfId="15878"/>
    <cellStyle name="Normal 38 3 3 2 2 3 2" xfId="15879"/>
    <cellStyle name="Normal 38 3 3 2 2 3 3" xfId="15880"/>
    <cellStyle name="Normal 38 3 3 2 2 4" xfId="15881"/>
    <cellStyle name="Normal 38 3 3 2 2 5" xfId="15882"/>
    <cellStyle name="Normal 38 3 3 2 2 6" xfId="15883"/>
    <cellStyle name="Normal 38 3 3 2 3" xfId="15884"/>
    <cellStyle name="Normal 38 3 3 2 3 2" xfId="15885"/>
    <cellStyle name="Normal 38 3 3 2 3 3" xfId="15886"/>
    <cellStyle name="Normal 38 3 3 2 3 4" xfId="15887"/>
    <cellStyle name="Normal 38 3 3 2 4" xfId="15888"/>
    <cellStyle name="Normal 38 3 3 2 4 2" xfId="15889"/>
    <cellStyle name="Normal 38 3 3 2 4 3" xfId="15890"/>
    <cellStyle name="Normal 38 3 3 2 4 4" xfId="15891"/>
    <cellStyle name="Normal 38 3 3 2 5" xfId="15892"/>
    <cellStyle name="Normal 38 3 3 2 5 2" xfId="15893"/>
    <cellStyle name="Normal 38 3 3 2 5 3" xfId="15894"/>
    <cellStyle name="Normal 38 3 3 2 5 4" xfId="15895"/>
    <cellStyle name="Normal 38 3 3 2 6" xfId="15896"/>
    <cellStyle name="Normal 38 3 3 2 6 2" xfId="15897"/>
    <cellStyle name="Normal 38 3 3 2 6 3" xfId="15898"/>
    <cellStyle name="Normal 38 3 3 2 7" xfId="15899"/>
    <cellStyle name="Normal 38 3 3 2 8" xfId="15900"/>
    <cellStyle name="Normal 38 3 3 2 9" xfId="15901"/>
    <cellStyle name="Normal 38 3 3 3" xfId="15902"/>
    <cellStyle name="Normal 38 3 3 3 2" xfId="15903"/>
    <cellStyle name="Normal 38 3 3 3 2 2" xfId="15904"/>
    <cellStyle name="Normal 38 3 3 3 2 3" xfId="15905"/>
    <cellStyle name="Normal 38 3 3 3 2 4" xfId="15906"/>
    <cellStyle name="Normal 38 3 3 3 3" xfId="15907"/>
    <cellStyle name="Normal 38 3 3 3 3 2" xfId="15908"/>
    <cellStyle name="Normal 38 3 3 3 3 3" xfId="15909"/>
    <cellStyle name="Normal 38 3 3 3 4" xfId="15910"/>
    <cellStyle name="Normal 38 3 3 3 5" xfId="15911"/>
    <cellStyle name="Normal 38 3 3 3 6" xfId="15912"/>
    <cellStyle name="Normal 38 3 3 4" xfId="15913"/>
    <cellStyle name="Normal 38 3 3 4 2" xfId="15914"/>
    <cellStyle name="Normal 38 3 3 4 3" xfId="15915"/>
    <cellStyle name="Normal 38 3 3 4 4" xfId="15916"/>
    <cellStyle name="Normal 38 3 3 5" xfId="15917"/>
    <cellStyle name="Normal 38 3 3 5 2" xfId="15918"/>
    <cellStyle name="Normal 38 3 3 5 3" xfId="15919"/>
    <cellStyle name="Normal 38 3 3 5 4" xfId="15920"/>
    <cellStyle name="Normal 38 3 3 6" xfId="15921"/>
    <cellStyle name="Normal 38 3 3 6 2" xfId="15922"/>
    <cellStyle name="Normal 38 3 3 6 3" xfId="15923"/>
    <cellStyle name="Normal 38 3 3 6 4" xfId="15924"/>
    <cellStyle name="Normal 38 3 3 7" xfId="15925"/>
    <cellStyle name="Normal 38 3 3 7 2" xfId="15926"/>
    <cellStyle name="Normal 38 3 3 7 3" xfId="15927"/>
    <cellStyle name="Normal 38 3 3 8" xfId="15928"/>
    <cellStyle name="Normal 38 3 3 9" xfId="15929"/>
    <cellStyle name="Normal 38 3 4" xfId="15930"/>
    <cellStyle name="Normal 38 3 4 2" xfId="15931"/>
    <cellStyle name="Normal 38 3 4 2 2" xfId="15932"/>
    <cellStyle name="Normal 38 3 4 2 2 2" xfId="15933"/>
    <cellStyle name="Normal 38 3 4 2 2 3" xfId="15934"/>
    <cellStyle name="Normal 38 3 4 2 2 4" xfId="15935"/>
    <cellStyle name="Normal 38 3 4 2 3" xfId="15936"/>
    <cellStyle name="Normal 38 3 4 2 3 2" xfId="15937"/>
    <cellStyle name="Normal 38 3 4 2 3 3" xfId="15938"/>
    <cellStyle name="Normal 38 3 4 2 4" xfId="15939"/>
    <cellStyle name="Normal 38 3 4 2 5" xfId="15940"/>
    <cellStyle name="Normal 38 3 4 2 6" xfId="15941"/>
    <cellStyle name="Normal 38 3 4 3" xfId="15942"/>
    <cellStyle name="Normal 38 3 4 3 2" xfId="15943"/>
    <cellStyle name="Normal 38 3 4 3 3" xfId="15944"/>
    <cellStyle name="Normal 38 3 4 3 4" xfId="15945"/>
    <cellStyle name="Normal 38 3 4 4" xfId="15946"/>
    <cellStyle name="Normal 38 3 4 4 2" xfId="15947"/>
    <cellStyle name="Normal 38 3 4 4 3" xfId="15948"/>
    <cellStyle name="Normal 38 3 4 4 4" xfId="15949"/>
    <cellStyle name="Normal 38 3 4 5" xfId="15950"/>
    <cellStyle name="Normal 38 3 4 5 2" xfId="15951"/>
    <cellStyle name="Normal 38 3 4 5 3" xfId="15952"/>
    <cellStyle name="Normal 38 3 4 5 4" xfId="15953"/>
    <cellStyle name="Normal 38 3 4 6" xfId="15954"/>
    <cellStyle name="Normal 38 3 4 6 2" xfId="15955"/>
    <cellStyle name="Normal 38 3 4 6 3" xfId="15956"/>
    <cellStyle name="Normal 38 3 4 7" xfId="15957"/>
    <cellStyle name="Normal 38 3 4 8" xfId="15958"/>
    <cellStyle name="Normal 38 3 4 9" xfId="15959"/>
    <cellStyle name="Normal 38 3 5" xfId="15960"/>
    <cellStyle name="Normal 38 3 5 2" xfId="15961"/>
    <cellStyle name="Normal 38 3 5 2 2" xfId="15962"/>
    <cellStyle name="Normal 38 3 5 2 2 2" xfId="15963"/>
    <cellStyle name="Normal 38 3 5 2 2 3" xfId="15964"/>
    <cellStyle name="Normal 38 3 5 2 2 4" xfId="15965"/>
    <cellStyle name="Normal 38 3 5 2 3" xfId="15966"/>
    <cellStyle name="Normal 38 3 5 2 3 2" xfId="15967"/>
    <cellStyle name="Normal 38 3 5 2 3 3" xfId="15968"/>
    <cellStyle name="Normal 38 3 5 2 4" xfId="15969"/>
    <cellStyle name="Normal 38 3 5 2 5" xfId="15970"/>
    <cellStyle name="Normal 38 3 5 2 6" xfId="15971"/>
    <cellStyle name="Normal 38 3 5 3" xfId="15972"/>
    <cellStyle name="Normal 38 3 5 3 2" xfId="15973"/>
    <cellStyle name="Normal 38 3 5 3 3" xfId="15974"/>
    <cellStyle name="Normal 38 3 5 3 4" xfId="15975"/>
    <cellStyle name="Normal 38 3 5 4" xfId="15976"/>
    <cellStyle name="Normal 38 3 5 4 2" xfId="15977"/>
    <cellStyle name="Normal 38 3 5 4 3" xfId="15978"/>
    <cellStyle name="Normal 38 3 5 4 4" xfId="15979"/>
    <cellStyle name="Normal 38 3 5 5" xfId="15980"/>
    <cellStyle name="Normal 38 3 5 5 2" xfId="15981"/>
    <cellStyle name="Normal 38 3 5 5 3" xfId="15982"/>
    <cellStyle name="Normal 38 3 5 5 4" xfId="15983"/>
    <cellStyle name="Normal 38 3 5 6" xfId="15984"/>
    <cellStyle name="Normal 38 3 5 6 2" xfId="15985"/>
    <cellStyle name="Normal 38 3 5 6 3" xfId="15986"/>
    <cellStyle name="Normal 38 3 5 7" xfId="15987"/>
    <cellStyle name="Normal 38 3 5 8" xfId="15988"/>
    <cellStyle name="Normal 38 3 5 9" xfId="15989"/>
    <cellStyle name="Normal 38 3 6" xfId="15990"/>
    <cellStyle name="Normal 38 3 6 2" xfId="15991"/>
    <cellStyle name="Normal 38 3 6 2 2" xfId="15992"/>
    <cellStyle name="Normal 38 3 6 2 2 2" xfId="15993"/>
    <cellStyle name="Normal 38 3 6 2 2 3" xfId="15994"/>
    <cellStyle name="Normal 38 3 6 2 2 4" xfId="15995"/>
    <cellStyle name="Normal 38 3 6 2 3" xfId="15996"/>
    <cellStyle name="Normal 38 3 6 2 3 2" xfId="15997"/>
    <cellStyle name="Normal 38 3 6 2 3 3" xfId="15998"/>
    <cellStyle name="Normal 38 3 6 2 4" xfId="15999"/>
    <cellStyle name="Normal 38 3 6 2 5" xfId="16000"/>
    <cellStyle name="Normal 38 3 6 2 6" xfId="16001"/>
    <cellStyle name="Normal 38 3 6 3" xfId="16002"/>
    <cellStyle name="Normal 38 3 6 3 2" xfId="16003"/>
    <cellStyle name="Normal 38 3 6 3 3" xfId="16004"/>
    <cellStyle name="Normal 38 3 6 3 4" xfId="16005"/>
    <cellStyle name="Normal 38 3 6 4" xfId="16006"/>
    <cellStyle name="Normal 38 3 6 4 2" xfId="16007"/>
    <cellStyle name="Normal 38 3 6 4 3" xfId="16008"/>
    <cellStyle name="Normal 38 3 6 4 4" xfId="16009"/>
    <cellStyle name="Normal 38 3 6 5" xfId="16010"/>
    <cellStyle name="Normal 38 3 6 5 2" xfId="16011"/>
    <cellStyle name="Normal 38 3 6 5 3" xfId="16012"/>
    <cellStyle name="Normal 38 3 6 6" xfId="16013"/>
    <cellStyle name="Normal 38 3 6 7" xfId="16014"/>
    <cellStyle name="Normal 38 3 6 8" xfId="16015"/>
    <cellStyle name="Normal 38 3 7" xfId="16016"/>
    <cellStyle name="Normal 38 3 7 2" xfId="16017"/>
    <cellStyle name="Normal 38 3 7 2 2" xfId="16018"/>
    <cellStyle name="Normal 38 3 7 2 3" xfId="16019"/>
    <cellStyle name="Normal 38 3 7 2 4" xfId="16020"/>
    <cellStyle name="Normal 38 3 7 3" xfId="16021"/>
    <cellStyle name="Normal 38 3 7 3 2" xfId="16022"/>
    <cellStyle name="Normal 38 3 7 3 3" xfId="16023"/>
    <cellStyle name="Normal 38 3 7 4" xfId="16024"/>
    <cellStyle name="Normal 38 3 7 5" xfId="16025"/>
    <cellStyle name="Normal 38 3 7 6" xfId="16026"/>
    <cellStyle name="Normal 38 3 8" xfId="16027"/>
    <cellStyle name="Normal 38 3 8 2" xfId="16028"/>
    <cellStyle name="Normal 38 3 8 3" xfId="16029"/>
    <cellStyle name="Normal 38 3 8 4" xfId="16030"/>
    <cellStyle name="Normal 38 3 9" xfId="16031"/>
    <cellStyle name="Normal 38 3 9 2" xfId="16032"/>
    <cellStyle name="Normal 38 3 9 3" xfId="16033"/>
    <cellStyle name="Normal 38 3 9 4" xfId="16034"/>
    <cellStyle name="Normal 38 4" xfId="16035"/>
    <cellStyle name="Normal 38 4 10" xfId="16036"/>
    <cellStyle name="Normal 38 4 11" xfId="16037"/>
    <cellStyle name="Normal 38 4 2" xfId="16038"/>
    <cellStyle name="Normal 38 4 2 10" xfId="16039"/>
    <cellStyle name="Normal 38 4 2 2" xfId="16040"/>
    <cellStyle name="Normal 38 4 2 2 2" xfId="16041"/>
    <cellStyle name="Normal 38 4 2 2 2 2" xfId="16042"/>
    <cellStyle name="Normal 38 4 2 2 2 2 2" xfId="16043"/>
    <cellStyle name="Normal 38 4 2 2 2 2 3" xfId="16044"/>
    <cellStyle name="Normal 38 4 2 2 2 2 4" xfId="16045"/>
    <cellStyle name="Normal 38 4 2 2 2 3" xfId="16046"/>
    <cellStyle name="Normal 38 4 2 2 2 3 2" xfId="16047"/>
    <cellStyle name="Normal 38 4 2 2 2 3 3" xfId="16048"/>
    <cellStyle name="Normal 38 4 2 2 2 4" xfId="16049"/>
    <cellStyle name="Normal 38 4 2 2 2 5" xfId="16050"/>
    <cellStyle name="Normal 38 4 2 2 2 6" xfId="16051"/>
    <cellStyle name="Normal 38 4 2 2 3" xfId="16052"/>
    <cellStyle name="Normal 38 4 2 2 3 2" xfId="16053"/>
    <cellStyle name="Normal 38 4 2 2 3 3" xfId="16054"/>
    <cellStyle name="Normal 38 4 2 2 3 4" xfId="16055"/>
    <cellStyle name="Normal 38 4 2 2 4" xfId="16056"/>
    <cellStyle name="Normal 38 4 2 2 4 2" xfId="16057"/>
    <cellStyle name="Normal 38 4 2 2 4 3" xfId="16058"/>
    <cellStyle name="Normal 38 4 2 2 4 4" xfId="16059"/>
    <cellStyle name="Normal 38 4 2 2 5" xfId="16060"/>
    <cellStyle name="Normal 38 4 2 2 5 2" xfId="16061"/>
    <cellStyle name="Normal 38 4 2 2 5 3" xfId="16062"/>
    <cellStyle name="Normal 38 4 2 2 5 4" xfId="16063"/>
    <cellStyle name="Normal 38 4 2 2 6" xfId="16064"/>
    <cellStyle name="Normal 38 4 2 2 6 2" xfId="16065"/>
    <cellStyle name="Normal 38 4 2 2 6 3" xfId="16066"/>
    <cellStyle name="Normal 38 4 2 2 7" xfId="16067"/>
    <cellStyle name="Normal 38 4 2 2 8" xfId="16068"/>
    <cellStyle name="Normal 38 4 2 2 9" xfId="16069"/>
    <cellStyle name="Normal 38 4 2 3" xfId="16070"/>
    <cellStyle name="Normal 38 4 2 3 2" xfId="16071"/>
    <cellStyle name="Normal 38 4 2 3 2 2" xfId="16072"/>
    <cellStyle name="Normal 38 4 2 3 2 3" xfId="16073"/>
    <cellStyle name="Normal 38 4 2 3 2 4" xfId="16074"/>
    <cellStyle name="Normal 38 4 2 3 3" xfId="16075"/>
    <cellStyle name="Normal 38 4 2 3 3 2" xfId="16076"/>
    <cellStyle name="Normal 38 4 2 3 3 3" xfId="16077"/>
    <cellStyle name="Normal 38 4 2 3 4" xfId="16078"/>
    <cellStyle name="Normal 38 4 2 3 5" xfId="16079"/>
    <cellStyle name="Normal 38 4 2 3 6" xfId="16080"/>
    <cellStyle name="Normal 38 4 2 4" xfId="16081"/>
    <cellStyle name="Normal 38 4 2 4 2" xfId="16082"/>
    <cellStyle name="Normal 38 4 2 4 3" xfId="16083"/>
    <cellStyle name="Normal 38 4 2 4 4" xfId="16084"/>
    <cellStyle name="Normal 38 4 2 5" xfId="16085"/>
    <cellStyle name="Normal 38 4 2 5 2" xfId="16086"/>
    <cellStyle name="Normal 38 4 2 5 3" xfId="16087"/>
    <cellStyle name="Normal 38 4 2 5 4" xfId="16088"/>
    <cellStyle name="Normal 38 4 2 6" xfId="16089"/>
    <cellStyle name="Normal 38 4 2 6 2" xfId="16090"/>
    <cellStyle name="Normal 38 4 2 6 3" xfId="16091"/>
    <cellStyle name="Normal 38 4 2 6 4" xfId="16092"/>
    <cellStyle name="Normal 38 4 2 7" xfId="16093"/>
    <cellStyle name="Normal 38 4 2 7 2" xfId="16094"/>
    <cellStyle name="Normal 38 4 2 7 3" xfId="16095"/>
    <cellStyle name="Normal 38 4 2 8" xfId="16096"/>
    <cellStyle name="Normal 38 4 2 9" xfId="16097"/>
    <cellStyle name="Normal 38 4 3" xfId="16098"/>
    <cellStyle name="Normal 38 4 3 2" xfId="16099"/>
    <cellStyle name="Normal 38 4 3 2 2" xfId="16100"/>
    <cellStyle name="Normal 38 4 3 2 2 2" xfId="16101"/>
    <cellStyle name="Normal 38 4 3 2 2 3" xfId="16102"/>
    <cellStyle name="Normal 38 4 3 2 2 4" xfId="16103"/>
    <cellStyle name="Normal 38 4 3 2 3" xfId="16104"/>
    <cellStyle name="Normal 38 4 3 2 3 2" xfId="16105"/>
    <cellStyle name="Normal 38 4 3 2 3 3" xfId="16106"/>
    <cellStyle name="Normal 38 4 3 2 4" xfId="16107"/>
    <cellStyle name="Normal 38 4 3 2 5" xfId="16108"/>
    <cellStyle name="Normal 38 4 3 2 6" xfId="16109"/>
    <cellStyle name="Normal 38 4 3 3" xfId="16110"/>
    <cellStyle name="Normal 38 4 3 3 2" xfId="16111"/>
    <cellStyle name="Normal 38 4 3 3 3" xfId="16112"/>
    <cellStyle name="Normal 38 4 3 3 4" xfId="16113"/>
    <cellStyle name="Normal 38 4 3 4" xfId="16114"/>
    <cellStyle name="Normal 38 4 3 4 2" xfId="16115"/>
    <cellStyle name="Normal 38 4 3 4 3" xfId="16116"/>
    <cellStyle name="Normal 38 4 3 4 4" xfId="16117"/>
    <cellStyle name="Normal 38 4 3 5" xfId="16118"/>
    <cellStyle name="Normal 38 4 3 5 2" xfId="16119"/>
    <cellStyle name="Normal 38 4 3 5 3" xfId="16120"/>
    <cellStyle name="Normal 38 4 3 5 4" xfId="16121"/>
    <cellStyle name="Normal 38 4 3 6" xfId="16122"/>
    <cellStyle name="Normal 38 4 3 6 2" xfId="16123"/>
    <cellStyle name="Normal 38 4 3 6 3" xfId="16124"/>
    <cellStyle name="Normal 38 4 3 7" xfId="16125"/>
    <cellStyle name="Normal 38 4 3 8" xfId="16126"/>
    <cellStyle name="Normal 38 4 3 9" xfId="16127"/>
    <cellStyle name="Normal 38 4 4" xfId="16128"/>
    <cellStyle name="Normal 38 4 4 2" xfId="16129"/>
    <cellStyle name="Normal 38 4 4 2 2" xfId="16130"/>
    <cellStyle name="Normal 38 4 4 2 3" xfId="16131"/>
    <cellStyle name="Normal 38 4 4 2 4" xfId="16132"/>
    <cellStyle name="Normal 38 4 4 3" xfId="16133"/>
    <cellStyle name="Normal 38 4 4 3 2" xfId="16134"/>
    <cellStyle name="Normal 38 4 4 3 3" xfId="16135"/>
    <cellStyle name="Normal 38 4 4 4" xfId="16136"/>
    <cellStyle name="Normal 38 4 4 5" xfId="16137"/>
    <cellStyle name="Normal 38 4 4 6" xfId="16138"/>
    <cellStyle name="Normal 38 4 5" xfId="16139"/>
    <cellStyle name="Normal 38 4 5 2" xfId="16140"/>
    <cellStyle name="Normal 38 4 5 3" xfId="16141"/>
    <cellStyle name="Normal 38 4 5 4" xfId="16142"/>
    <cellStyle name="Normal 38 4 6" xfId="16143"/>
    <cellStyle name="Normal 38 4 6 2" xfId="16144"/>
    <cellStyle name="Normal 38 4 6 3" xfId="16145"/>
    <cellStyle name="Normal 38 4 6 4" xfId="16146"/>
    <cellStyle name="Normal 38 4 7" xfId="16147"/>
    <cellStyle name="Normal 38 4 7 2" xfId="16148"/>
    <cellStyle name="Normal 38 4 7 3" xfId="16149"/>
    <cellStyle name="Normal 38 4 7 4" xfId="16150"/>
    <cellStyle name="Normal 38 4 8" xfId="16151"/>
    <cellStyle name="Normal 38 4 8 2" xfId="16152"/>
    <cellStyle name="Normal 38 4 8 3" xfId="16153"/>
    <cellStyle name="Normal 38 4 9" xfId="16154"/>
    <cellStyle name="Normal 38 5" xfId="16155"/>
    <cellStyle name="Normal 38 5 10" xfId="16156"/>
    <cellStyle name="Normal 38 5 11" xfId="16157"/>
    <cellStyle name="Normal 38 5 2" xfId="16158"/>
    <cellStyle name="Normal 38 5 2 10" xfId="16159"/>
    <cellStyle name="Normal 38 5 2 2" xfId="16160"/>
    <cellStyle name="Normal 38 5 2 2 2" xfId="16161"/>
    <cellStyle name="Normal 38 5 2 2 2 2" xfId="16162"/>
    <cellStyle name="Normal 38 5 2 2 2 2 2" xfId="16163"/>
    <cellStyle name="Normal 38 5 2 2 2 2 3" xfId="16164"/>
    <cellStyle name="Normal 38 5 2 2 2 2 4" xfId="16165"/>
    <cellStyle name="Normal 38 5 2 2 2 3" xfId="16166"/>
    <cellStyle name="Normal 38 5 2 2 2 3 2" xfId="16167"/>
    <cellStyle name="Normal 38 5 2 2 2 3 3" xfId="16168"/>
    <cellStyle name="Normal 38 5 2 2 2 4" xfId="16169"/>
    <cellStyle name="Normal 38 5 2 2 2 5" xfId="16170"/>
    <cellStyle name="Normal 38 5 2 2 2 6" xfId="16171"/>
    <cellStyle name="Normal 38 5 2 2 3" xfId="16172"/>
    <cellStyle name="Normal 38 5 2 2 3 2" xfId="16173"/>
    <cellStyle name="Normal 38 5 2 2 3 3" xfId="16174"/>
    <cellStyle name="Normal 38 5 2 2 3 4" xfId="16175"/>
    <cellStyle name="Normal 38 5 2 2 4" xfId="16176"/>
    <cellStyle name="Normal 38 5 2 2 4 2" xfId="16177"/>
    <cellStyle name="Normal 38 5 2 2 4 3" xfId="16178"/>
    <cellStyle name="Normal 38 5 2 2 4 4" xfId="16179"/>
    <cellStyle name="Normal 38 5 2 2 5" xfId="16180"/>
    <cellStyle name="Normal 38 5 2 2 5 2" xfId="16181"/>
    <cellStyle name="Normal 38 5 2 2 5 3" xfId="16182"/>
    <cellStyle name="Normal 38 5 2 2 5 4" xfId="16183"/>
    <cellStyle name="Normal 38 5 2 2 6" xfId="16184"/>
    <cellStyle name="Normal 38 5 2 2 6 2" xfId="16185"/>
    <cellStyle name="Normal 38 5 2 2 6 3" xfId="16186"/>
    <cellStyle name="Normal 38 5 2 2 7" xfId="16187"/>
    <cellStyle name="Normal 38 5 2 2 8" xfId="16188"/>
    <cellStyle name="Normal 38 5 2 2 9" xfId="16189"/>
    <cellStyle name="Normal 38 5 2 3" xfId="16190"/>
    <cellStyle name="Normal 38 5 2 3 2" xfId="16191"/>
    <cellStyle name="Normal 38 5 2 3 2 2" xfId="16192"/>
    <cellStyle name="Normal 38 5 2 3 2 3" xfId="16193"/>
    <cellStyle name="Normal 38 5 2 3 2 4" xfId="16194"/>
    <cellStyle name="Normal 38 5 2 3 3" xfId="16195"/>
    <cellStyle name="Normal 38 5 2 3 3 2" xfId="16196"/>
    <cellStyle name="Normal 38 5 2 3 3 3" xfId="16197"/>
    <cellStyle name="Normal 38 5 2 3 4" xfId="16198"/>
    <cellStyle name="Normal 38 5 2 3 5" xfId="16199"/>
    <cellStyle name="Normal 38 5 2 3 6" xfId="16200"/>
    <cellStyle name="Normal 38 5 2 4" xfId="16201"/>
    <cellStyle name="Normal 38 5 2 4 2" xfId="16202"/>
    <cellStyle name="Normal 38 5 2 4 3" xfId="16203"/>
    <cellStyle name="Normal 38 5 2 4 4" xfId="16204"/>
    <cellStyle name="Normal 38 5 2 5" xfId="16205"/>
    <cellStyle name="Normal 38 5 2 5 2" xfId="16206"/>
    <cellStyle name="Normal 38 5 2 5 3" xfId="16207"/>
    <cellStyle name="Normal 38 5 2 5 4" xfId="16208"/>
    <cellStyle name="Normal 38 5 2 6" xfId="16209"/>
    <cellStyle name="Normal 38 5 2 6 2" xfId="16210"/>
    <cellStyle name="Normal 38 5 2 6 3" xfId="16211"/>
    <cellStyle name="Normal 38 5 2 6 4" xfId="16212"/>
    <cellStyle name="Normal 38 5 2 7" xfId="16213"/>
    <cellStyle name="Normal 38 5 2 7 2" xfId="16214"/>
    <cellStyle name="Normal 38 5 2 7 3" xfId="16215"/>
    <cellStyle name="Normal 38 5 2 8" xfId="16216"/>
    <cellStyle name="Normal 38 5 2 9" xfId="16217"/>
    <cellStyle name="Normal 38 5 3" xfId="16218"/>
    <cellStyle name="Normal 38 5 3 2" xfId="16219"/>
    <cellStyle name="Normal 38 5 3 2 2" xfId="16220"/>
    <cellStyle name="Normal 38 5 3 2 2 2" xfId="16221"/>
    <cellStyle name="Normal 38 5 3 2 2 3" xfId="16222"/>
    <cellStyle name="Normal 38 5 3 2 2 4" xfId="16223"/>
    <cellStyle name="Normal 38 5 3 2 3" xfId="16224"/>
    <cellStyle name="Normal 38 5 3 2 3 2" xfId="16225"/>
    <cellStyle name="Normal 38 5 3 2 3 3" xfId="16226"/>
    <cellStyle name="Normal 38 5 3 2 4" xfId="16227"/>
    <cellStyle name="Normal 38 5 3 2 5" xfId="16228"/>
    <cellStyle name="Normal 38 5 3 2 6" xfId="16229"/>
    <cellStyle name="Normal 38 5 3 3" xfId="16230"/>
    <cellStyle name="Normal 38 5 3 3 2" xfId="16231"/>
    <cellStyle name="Normal 38 5 3 3 3" xfId="16232"/>
    <cellStyle name="Normal 38 5 3 3 4" xfId="16233"/>
    <cellStyle name="Normal 38 5 3 4" xfId="16234"/>
    <cellStyle name="Normal 38 5 3 4 2" xfId="16235"/>
    <cellStyle name="Normal 38 5 3 4 3" xfId="16236"/>
    <cellStyle name="Normal 38 5 3 4 4" xfId="16237"/>
    <cellStyle name="Normal 38 5 3 5" xfId="16238"/>
    <cellStyle name="Normal 38 5 3 5 2" xfId="16239"/>
    <cellStyle name="Normal 38 5 3 5 3" xfId="16240"/>
    <cellStyle name="Normal 38 5 3 5 4" xfId="16241"/>
    <cellStyle name="Normal 38 5 3 6" xfId="16242"/>
    <cellStyle name="Normal 38 5 3 6 2" xfId="16243"/>
    <cellStyle name="Normal 38 5 3 6 3" xfId="16244"/>
    <cellStyle name="Normal 38 5 3 7" xfId="16245"/>
    <cellStyle name="Normal 38 5 3 8" xfId="16246"/>
    <cellStyle name="Normal 38 5 3 9" xfId="16247"/>
    <cellStyle name="Normal 38 5 4" xfId="16248"/>
    <cellStyle name="Normal 38 5 4 2" xfId="16249"/>
    <cellStyle name="Normal 38 5 4 2 2" xfId="16250"/>
    <cellStyle name="Normal 38 5 4 2 3" xfId="16251"/>
    <cellStyle name="Normal 38 5 4 2 4" xfId="16252"/>
    <cellStyle name="Normal 38 5 4 3" xfId="16253"/>
    <cellStyle name="Normal 38 5 4 3 2" xfId="16254"/>
    <cellStyle name="Normal 38 5 4 3 3" xfId="16255"/>
    <cellStyle name="Normal 38 5 4 4" xfId="16256"/>
    <cellStyle name="Normal 38 5 4 5" xfId="16257"/>
    <cellStyle name="Normal 38 5 4 6" xfId="16258"/>
    <cellStyle name="Normal 38 5 5" xfId="16259"/>
    <cellStyle name="Normal 38 5 5 2" xfId="16260"/>
    <cellStyle name="Normal 38 5 5 3" xfId="16261"/>
    <cellStyle name="Normal 38 5 5 4" xfId="16262"/>
    <cellStyle name="Normal 38 5 6" xfId="16263"/>
    <cellStyle name="Normal 38 5 6 2" xfId="16264"/>
    <cellStyle name="Normal 38 5 6 3" xfId="16265"/>
    <cellStyle name="Normal 38 5 6 4" xfId="16266"/>
    <cellStyle name="Normal 38 5 7" xfId="16267"/>
    <cellStyle name="Normal 38 5 7 2" xfId="16268"/>
    <cellStyle name="Normal 38 5 7 3" xfId="16269"/>
    <cellStyle name="Normal 38 5 7 4" xfId="16270"/>
    <cellStyle name="Normal 38 5 8" xfId="16271"/>
    <cellStyle name="Normal 38 5 8 2" xfId="16272"/>
    <cellStyle name="Normal 38 5 8 3" xfId="16273"/>
    <cellStyle name="Normal 38 5 9" xfId="16274"/>
    <cellStyle name="Normal 38 6" xfId="16275"/>
    <cellStyle name="Normal 38 6 10" xfId="16276"/>
    <cellStyle name="Normal 38 6 11" xfId="16277"/>
    <cellStyle name="Normal 38 6 2" xfId="16278"/>
    <cellStyle name="Normal 38 6 2 10" xfId="16279"/>
    <cellStyle name="Normal 38 6 2 2" xfId="16280"/>
    <cellStyle name="Normal 38 6 2 2 2" xfId="16281"/>
    <cellStyle name="Normal 38 6 2 2 2 2" xfId="16282"/>
    <cellStyle name="Normal 38 6 2 2 2 2 2" xfId="16283"/>
    <cellStyle name="Normal 38 6 2 2 2 2 3" xfId="16284"/>
    <cellStyle name="Normal 38 6 2 2 2 2 4" xfId="16285"/>
    <cellStyle name="Normal 38 6 2 2 2 3" xfId="16286"/>
    <cellStyle name="Normal 38 6 2 2 2 3 2" xfId="16287"/>
    <cellStyle name="Normal 38 6 2 2 2 3 3" xfId="16288"/>
    <cellStyle name="Normal 38 6 2 2 2 4" xfId="16289"/>
    <cellStyle name="Normal 38 6 2 2 2 5" xfId="16290"/>
    <cellStyle name="Normal 38 6 2 2 2 6" xfId="16291"/>
    <cellStyle name="Normal 38 6 2 2 3" xfId="16292"/>
    <cellStyle name="Normal 38 6 2 2 3 2" xfId="16293"/>
    <cellStyle name="Normal 38 6 2 2 3 3" xfId="16294"/>
    <cellStyle name="Normal 38 6 2 2 3 4" xfId="16295"/>
    <cellStyle name="Normal 38 6 2 2 4" xfId="16296"/>
    <cellStyle name="Normal 38 6 2 2 4 2" xfId="16297"/>
    <cellStyle name="Normal 38 6 2 2 4 3" xfId="16298"/>
    <cellStyle name="Normal 38 6 2 2 4 4" xfId="16299"/>
    <cellStyle name="Normal 38 6 2 2 5" xfId="16300"/>
    <cellStyle name="Normal 38 6 2 2 5 2" xfId="16301"/>
    <cellStyle name="Normal 38 6 2 2 5 3" xfId="16302"/>
    <cellStyle name="Normal 38 6 2 2 5 4" xfId="16303"/>
    <cellStyle name="Normal 38 6 2 2 6" xfId="16304"/>
    <cellStyle name="Normal 38 6 2 2 6 2" xfId="16305"/>
    <cellStyle name="Normal 38 6 2 2 6 3" xfId="16306"/>
    <cellStyle name="Normal 38 6 2 2 7" xfId="16307"/>
    <cellStyle name="Normal 38 6 2 2 8" xfId="16308"/>
    <cellStyle name="Normal 38 6 2 2 9" xfId="16309"/>
    <cellStyle name="Normal 38 6 2 3" xfId="16310"/>
    <cellStyle name="Normal 38 6 2 3 2" xfId="16311"/>
    <cellStyle name="Normal 38 6 2 3 2 2" xfId="16312"/>
    <cellStyle name="Normal 38 6 2 3 2 3" xfId="16313"/>
    <cellStyle name="Normal 38 6 2 3 2 4" xfId="16314"/>
    <cellStyle name="Normal 38 6 2 3 3" xfId="16315"/>
    <cellStyle name="Normal 38 6 2 3 3 2" xfId="16316"/>
    <cellStyle name="Normal 38 6 2 3 3 3" xfId="16317"/>
    <cellStyle name="Normal 38 6 2 3 4" xfId="16318"/>
    <cellStyle name="Normal 38 6 2 3 5" xfId="16319"/>
    <cellStyle name="Normal 38 6 2 3 6" xfId="16320"/>
    <cellStyle name="Normal 38 6 2 4" xfId="16321"/>
    <cellStyle name="Normal 38 6 2 4 2" xfId="16322"/>
    <cellStyle name="Normal 38 6 2 4 3" xfId="16323"/>
    <cellStyle name="Normal 38 6 2 4 4" xfId="16324"/>
    <cellStyle name="Normal 38 6 2 5" xfId="16325"/>
    <cellStyle name="Normal 38 6 2 5 2" xfId="16326"/>
    <cellStyle name="Normal 38 6 2 5 3" xfId="16327"/>
    <cellStyle name="Normal 38 6 2 5 4" xfId="16328"/>
    <cellStyle name="Normal 38 6 2 6" xfId="16329"/>
    <cellStyle name="Normal 38 6 2 6 2" xfId="16330"/>
    <cellStyle name="Normal 38 6 2 6 3" xfId="16331"/>
    <cellStyle name="Normal 38 6 2 6 4" xfId="16332"/>
    <cellStyle name="Normal 38 6 2 7" xfId="16333"/>
    <cellStyle name="Normal 38 6 2 7 2" xfId="16334"/>
    <cellStyle name="Normal 38 6 2 7 3" xfId="16335"/>
    <cellStyle name="Normal 38 6 2 8" xfId="16336"/>
    <cellStyle name="Normal 38 6 2 9" xfId="16337"/>
    <cellStyle name="Normal 38 6 3" xfId="16338"/>
    <cellStyle name="Normal 38 6 3 2" xfId="16339"/>
    <cellStyle name="Normal 38 6 3 2 2" xfId="16340"/>
    <cellStyle name="Normal 38 6 3 2 2 2" xfId="16341"/>
    <cellStyle name="Normal 38 6 3 2 2 3" xfId="16342"/>
    <cellStyle name="Normal 38 6 3 2 2 4" xfId="16343"/>
    <cellStyle name="Normal 38 6 3 2 3" xfId="16344"/>
    <cellStyle name="Normal 38 6 3 2 3 2" xfId="16345"/>
    <cellStyle name="Normal 38 6 3 2 3 3" xfId="16346"/>
    <cellStyle name="Normal 38 6 3 2 4" xfId="16347"/>
    <cellStyle name="Normal 38 6 3 2 5" xfId="16348"/>
    <cellStyle name="Normal 38 6 3 2 6" xfId="16349"/>
    <cellStyle name="Normal 38 6 3 3" xfId="16350"/>
    <cellStyle name="Normal 38 6 3 3 2" xfId="16351"/>
    <cellStyle name="Normal 38 6 3 3 3" xfId="16352"/>
    <cellStyle name="Normal 38 6 3 3 4" xfId="16353"/>
    <cellStyle name="Normal 38 6 3 4" xfId="16354"/>
    <cellStyle name="Normal 38 6 3 4 2" xfId="16355"/>
    <cellStyle name="Normal 38 6 3 4 3" xfId="16356"/>
    <cellStyle name="Normal 38 6 3 4 4" xfId="16357"/>
    <cellStyle name="Normal 38 6 3 5" xfId="16358"/>
    <cellStyle name="Normal 38 6 3 5 2" xfId="16359"/>
    <cellStyle name="Normal 38 6 3 5 3" xfId="16360"/>
    <cellStyle name="Normal 38 6 3 5 4" xfId="16361"/>
    <cellStyle name="Normal 38 6 3 6" xfId="16362"/>
    <cellStyle name="Normal 38 6 3 6 2" xfId="16363"/>
    <cellStyle name="Normal 38 6 3 6 3" xfId="16364"/>
    <cellStyle name="Normal 38 6 3 7" xfId="16365"/>
    <cellStyle name="Normal 38 6 3 8" xfId="16366"/>
    <cellStyle name="Normal 38 6 3 9" xfId="16367"/>
    <cellStyle name="Normal 38 6 4" xfId="16368"/>
    <cellStyle name="Normal 38 6 4 2" xfId="16369"/>
    <cellStyle name="Normal 38 6 4 2 2" xfId="16370"/>
    <cellStyle name="Normal 38 6 4 2 3" xfId="16371"/>
    <cellStyle name="Normal 38 6 4 2 4" xfId="16372"/>
    <cellStyle name="Normal 38 6 4 3" xfId="16373"/>
    <cellStyle name="Normal 38 6 4 3 2" xfId="16374"/>
    <cellStyle name="Normal 38 6 4 3 3" xfId="16375"/>
    <cellStyle name="Normal 38 6 4 4" xfId="16376"/>
    <cellStyle name="Normal 38 6 4 5" xfId="16377"/>
    <cellStyle name="Normal 38 6 4 6" xfId="16378"/>
    <cellStyle name="Normal 38 6 5" xfId="16379"/>
    <cellStyle name="Normal 38 6 5 2" xfId="16380"/>
    <cellStyle name="Normal 38 6 5 3" xfId="16381"/>
    <cellStyle name="Normal 38 6 5 4" xfId="16382"/>
    <cellStyle name="Normal 38 6 6" xfId="16383"/>
    <cellStyle name="Normal 38 6 6 2" xfId="16384"/>
    <cellStyle name="Normal 38 6 6 3" xfId="16385"/>
    <cellStyle name="Normal 38 6 6 4" xfId="16386"/>
    <cellStyle name="Normal 38 6 7" xfId="16387"/>
    <cellStyle name="Normal 38 6 7 2" xfId="16388"/>
    <cellStyle name="Normal 38 6 7 3" xfId="16389"/>
    <cellStyle name="Normal 38 6 7 4" xfId="16390"/>
    <cellStyle name="Normal 38 6 8" xfId="16391"/>
    <cellStyle name="Normal 38 6 8 2" xfId="16392"/>
    <cellStyle name="Normal 38 6 8 3" xfId="16393"/>
    <cellStyle name="Normal 38 6 9" xfId="16394"/>
    <cellStyle name="Normal 38 7" xfId="16395"/>
    <cellStyle name="Normal 38 7 10" xfId="16396"/>
    <cellStyle name="Normal 38 7 2" xfId="16397"/>
    <cellStyle name="Normal 38 7 2 2" xfId="16398"/>
    <cellStyle name="Normal 38 7 2 2 2" xfId="16399"/>
    <cellStyle name="Normal 38 7 2 2 2 2" xfId="16400"/>
    <cellStyle name="Normal 38 7 2 2 2 3" xfId="16401"/>
    <cellStyle name="Normal 38 7 2 2 2 4" xfId="16402"/>
    <cellStyle name="Normal 38 7 2 2 3" xfId="16403"/>
    <cellStyle name="Normal 38 7 2 2 3 2" xfId="16404"/>
    <cellStyle name="Normal 38 7 2 2 3 3" xfId="16405"/>
    <cellStyle name="Normal 38 7 2 2 4" xfId="16406"/>
    <cellStyle name="Normal 38 7 2 2 5" xfId="16407"/>
    <cellStyle name="Normal 38 7 2 2 6" xfId="16408"/>
    <cellStyle name="Normal 38 7 2 3" xfId="16409"/>
    <cellStyle name="Normal 38 7 2 3 2" xfId="16410"/>
    <cellStyle name="Normal 38 7 2 3 3" xfId="16411"/>
    <cellStyle name="Normal 38 7 2 3 4" xfId="16412"/>
    <cellStyle name="Normal 38 7 2 4" xfId="16413"/>
    <cellStyle name="Normal 38 7 2 4 2" xfId="16414"/>
    <cellStyle name="Normal 38 7 2 4 3" xfId="16415"/>
    <cellStyle name="Normal 38 7 2 4 4" xfId="16416"/>
    <cellStyle name="Normal 38 7 2 5" xfId="16417"/>
    <cellStyle name="Normal 38 7 2 5 2" xfId="16418"/>
    <cellStyle name="Normal 38 7 2 5 3" xfId="16419"/>
    <cellStyle name="Normal 38 7 2 5 4" xfId="16420"/>
    <cellStyle name="Normal 38 7 2 6" xfId="16421"/>
    <cellStyle name="Normal 38 7 2 6 2" xfId="16422"/>
    <cellStyle name="Normal 38 7 2 6 3" xfId="16423"/>
    <cellStyle name="Normal 38 7 2 7" xfId="16424"/>
    <cellStyle name="Normal 38 7 2 8" xfId="16425"/>
    <cellStyle name="Normal 38 7 2 9" xfId="16426"/>
    <cellStyle name="Normal 38 7 3" xfId="16427"/>
    <cellStyle name="Normal 38 7 3 2" xfId="16428"/>
    <cellStyle name="Normal 38 7 3 2 2" xfId="16429"/>
    <cellStyle name="Normal 38 7 3 2 3" xfId="16430"/>
    <cellStyle name="Normal 38 7 3 2 4" xfId="16431"/>
    <cellStyle name="Normal 38 7 3 3" xfId="16432"/>
    <cellStyle name="Normal 38 7 3 3 2" xfId="16433"/>
    <cellStyle name="Normal 38 7 3 3 3" xfId="16434"/>
    <cellStyle name="Normal 38 7 3 4" xfId="16435"/>
    <cellStyle name="Normal 38 7 3 5" xfId="16436"/>
    <cellStyle name="Normal 38 7 3 6" xfId="16437"/>
    <cellStyle name="Normal 38 7 4" xfId="16438"/>
    <cellStyle name="Normal 38 7 4 2" xfId="16439"/>
    <cellStyle name="Normal 38 7 4 3" xfId="16440"/>
    <cellStyle name="Normal 38 7 4 4" xfId="16441"/>
    <cellStyle name="Normal 38 7 5" xfId="16442"/>
    <cellStyle name="Normal 38 7 5 2" xfId="16443"/>
    <cellStyle name="Normal 38 7 5 3" xfId="16444"/>
    <cellStyle name="Normal 38 7 5 4" xfId="16445"/>
    <cellStyle name="Normal 38 7 6" xfId="16446"/>
    <cellStyle name="Normal 38 7 6 2" xfId="16447"/>
    <cellStyle name="Normal 38 7 6 3" xfId="16448"/>
    <cellStyle name="Normal 38 7 6 4" xfId="16449"/>
    <cellStyle name="Normal 38 7 7" xfId="16450"/>
    <cellStyle name="Normal 38 7 7 2" xfId="16451"/>
    <cellStyle name="Normal 38 7 7 3" xfId="16452"/>
    <cellStyle name="Normal 38 7 8" xfId="16453"/>
    <cellStyle name="Normal 38 7 9" xfId="16454"/>
    <cellStyle name="Normal 38 8" xfId="16455"/>
    <cellStyle name="Normal 38 8 2" xfId="16456"/>
    <cellStyle name="Normal 38 8 2 2" xfId="16457"/>
    <cellStyle name="Normal 38 8 2 2 2" xfId="16458"/>
    <cellStyle name="Normal 38 8 2 2 3" xfId="16459"/>
    <cellStyle name="Normal 38 8 2 2 4" xfId="16460"/>
    <cellStyle name="Normal 38 8 2 3" xfId="16461"/>
    <cellStyle name="Normal 38 8 2 3 2" xfId="16462"/>
    <cellStyle name="Normal 38 8 2 3 3" xfId="16463"/>
    <cellStyle name="Normal 38 8 2 4" xfId="16464"/>
    <cellStyle name="Normal 38 8 2 5" xfId="16465"/>
    <cellStyle name="Normal 38 8 2 6" xfId="16466"/>
    <cellStyle name="Normal 38 8 3" xfId="16467"/>
    <cellStyle name="Normal 38 8 3 2" xfId="16468"/>
    <cellStyle name="Normal 38 8 3 3" xfId="16469"/>
    <cellStyle name="Normal 38 8 3 4" xfId="16470"/>
    <cellStyle name="Normal 38 8 4" xfId="16471"/>
    <cellStyle name="Normal 38 8 4 2" xfId="16472"/>
    <cellStyle name="Normal 38 8 4 3" xfId="16473"/>
    <cellStyle name="Normal 38 8 4 4" xfId="16474"/>
    <cellStyle name="Normal 38 8 5" xfId="16475"/>
    <cellStyle name="Normal 38 8 5 2" xfId="16476"/>
    <cellStyle name="Normal 38 8 5 3" xfId="16477"/>
    <cellStyle name="Normal 38 8 5 4" xfId="16478"/>
    <cellStyle name="Normal 38 8 6" xfId="16479"/>
    <cellStyle name="Normal 38 8 6 2" xfId="16480"/>
    <cellStyle name="Normal 38 8 6 3" xfId="16481"/>
    <cellStyle name="Normal 38 8 7" xfId="16482"/>
    <cellStyle name="Normal 38 8 8" xfId="16483"/>
    <cellStyle name="Normal 38 8 9" xfId="16484"/>
    <cellStyle name="Normal 38 9" xfId="16485"/>
    <cellStyle name="Normal 38 9 2" xfId="16486"/>
    <cellStyle name="Normal 38 9 2 2" xfId="16487"/>
    <cellStyle name="Normal 38 9 2 2 2" xfId="16488"/>
    <cellStyle name="Normal 38 9 2 2 3" xfId="16489"/>
    <cellStyle name="Normal 38 9 2 2 4" xfId="16490"/>
    <cellStyle name="Normal 38 9 2 3" xfId="16491"/>
    <cellStyle name="Normal 38 9 2 3 2" xfId="16492"/>
    <cellStyle name="Normal 38 9 2 3 3" xfId="16493"/>
    <cellStyle name="Normal 38 9 2 4" xfId="16494"/>
    <cellStyle name="Normal 38 9 2 5" xfId="16495"/>
    <cellStyle name="Normal 38 9 2 6" xfId="16496"/>
    <cellStyle name="Normal 38 9 3" xfId="16497"/>
    <cellStyle name="Normal 38 9 3 2" xfId="16498"/>
    <cellStyle name="Normal 38 9 3 3" xfId="16499"/>
    <cellStyle name="Normal 38 9 3 4" xfId="16500"/>
    <cellStyle name="Normal 38 9 4" xfId="16501"/>
    <cellStyle name="Normal 38 9 4 2" xfId="16502"/>
    <cellStyle name="Normal 38 9 4 3" xfId="16503"/>
    <cellStyle name="Normal 38 9 4 4" xfId="16504"/>
    <cellStyle name="Normal 38 9 5" xfId="16505"/>
    <cellStyle name="Normal 38 9 5 2" xfId="16506"/>
    <cellStyle name="Normal 38 9 5 3" xfId="16507"/>
    <cellStyle name="Normal 38 9 5 4" xfId="16508"/>
    <cellStyle name="Normal 38 9 6" xfId="16509"/>
    <cellStyle name="Normal 38 9 6 2" xfId="16510"/>
    <cellStyle name="Normal 38 9 6 3" xfId="16511"/>
    <cellStyle name="Normal 38 9 7" xfId="16512"/>
    <cellStyle name="Normal 38 9 8" xfId="16513"/>
    <cellStyle name="Normal 38 9 9" xfId="16514"/>
    <cellStyle name="Normal 39" xfId="129"/>
    <cellStyle name="Normal 39 2" xfId="16515"/>
    <cellStyle name="Normal 39 2 2" xfId="16516"/>
    <cellStyle name="Normal 39 3" xfId="16517"/>
    <cellStyle name="Normal 39 4" xfId="16518"/>
    <cellStyle name="Normal 39 5" xfId="16519"/>
    <cellStyle name="Normal 4" xfId="20"/>
    <cellStyle name="Normal 4 2" xfId="245"/>
    <cellStyle name="Normal 4 2 2" xfId="16520"/>
    <cellStyle name="Normal 4 3" xfId="16521"/>
    <cellStyle name="Normal 4 4" xfId="16522"/>
    <cellStyle name="Normal 4 5" xfId="16523"/>
    <cellStyle name="Normal 40" xfId="130"/>
    <cellStyle name="Normal 40 2" xfId="16524"/>
    <cellStyle name="Normal 40 2 2" xfId="16525"/>
    <cellStyle name="Normal 40 3" xfId="16526"/>
    <cellStyle name="Normal 40 4" xfId="16527"/>
    <cellStyle name="Normal 40 5" xfId="16528"/>
    <cellStyle name="Normal 41" xfId="131"/>
    <cellStyle name="Normal 41 2" xfId="16529"/>
    <cellStyle name="Normal 41 2 2" xfId="16530"/>
    <cellStyle name="Normal 41 3" xfId="16531"/>
    <cellStyle name="Normal 41 4" xfId="16532"/>
    <cellStyle name="Normal 41 5" xfId="16533"/>
    <cellStyle name="Normal 42" xfId="132"/>
    <cellStyle name="Normal 42 2" xfId="16534"/>
    <cellStyle name="Normal 42 2 2" xfId="16535"/>
    <cellStyle name="Normal 42 3" xfId="16536"/>
    <cellStyle name="Normal 42 4" xfId="16537"/>
    <cellStyle name="Normal 42 5" xfId="16538"/>
    <cellStyle name="Normal 43" xfId="133"/>
    <cellStyle name="Normal 43 2" xfId="16539"/>
    <cellStyle name="Normal 43 2 2" xfId="16540"/>
    <cellStyle name="Normal 43 3" xfId="16541"/>
    <cellStyle name="Normal 43 4" xfId="16542"/>
    <cellStyle name="Normal 43 5" xfId="16543"/>
    <cellStyle name="Normal 44" xfId="134"/>
    <cellStyle name="Normal 44 2" xfId="16544"/>
    <cellStyle name="Normal 44 2 2" xfId="16545"/>
    <cellStyle name="Normal 44 3" xfId="16546"/>
    <cellStyle name="Normal 44 4" xfId="16547"/>
    <cellStyle name="Normal 44 5" xfId="16548"/>
    <cellStyle name="Normal 45" xfId="135"/>
    <cellStyle name="Normal 45 2" xfId="16549"/>
    <cellStyle name="Normal 45 2 2" xfId="16550"/>
    <cellStyle name="Normal 45 3" xfId="16551"/>
    <cellStyle name="Normal 45 4" xfId="16552"/>
    <cellStyle name="Normal 45 5" xfId="16553"/>
    <cellStyle name="Normal 46" xfId="136"/>
    <cellStyle name="Normal 46 2" xfId="16554"/>
    <cellStyle name="Normal 46 2 2" xfId="16555"/>
    <cellStyle name="Normal 46 3" xfId="16556"/>
    <cellStyle name="Normal 46 4" xfId="16557"/>
    <cellStyle name="Normal 46 5" xfId="16558"/>
    <cellStyle name="Normal 47" xfId="137"/>
    <cellStyle name="Normal 47 2" xfId="16559"/>
    <cellStyle name="Normal 47 2 2" xfId="16560"/>
    <cellStyle name="Normal 47 3" xfId="16561"/>
    <cellStyle name="Normal 47 4" xfId="16562"/>
    <cellStyle name="Normal 47 5" xfId="16563"/>
    <cellStyle name="Normal 48" xfId="138"/>
    <cellStyle name="Normal 48 2" xfId="16564"/>
    <cellStyle name="Normal 48 2 2" xfId="16565"/>
    <cellStyle name="Normal 48 3" xfId="16566"/>
    <cellStyle name="Normal 48 4" xfId="16567"/>
    <cellStyle name="Normal 48 5" xfId="16568"/>
    <cellStyle name="Normal 49" xfId="139"/>
    <cellStyle name="Normal 49 2" xfId="16569"/>
    <cellStyle name="Normal 49 2 2" xfId="16570"/>
    <cellStyle name="Normal 49 3" xfId="16571"/>
    <cellStyle name="Normal 49 4" xfId="16572"/>
    <cellStyle name="Normal 49 5" xfId="16573"/>
    <cellStyle name="Normal 5" xfId="23"/>
    <cellStyle name="Normal 5 10" xfId="16574"/>
    <cellStyle name="Normal 5 10 10" xfId="16575"/>
    <cellStyle name="Normal 5 10 2" xfId="16576"/>
    <cellStyle name="Normal 5 10 2 2" xfId="16577"/>
    <cellStyle name="Normal 5 10 2 2 2" xfId="16578"/>
    <cellStyle name="Normal 5 10 2 2 2 2" xfId="16579"/>
    <cellStyle name="Normal 5 10 2 2 2 3" xfId="16580"/>
    <cellStyle name="Normal 5 10 2 2 2 4" xfId="16581"/>
    <cellStyle name="Normal 5 10 2 2 3" xfId="16582"/>
    <cellStyle name="Normal 5 10 2 2 3 2" xfId="16583"/>
    <cellStyle name="Normal 5 10 2 2 3 3" xfId="16584"/>
    <cellStyle name="Normal 5 10 2 2 4" xfId="16585"/>
    <cellStyle name="Normal 5 10 2 2 5" xfId="16586"/>
    <cellStyle name="Normal 5 10 2 2 6" xfId="16587"/>
    <cellStyle name="Normal 5 10 2 3" xfId="16588"/>
    <cellStyle name="Normal 5 10 2 3 2" xfId="16589"/>
    <cellStyle name="Normal 5 10 2 3 3" xfId="16590"/>
    <cellStyle name="Normal 5 10 2 3 4" xfId="16591"/>
    <cellStyle name="Normal 5 10 2 4" xfId="16592"/>
    <cellStyle name="Normal 5 10 2 4 2" xfId="16593"/>
    <cellStyle name="Normal 5 10 2 4 3" xfId="16594"/>
    <cellStyle name="Normal 5 10 2 4 4" xfId="16595"/>
    <cellStyle name="Normal 5 10 2 5" xfId="16596"/>
    <cellStyle name="Normal 5 10 2 5 2" xfId="16597"/>
    <cellStyle name="Normal 5 10 2 5 3" xfId="16598"/>
    <cellStyle name="Normal 5 10 2 5 4" xfId="16599"/>
    <cellStyle name="Normal 5 10 2 6" xfId="16600"/>
    <cellStyle name="Normal 5 10 2 6 2" xfId="16601"/>
    <cellStyle name="Normal 5 10 2 6 3" xfId="16602"/>
    <cellStyle name="Normal 5 10 2 7" xfId="16603"/>
    <cellStyle name="Normal 5 10 2 8" xfId="16604"/>
    <cellStyle name="Normal 5 10 2 9" xfId="16605"/>
    <cellStyle name="Normal 5 10 3" xfId="16606"/>
    <cellStyle name="Normal 5 10 3 2" xfId="16607"/>
    <cellStyle name="Normal 5 10 3 2 2" xfId="16608"/>
    <cellStyle name="Normal 5 10 3 2 3" xfId="16609"/>
    <cellStyle name="Normal 5 10 3 2 4" xfId="16610"/>
    <cellStyle name="Normal 5 10 3 3" xfId="16611"/>
    <cellStyle name="Normal 5 10 3 3 2" xfId="16612"/>
    <cellStyle name="Normal 5 10 3 3 3" xfId="16613"/>
    <cellStyle name="Normal 5 10 3 4" xfId="16614"/>
    <cellStyle name="Normal 5 10 3 5" xfId="16615"/>
    <cellStyle name="Normal 5 10 3 6" xfId="16616"/>
    <cellStyle name="Normal 5 10 4" xfId="16617"/>
    <cellStyle name="Normal 5 10 4 2" xfId="16618"/>
    <cellStyle name="Normal 5 10 4 3" xfId="16619"/>
    <cellStyle name="Normal 5 10 4 4" xfId="16620"/>
    <cellStyle name="Normal 5 10 5" xfId="16621"/>
    <cellStyle name="Normal 5 10 5 2" xfId="16622"/>
    <cellStyle name="Normal 5 10 5 3" xfId="16623"/>
    <cellStyle name="Normal 5 10 5 4" xfId="16624"/>
    <cellStyle name="Normal 5 10 6" xfId="16625"/>
    <cellStyle name="Normal 5 10 6 2" xfId="16626"/>
    <cellStyle name="Normal 5 10 6 3" xfId="16627"/>
    <cellStyle name="Normal 5 10 6 4" xfId="16628"/>
    <cellStyle name="Normal 5 10 7" xfId="16629"/>
    <cellStyle name="Normal 5 10 7 2" xfId="16630"/>
    <cellStyle name="Normal 5 10 7 3" xfId="16631"/>
    <cellStyle name="Normal 5 10 8" xfId="16632"/>
    <cellStyle name="Normal 5 10 9" xfId="16633"/>
    <cellStyle name="Normal 5 11" xfId="16634"/>
    <cellStyle name="Normal 5 11 2" xfId="16635"/>
    <cellStyle name="Normal 5 11 2 2" xfId="16636"/>
    <cellStyle name="Normal 5 11 2 2 2" xfId="16637"/>
    <cellStyle name="Normal 5 11 2 2 3" xfId="16638"/>
    <cellStyle name="Normal 5 11 2 2 4" xfId="16639"/>
    <cellStyle name="Normal 5 11 2 3" xfId="16640"/>
    <cellStyle name="Normal 5 11 2 3 2" xfId="16641"/>
    <cellStyle name="Normal 5 11 2 3 3" xfId="16642"/>
    <cellStyle name="Normal 5 11 2 4" xfId="16643"/>
    <cellStyle name="Normal 5 11 2 5" xfId="16644"/>
    <cellStyle name="Normal 5 11 2 6" xfId="16645"/>
    <cellStyle name="Normal 5 11 3" xfId="16646"/>
    <cellStyle name="Normal 5 11 3 2" xfId="16647"/>
    <cellStyle name="Normal 5 11 3 3" xfId="16648"/>
    <cellStyle name="Normal 5 11 3 4" xfId="16649"/>
    <cellStyle name="Normal 5 11 4" xfId="16650"/>
    <cellStyle name="Normal 5 11 4 2" xfId="16651"/>
    <cellStyle name="Normal 5 11 4 3" xfId="16652"/>
    <cellStyle name="Normal 5 11 4 4" xfId="16653"/>
    <cellStyle name="Normal 5 11 5" xfId="16654"/>
    <cellStyle name="Normal 5 11 5 2" xfId="16655"/>
    <cellStyle name="Normal 5 11 5 3" xfId="16656"/>
    <cellStyle name="Normal 5 11 5 4" xfId="16657"/>
    <cellStyle name="Normal 5 11 6" xfId="16658"/>
    <cellStyle name="Normal 5 11 6 2" xfId="16659"/>
    <cellStyle name="Normal 5 11 6 3" xfId="16660"/>
    <cellStyle name="Normal 5 11 7" xfId="16661"/>
    <cellStyle name="Normal 5 11 8" xfId="16662"/>
    <cellStyle name="Normal 5 11 9" xfId="16663"/>
    <cellStyle name="Normal 5 12" xfId="16664"/>
    <cellStyle name="Normal 5 12 2" xfId="16665"/>
    <cellStyle name="Normal 5 12 2 2" xfId="16666"/>
    <cellStyle name="Normal 5 12 2 2 2" xfId="16667"/>
    <cellStyle name="Normal 5 12 2 2 3" xfId="16668"/>
    <cellStyle name="Normal 5 12 2 2 4" xfId="16669"/>
    <cellStyle name="Normal 5 12 2 3" xfId="16670"/>
    <cellStyle name="Normal 5 12 2 3 2" xfId="16671"/>
    <cellStyle name="Normal 5 12 2 3 3" xfId="16672"/>
    <cellStyle name="Normal 5 12 2 4" xfId="16673"/>
    <cellStyle name="Normal 5 12 2 5" xfId="16674"/>
    <cellStyle name="Normal 5 12 2 6" xfId="16675"/>
    <cellStyle name="Normal 5 12 3" xfId="16676"/>
    <cellStyle name="Normal 5 12 3 2" xfId="16677"/>
    <cellStyle name="Normal 5 12 3 3" xfId="16678"/>
    <cellStyle name="Normal 5 12 3 4" xfId="16679"/>
    <cellStyle name="Normal 5 12 4" xfId="16680"/>
    <cellStyle name="Normal 5 12 4 2" xfId="16681"/>
    <cellStyle name="Normal 5 12 4 3" xfId="16682"/>
    <cellStyle name="Normal 5 12 4 4" xfId="16683"/>
    <cellStyle name="Normal 5 12 5" xfId="16684"/>
    <cellStyle name="Normal 5 12 5 2" xfId="16685"/>
    <cellStyle name="Normal 5 12 5 3" xfId="16686"/>
    <cellStyle name="Normal 5 12 5 4" xfId="16687"/>
    <cellStyle name="Normal 5 12 6" xfId="16688"/>
    <cellStyle name="Normal 5 12 6 2" xfId="16689"/>
    <cellStyle name="Normal 5 12 6 3" xfId="16690"/>
    <cellStyle name="Normal 5 12 7" xfId="16691"/>
    <cellStyle name="Normal 5 12 8" xfId="16692"/>
    <cellStyle name="Normal 5 12 9" xfId="16693"/>
    <cellStyle name="Normal 5 13" xfId="16694"/>
    <cellStyle name="Normal 5 14" xfId="16695"/>
    <cellStyle name="Normal 5 14 2" xfId="16696"/>
    <cellStyle name="Normal 5 14 2 2" xfId="16697"/>
    <cellStyle name="Normal 5 14 2 2 2" xfId="16698"/>
    <cellStyle name="Normal 5 14 2 2 3" xfId="16699"/>
    <cellStyle name="Normal 5 14 2 2 4" xfId="16700"/>
    <cellStyle name="Normal 5 14 2 3" xfId="16701"/>
    <cellStyle name="Normal 5 14 2 3 2" xfId="16702"/>
    <cellStyle name="Normal 5 14 2 3 3" xfId="16703"/>
    <cellStyle name="Normal 5 14 2 4" xfId="16704"/>
    <cellStyle name="Normal 5 14 2 5" xfId="16705"/>
    <cellStyle name="Normal 5 14 2 6" xfId="16706"/>
    <cellStyle name="Normal 5 14 3" xfId="16707"/>
    <cellStyle name="Normal 5 14 3 2" xfId="16708"/>
    <cellStyle name="Normal 5 14 3 3" xfId="16709"/>
    <cellStyle name="Normal 5 14 3 4" xfId="16710"/>
    <cellStyle name="Normal 5 14 4" xfId="16711"/>
    <cellStyle name="Normal 5 14 4 2" xfId="16712"/>
    <cellStyle name="Normal 5 14 4 3" xfId="16713"/>
    <cellStyle name="Normal 5 14 4 4" xfId="16714"/>
    <cellStyle name="Normal 5 14 5" xfId="16715"/>
    <cellStyle name="Normal 5 14 5 2" xfId="16716"/>
    <cellStyle name="Normal 5 14 5 3" xfId="16717"/>
    <cellStyle name="Normal 5 14 5 4" xfId="16718"/>
    <cellStyle name="Normal 5 14 6" xfId="16719"/>
    <cellStyle name="Normal 5 14 6 2" xfId="16720"/>
    <cellStyle name="Normal 5 14 6 3" xfId="16721"/>
    <cellStyle name="Normal 5 14 7" xfId="16722"/>
    <cellStyle name="Normal 5 14 8" xfId="16723"/>
    <cellStyle name="Normal 5 14 9" xfId="16724"/>
    <cellStyle name="Normal 5 15" xfId="16725"/>
    <cellStyle name="Normal 5 15 2" xfId="16726"/>
    <cellStyle name="Normal 5 15 2 2" xfId="16727"/>
    <cellStyle name="Normal 5 15 2 2 2" xfId="16728"/>
    <cellStyle name="Normal 5 15 2 2 3" xfId="16729"/>
    <cellStyle name="Normal 5 15 2 2 4" xfId="16730"/>
    <cellStyle name="Normal 5 15 2 3" xfId="16731"/>
    <cellStyle name="Normal 5 15 2 3 2" xfId="16732"/>
    <cellStyle name="Normal 5 15 2 3 3" xfId="16733"/>
    <cellStyle name="Normal 5 15 2 4" xfId="16734"/>
    <cellStyle name="Normal 5 15 2 5" xfId="16735"/>
    <cellStyle name="Normal 5 15 2 6" xfId="16736"/>
    <cellStyle name="Normal 5 15 3" xfId="16737"/>
    <cellStyle name="Normal 5 15 3 2" xfId="16738"/>
    <cellStyle name="Normal 5 15 3 3" xfId="16739"/>
    <cellStyle name="Normal 5 15 3 4" xfId="16740"/>
    <cellStyle name="Normal 5 15 4" xfId="16741"/>
    <cellStyle name="Normal 5 15 4 2" xfId="16742"/>
    <cellStyle name="Normal 5 15 4 3" xfId="16743"/>
    <cellStyle name="Normal 5 15 4 4" xfId="16744"/>
    <cellStyle name="Normal 5 15 5" xfId="16745"/>
    <cellStyle name="Normal 5 15 5 2" xfId="16746"/>
    <cellStyle name="Normal 5 15 5 3" xfId="16747"/>
    <cellStyle name="Normal 5 15 6" xfId="16748"/>
    <cellStyle name="Normal 5 15 7" xfId="16749"/>
    <cellStyle name="Normal 5 15 8" xfId="16750"/>
    <cellStyle name="Normal 5 16" xfId="16751"/>
    <cellStyle name="Normal 5 16 2" xfId="16752"/>
    <cellStyle name="Normal 5 16 2 2" xfId="16753"/>
    <cellStyle name="Normal 5 16 2 3" xfId="16754"/>
    <cellStyle name="Normal 5 16 2 4" xfId="16755"/>
    <cellStyle name="Normal 5 16 3" xfId="16756"/>
    <cellStyle name="Normal 5 16 3 2" xfId="16757"/>
    <cellStyle name="Normal 5 16 3 3" xfId="16758"/>
    <cellStyle name="Normal 5 16 3 4" xfId="16759"/>
    <cellStyle name="Normal 5 16 4" xfId="16760"/>
    <cellStyle name="Normal 5 16 4 2" xfId="16761"/>
    <cellStyle name="Normal 5 16 4 3" xfId="16762"/>
    <cellStyle name="Normal 5 16 5" xfId="16763"/>
    <cellStyle name="Normal 5 16 6" xfId="16764"/>
    <cellStyle name="Normal 5 16 7" xfId="16765"/>
    <cellStyle name="Normal 5 17" xfId="16766"/>
    <cellStyle name="Normal 5 17 2" xfId="16767"/>
    <cellStyle name="Normal 5 17 3" xfId="16768"/>
    <cellStyle name="Normal 5 17 4" xfId="16769"/>
    <cellStyle name="Normal 5 18" xfId="16770"/>
    <cellStyle name="Normal 5 18 2" xfId="16771"/>
    <cellStyle name="Normal 5 18 3" xfId="16772"/>
    <cellStyle name="Normal 5 18 4" xfId="16773"/>
    <cellStyle name="Normal 5 19" xfId="16774"/>
    <cellStyle name="Normal 5 19 2" xfId="16775"/>
    <cellStyle name="Normal 5 19 3" xfId="16776"/>
    <cellStyle name="Normal 5 19 4" xfId="16777"/>
    <cellStyle name="Normal 5 2" xfId="53"/>
    <cellStyle name="Normal 5 2 10" xfId="16778"/>
    <cellStyle name="Normal 5 2 10 2" xfId="16779"/>
    <cellStyle name="Normal 5 2 10 2 2" xfId="16780"/>
    <cellStyle name="Normal 5 2 10 2 2 2" xfId="16781"/>
    <cellStyle name="Normal 5 2 10 2 2 3" xfId="16782"/>
    <cellStyle name="Normal 5 2 10 2 2 4" xfId="16783"/>
    <cellStyle name="Normal 5 2 10 2 3" xfId="16784"/>
    <cellStyle name="Normal 5 2 10 2 3 2" xfId="16785"/>
    <cellStyle name="Normal 5 2 10 2 3 3" xfId="16786"/>
    <cellStyle name="Normal 5 2 10 2 4" xfId="16787"/>
    <cellStyle name="Normal 5 2 10 2 5" xfId="16788"/>
    <cellStyle name="Normal 5 2 10 2 6" xfId="16789"/>
    <cellStyle name="Normal 5 2 10 3" xfId="16790"/>
    <cellStyle name="Normal 5 2 10 3 2" xfId="16791"/>
    <cellStyle name="Normal 5 2 10 3 3" xfId="16792"/>
    <cellStyle name="Normal 5 2 10 3 4" xfId="16793"/>
    <cellStyle name="Normal 5 2 10 4" xfId="16794"/>
    <cellStyle name="Normal 5 2 10 4 2" xfId="16795"/>
    <cellStyle name="Normal 5 2 10 4 3" xfId="16796"/>
    <cellStyle name="Normal 5 2 10 4 4" xfId="16797"/>
    <cellStyle name="Normal 5 2 10 5" xfId="16798"/>
    <cellStyle name="Normal 5 2 10 5 2" xfId="16799"/>
    <cellStyle name="Normal 5 2 10 5 3" xfId="16800"/>
    <cellStyle name="Normal 5 2 10 5 4" xfId="16801"/>
    <cellStyle name="Normal 5 2 10 6" xfId="16802"/>
    <cellStyle name="Normal 5 2 10 6 2" xfId="16803"/>
    <cellStyle name="Normal 5 2 10 6 3" xfId="16804"/>
    <cellStyle name="Normal 5 2 10 7" xfId="16805"/>
    <cellStyle name="Normal 5 2 10 8" xfId="16806"/>
    <cellStyle name="Normal 5 2 10 9" xfId="16807"/>
    <cellStyle name="Normal 5 2 11" xfId="16808"/>
    <cellStyle name="Normal 5 2 11 2" xfId="16809"/>
    <cellStyle name="Normal 5 2 11 2 2" xfId="16810"/>
    <cellStyle name="Normal 5 2 11 2 2 2" xfId="16811"/>
    <cellStyle name="Normal 5 2 11 2 2 3" xfId="16812"/>
    <cellStyle name="Normal 5 2 11 2 2 4" xfId="16813"/>
    <cellStyle name="Normal 5 2 11 2 3" xfId="16814"/>
    <cellStyle name="Normal 5 2 11 2 3 2" xfId="16815"/>
    <cellStyle name="Normal 5 2 11 2 3 3" xfId="16816"/>
    <cellStyle name="Normal 5 2 11 2 4" xfId="16817"/>
    <cellStyle name="Normal 5 2 11 2 5" xfId="16818"/>
    <cellStyle name="Normal 5 2 11 2 6" xfId="16819"/>
    <cellStyle name="Normal 5 2 11 3" xfId="16820"/>
    <cellStyle name="Normal 5 2 11 3 2" xfId="16821"/>
    <cellStyle name="Normal 5 2 11 3 3" xfId="16822"/>
    <cellStyle name="Normal 5 2 11 3 4" xfId="16823"/>
    <cellStyle name="Normal 5 2 11 4" xfId="16824"/>
    <cellStyle name="Normal 5 2 11 4 2" xfId="16825"/>
    <cellStyle name="Normal 5 2 11 4 3" xfId="16826"/>
    <cellStyle name="Normal 5 2 11 4 4" xfId="16827"/>
    <cellStyle name="Normal 5 2 11 5" xfId="16828"/>
    <cellStyle name="Normal 5 2 11 5 2" xfId="16829"/>
    <cellStyle name="Normal 5 2 11 5 3" xfId="16830"/>
    <cellStyle name="Normal 5 2 11 5 4" xfId="16831"/>
    <cellStyle name="Normal 5 2 11 6" xfId="16832"/>
    <cellStyle name="Normal 5 2 11 6 2" xfId="16833"/>
    <cellStyle name="Normal 5 2 11 6 3" xfId="16834"/>
    <cellStyle name="Normal 5 2 11 7" xfId="16835"/>
    <cellStyle name="Normal 5 2 11 8" xfId="16836"/>
    <cellStyle name="Normal 5 2 11 9" xfId="16837"/>
    <cellStyle name="Normal 5 2 12" xfId="16838"/>
    <cellStyle name="Normal 5 2 12 2" xfId="16839"/>
    <cellStyle name="Normal 5 2 12 2 2" xfId="16840"/>
    <cellStyle name="Normal 5 2 12 2 2 2" xfId="16841"/>
    <cellStyle name="Normal 5 2 12 2 2 3" xfId="16842"/>
    <cellStyle name="Normal 5 2 12 2 2 4" xfId="16843"/>
    <cellStyle name="Normal 5 2 12 2 3" xfId="16844"/>
    <cellStyle name="Normal 5 2 12 2 3 2" xfId="16845"/>
    <cellStyle name="Normal 5 2 12 2 3 3" xfId="16846"/>
    <cellStyle name="Normal 5 2 12 2 4" xfId="16847"/>
    <cellStyle name="Normal 5 2 12 2 5" xfId="16848"/>
    <cellStyle name="Normal 5 2 12 2 6" xfId="16849"/>
    <cellStyle name="Normal 5 2 12 3" xfId="16850"/>
    <cellStyle name="Normal 5 2 12 3 2" xfId="16851"/>
    <cellStyle name="Normal 5 2 12 3 3" xfId="16852"/>
    <cellStyle name="Normal 5 2 12 3 4" xfId="16853"/>
    <cellStyle name="Normal 5 2 12 4" xfId="16854"/>
    <cellStyle name="Normal 5 2 12 4 2" xfId="16855"/>
    <cellStyle name="Normal 5 2 12 4 3" xfId="16856"/>
    <cellStyle name="Normal 5 2 12 4 4" xfId="16857"/>
    <cellStyle name="Normal 5 2 12 5" xfId="16858"/>
    <cellStyle name="Normal 5 2 12 5 2" xfId="16859"/>
    <cellStyle name="Normal 5 2 12 5 3" xfId="16860"/>
    <cellStyle name="Normal 5 2 12 5 4" xfId="16861"/>
    <cellStyle name="Normal 5 2 12 6" xfId="16862"/>
    <cellStyle name="Normal 5 2 12 6 2" xfId="16863"/>
    <cellStyle name="Normal 5 2 12 6 3" xfId="16864"/>
    <cellStyle name="Normal 5 2 12 7" xfId="16865"/>
    <cellStyle name="Normal 5 2 12 8" xfId="16866"/>
    <cellStyle name="Normal 5 2 12 9" xfId="16867"/>
    <cellStyle name="Normal 5 2 13" xfId="16868"/>
    <cellStyle name="Normal 5 2 13 2" xfId="16869"/>
    <cellStyle name="Normal 5 2 13 2 2" xfId="16870"/>
    <cellStyle name="Normal 5 2 13 2 2 2" xfId="16871"/>
    <cellStyle name="Normal 5 2 13 2 2 3" xfId="16872"/>
    <cellStyle name="Normal 5 2 13 2 2 4" xfId="16873"/>
    <cellStyle name="Normal 5 2 13 2 3" xfId="16874"/>
    <cellStyle name="Normal 5 2 13 2 3 2" xfId="16875"/>
    <cellStyle name="Normal 5 2 13 2 3 3" xfId="16876"/>
    <cellStyle name="Normal 5 2 13 2 4" xfId="16877"/>
    <cellStyle name="Normal 5 2 13 2 5" xfId="16878"/>
    <cellStyle name="Normal 5 2 13 2 6" xfId="16879"/>
    <cellStyle name="Normal 5 2 13 3" xfId="16880"/>
    <cellStyle name="Normal 5 2 13 3 2" xfId="16881"/>
    <cellStyle name="Normal 5 2 13 3 3" xfId="16882"/>
    <cellStyle name="Normal 5 2 13 3 4" xfId="16883"/>
    <cellStyle name="Normal 5 2 13 4" xfId="16884"/>
    <cellStyle name="Normal 5 2 13 4 2" xfId="16885"/>
    <cellStyle name="Normal 5 2 13 4 3" xfId="16886"/>
    <cellStyle name="Normal 5 2 13 4 4" xfId="16887"/>
    <cellStyle name="Normal 5 2 13 5" xfId="16888"/>
    <cellStyle name="Normal 5 2 13 5 2" xfId="16889"/>
    <cellStyle name="Normal 5 2 13 5 3" xfId="16890"/>
    <cellStyle name="Normal 5 2 13 6" xfId="16891"/>
    <cellStyle name="Normal 5 2 13 7" xfId="16892"/>
    <cellStyle name="Normal 5 2 13 8" xfId="16893"/>
    <cellStyle name="Normal 5 2 14" xfId="16894"/>
    <cellStyle name="Normal 5 2 14 2" xfId="16895"/>
    <cellStyle name="Normal 5 2 14 2 2" xfId="16896"/>
    <cellStyle name="Normal 5 2 14 2 3" xfId="16897"/>
    <cellStyle name="Normal 5 2 14 2 4" xfId="16898"/>
    <cellStyle name="Normal 5 2 14 3" xfId="16899"/>
    <cellStyle name="Normal 5 2 14 4" xfId="16900"/>
    <cellStyle name="Normal 5 2 14 4 2" xfId="16901"/>
    <cellStyle name="Normal 5 2 14 4 3" xfId="16902"/>
    <cellStyle name="Normal 5 2 15" xfId="16903"/>
    <cellStyle name="Normal 5 2 15 2" xfId="16904"/>
    <cellStyle name="Normal 5 2 15 2 2" xfId="16905"/>
    <cellStyle name="Normal 5 2 15 2 3" xfId="16906"/>
    <cellStyle name="Normal 5 2 15 2 4" xfId="16907"/>
    <cellStyle name="Normal 5 2 15 3" xfId="16908"/>
    <cellStyle name="Normal 5 2 15 3 2" xfId="16909"/>
    <cellStyle name="Normal 5 2 15 3 3" xfId="16910"/>
    <cellStyle name="Normal 5 2 15 4" xfId="16911"/>
    <cellStyle name="Normal 5 2 15 5" xfId="16912"/>
    <cellStyle name="Normal 5 2 15 6" xfId="16913"/>
    <cellStyle name="Normal 5 2 16" xfId="16914"/>
    <cellStyle name="Normal 5 2 16 2" xfId="16915"/>
    <cellStyle name="Normal 5 2 16 3" xfId="16916"/>
    <cellStyle name="Normal 5 2 16 4" xfId="16917"/>
    <cellStyle name="Normal 5 2 17" xfId="16918"/>
    <cellStyle name="Normal 5 2 17 2" xfId="16919"/>
    <cellStyle name="Normal 5 2 17 3" xfId="16920"/>
    <cellStyle name="Normal 5 2 17 4" xfId="16921"/>
    <cellStyle name="Normal 5 2 18" xfId="16922"/>
    <cellStyle name="Normal 5 2 18 2" xfId="16923"/>
    <cellStyle name="Normal 5 2 18 3" xfId="16924"/>
    <cellStyle name="Normal 5 2 19" xfId="16925"/>
    <cellStyle name="Normal 5 2 2" xfId="140"/>
    <cellStyle name="Normal 5 2 2 10" xfId="16926"/>
    <cellStyle name="Normal 5 2 2 10 2" xfId="16927"/>
    <cellStyle name="Normal 5 2 2 10 2 2" xfId="16928"/>
    <cellStyle name="Normal 5 2 2 10 2 2 2" xfId="16929"/>
    <cellStyle name="Normal 5 2 2 10 2 2 3" xfId="16930"/>
    <cellStyle name="Normal 5 2 2 10 2 2 4" xfId="16931"/>
    <cellStyle name="Normal 5 2 2 10 2 3" xfId="16932"/>
    <cellStyle name="Normal 5 2 2 10 2 3 2" xfId="16933"/>
    <cellStyle name="Normal 5 2 2 10 2 3 3" xfId="16934"/>
    <cellStyle name="Normal 5 2 2 10 2 4" xfId="16935"/>
    <cellStyle name="Normal 5 2 2 10 2 5" xfId="16936"/>
    <cellStyle name="Normal 5 2 2 10 2 6" xfId="16937"/>
    <cellStyle name="Normal 5 2 2 10 3" xfId="16938"/>
    <cellStyle name="Normal 5 2 2 10 3 2" xfId="16939"/>
    <cellStyle name="Normal 5 2 2 10 3 3" xfId="16940"/>
    <cellStyle name="Normal 5 2 2 10 3 4" xfId="16941"/>
    <cellStyle name="Normal 5 2 2 10 4" xfId="16942"/>
    <cellStyle name="Normal 5 2 2 10 4 2" xfId="16943"/>
    <cellStyle name="Normal 5 2 2 10 4 3" xfId="16944"/>
    <cellStyle name="Normal 5 2 2 10 4 4" xfId="16945"/>
    <cellStyle name="Normal 5 2 2 10 5" xfId="16946"/>
    <cellStyle name="Normal 5 2 2 10 5 2" xfId="16947"/>
    <cellStyle name="Normal 5 2 2 10 5 3" xfId="16948"/>
    <cellStyle name="Normal 5 2 2 10 5 4" xfId="16949"/>
    <cellStyle name="Normal 5 2 2 10 6" xfId="16950"/>
    <cellStyle name="Normal 5 2 2 10 6 2" xfId="16951"/>
    <cellStyle name="Normal 5 2 2 10 6 3" xfId="16952"/>
    <cellStyle name="Normal 5 2 2 10 7" xfId="16953"/>
    <cellStyle name="Normal 5 2 2 10 8" xfId="16954"/>
    <cellStyle name="Normal 5 2 2 10 9" xfId="16955"/>
    <cellStyle name="Normal 5 2 2 11" xfId="16956"/>
    <cellStyle name="Normal 5 2 2 11 2" xfId="16957"/>
    <cellStyle name="Normal 5 2 2 11 2 2" xfId="16958"/>
    <cellStyle name="Normal 5 2 2 11 2 2 2" xfId="16959"/>
    <cellStyle name="Normal 5 2 2 11 2 2 3" xfId="16960"/>
    <cellStyle name="Normal 5 2 2 11 2 2 4" xfId="16961"/>
    <cellStyle name="Normal 5 2 2 11 2 3" xfId="16962"/>
    <cellStyle name="Normal 5 2 2 11 2 3 2" xfId="16963"/>
    <cellStyle name="Normal 5 2 2 11 2 3 3" xfId="16964"/>
    <cellStyle name="Normal 5 2 2 11 2 4" xfId="16965"/>
    <cellStyle name="Normal 5 2 2 11 2 5" xfId="16966"/>
    <cellStyle name="Normal 5 2 2 11 2 6" xfId="16967"/>
    <cellStyle name="Normal 5 2 2 11 3" xfId="16968"/>
    <cellStyle name="Normal 5 2 2 11 3 2" xfId="16969"/>
    <cellStyle name="Normal 5 2 2 11 3 3" xfId="16970"/>
    <cellStyle name="Normal 5 2 2 11 3 4" xfId="16971"/>
    <cellStyle name="Normal 5 2 2 11 4" xfId="16972"/>
    <cellStyle name="Normal 5 2 2 11 4 2" xfId="16973"/>
    <cellStyle name="Normal 5 2 2 11 4 3" xfId="16974"/>
    <cellStyle name="Normal 5 2 2 11 4 4" xfId="16975"/>
    <cellStyle name="Normal 5 2 2 11 5" xfId="16976"/>
    <cellStyle name="Normal 5 2 2 11 5 2" xfId="16977"/>
    <cellStyle name="Normal 5 2 2 11 5 3" xfId="16978"/>
    <cellStyle name="Normal 5 2 2 11 6" xfId="16979"/>
    <cellStyle name="Normal 5 2 2 11 7" xfId="16980"/>
    <cellStyle name="Normal 5 2 2 11 8" xfId="16981"/>
    <cellStyle name="Normal 5 2 2 12" xfId="16982"/>
    <cellStyle name="Normal 5 2 2 12 2" xfId="16983"/>
    <cellStyle name="Normal 5 2 2 12 2 2" xfId="16984"/>
    <cellStyle name="Normal 5 2 2 12 2 3" xfId="16985"/>
    <cellStyle name="Normal 5 2 2 12 2 4" xfId="16986"/>
    <cellStyle name="Normal 5 2 2 12 3" xfId="16987"/>
    <cellStyle name="Normal 5 2 2 12 3 2" xfId="16988"/>
    <cellStyle name="Normal 5 2 2 12 3 3" xfId="16989"/>
    <cellStyle name="Normal 5 2 2 12 3 4" xfId="16990"/>
    <cellStyle name="Normal 5 2 2 12 4" xfId="16991"/>
    <cellStyle name="Normal 5 2 2 12 4 2" xfId="16992"/>
    <cellStyle name="Normal 5 2 2 12 4 3" xfId="16993"/>
    <cellStyle name="Normal 5 2 2 12 5" xfId="16994"/>
    <cellStyle name="Normal 5 2 2 12 6" xfId="16995"/>
    <cellStyle name="Normal 5 2 2 12 7" xfId="16996"/>
    <cellStyle name="Normal 5 2 2 13" xfId="16997"/>
    <cellStyle name="Normal 5 2 2 13 2" xfId="16998"/>
    <cellStyle name="Normal 5 2 2 13 3" xfId="16999"/>
    <cellStyle name="Normal 5 2 2 13 4" xfId="17000"/>
    <cellStyle name="Normal 5 2 2 14" xfId="17001"/>
    <cellStyle name="Normal 5 2 2 14 2" xfId="17002"/>
    <cellStyle name="Normal 5 2 2 14 3" xfId="17003"/>
    <cellStyle name="Normal 5 2 2 14 4" xfId="17004"/>
    <cellStyle name="Normal 5 2 2 15" xfId="17005"/>
    <cellStyle name="Normal 5 2 2 15 2" xfId="17006"/>
    <cellStyle name="Normal 5 2 2 15 3" xfId="17007"/>
    <cellStyle name="Normal 5 2 2 15 4" xfId="17008"/>
    <cellStyle name="Normal 5 2 2 16" xfId="17009"/>
    <cellStyle name="Normal 5 2 2 16 2" xfId="17010"/>
    <cellStyle name="Normal 5 2 2 16 3" xfId="17011"/>
    <cellStyle name="Normal 5 2 2 17" xfId="17012"/>
    <cellStyle name="Normal 5 2 2 18" xfId="17013"/>
    <cellStyle name="Normal 5 2 2 19" xfId="17014"/>
    <cellStyle name="Normal 5 2 2 2" xfId="202"/>
    <cellStyle name="Normal 5 2 2 2 10" xfId="17015"/>
    <cellStyle name="Normal 5 2 2 2 10 2" xfId="17016"/>
    <cellStyle name="Normal 5 2 2 2 10 3" xfId="17017"/>
    <cellStyle name="Normal 5 2 2 2 10 4" xfId="17018"/>
    <cellStyle name="Normal 5 2 2 2 11" xfId="17019"/>
    <cellStyle name="Normal 5 2 2 2 11 2" xfId="17020"/>
    <cellStyle name="Normal 5 2 2 2 11 3" xfId="17021"/>
    <cellStyle name="Normal 5 2 2 2 12" xfId="17022"/>
    <cellStyle name="Normal 5 2 2 2 13" xfId="17023"/>
    <cellStyle name="Normal 5 2 2 2 14" xfId="17024"/>
    <cellStyle name="Normal 5 2 2 2 2" xfId="17025"/>
    <cellStyle name="Normal 5 2 2 2 2 10" xfId="17026"/>
    <cellStyle name="Normal 5 2 2 2 2 11" xfId="17027"/>
    <cellStyle name="Normal 5 2 2 2 2 2" xfId="17028"/>
    <cellStyle name="Normal 5 2 2 2 2 2 10" xfId="17029"/>
    <cellStyle name="Normal 5 2 2 2 2 2 2" xfId="17030"/>
    <cellStyle name="Normal 5 2 2 2 2 2 2 2" xfId="17031"/>
    <cellStyle name="Normal 5 2 2 2 2 2 2 2 2" xfId="17032"/>
    <cellStyle name="Normal 5 2 2 2 2 2 2 2 2 2" xfId="17033"/>
    <cellStyle name="Normal 5 2 2 2 2 2 2 2 2 3" xfId="17034"/>
    <cellStyle name="Normal 5 2 2 2 2 2 2 2 2 4" xfId="17035"/>
    <cellStyle name="Normal 5 2 2 2 2 2 2 2 3" xfId="17036"/>
    <cellStyle name="Normal 5 2 2 2 2 2 2 2 3 2" xfId="17037"/>
    <cellStyle name="Normal 5 2 2 2 2 2 2 2 3 3" xfId="17038"/>
    <cellStyle name="Normal 5 2 2 2 2 2 2 2 4" xfId="17039"/>
    <cellStyle name="Normal 5 2 2 2 2 2 2 2 5" xfId="17040"/>
    <cellStyle name="Normal 5 2 2 2 2 2 2 2 6" xfId="17041"/>
    <cellStyle name="Normal 5 2 2 2 2 2 2 3" xfId="17042"/>
    <cellStyle name="Normal 5 2 2 2 2 2 2 3 2" xfId="17043"/>
    <cellStyle name="Normal 5 2 2 2 2 2 2 3 3" xfId="17044"/>
    <cellStyle name="Normal 5 2 2 2 2 2 2 3 4" xfId="17045"/>
    <cellStyle name="Normal 5 2 2 2 2 2 2 4" xfId="17046"/>
    <cellStyle name="Normal 5 2 2 2 2 2 2 4 2" xfId="17047"/>
    <cellStyle name="Normal 5 2 2 2 2 2 2 4 3" xfId="17048"/>
    <cellStyle name="Normal 5 2 2 2 2 2 2 4 4" xfId="17049"/>
    <cellStyle name="Normal 5 2 2 2 2 2 2 5" xfId="17050"/>
    <cellStyle name="Normal 5 2 2 2 2 2 2 5 2" xfId="17051"/>
    <cellStyle name="Normal 5 2 2 2 2 2 2 5 3" xfId="17052"/>
    <cellStyle name="Normal 5 2 2 2 2 2 2 5 4" xfId="17053"/>
    <cellStyle name="Normal 5 2 2 2 2 2 2 6" xfId="17054"/>
    <cellStyle name="Normal 5 2 2 2 2 2 2 6 2" xfId="17055"/>
    <cellStyle name="Normal 5 2 2 2 2 2 2 6 3" xfId="17056"/>
    <cellStyle name="Normal 5 2 2 2 2 2 2 7" xfId="17057"/>
    <cellStyle name="Normal 5 2 2 2 2 2 2 8" xfId="17058"/>
    <cellStyle name="Normal 5 2 2 2 2 2 2 9" xfId="17059"/>
    <cellStyle name="Normal 5 2 2 2 2 2 3" xfId="17060"/>
    <cellStyle name="Normal 5 2 2 2 2 2 3 2" xfId="17061"/>
    <cellStyle name="Normal 5 2 2 2 2 2 3 2 2" xfId="17062"/>
    <cellStyle name="Normal 5 2 2 2 2 2 3 2 3" xfId="17063"/>
    <cellStyle name="Normal 5 2 2 2 2 2 3 2 4" xfId="17064"/>
    <cellStyle name="Normal 5 2 2 2 2 2 3 3" xfId="17065"/>
    <cellStyle name="Normal 5 2 2 2 2 2 3 3 2" xfId="17066"/>
    <cellStyle name="Normal 5 2 2 2 2 2 3 3 3" xfId="17067"/>
    <cellStyle name="Normal 5 2 2 2 2 2 3 4" xfId="17068"/>
    <cellStyle name="Normal 5 2 2 2 2 2 3 5" xfId="17069"/>
    <cellStyle name="Normal 5 2 2 2 2 2 3 6" xfId="17070"/>
    <cellStyle name="Normal 5 2 2 2 2 2 4" xfId="17071"/>
    <cellStyle name="Normal 5 2 2 2 2 2 4 2" xfId="17072"/>
    <cellStyle name="Normal 5 2 2 2 2 2 4 3" xfId="17073"/>
    <cellStyle name="Normal 5 2 2 2 2 2 4 4" xfId="17074"/>
    <cellStyle name="Normal 5 2 2 2 2 2 5" xfId="17075"/>
    <cellStyle name="Normal 5 2 2 2 2 2 5 2" xfId="17076"/>
    <cellStyle name="Normal 5 2 2 2 2 2 5 3" xfId="17077"/>
    <cellStyle name="Normal 5 2 2 2 2 2 5 4" xfId="17078"/>
    <cellStyle name="Normal 5 2 2 2 2 2 6" xfId="17079"/>
    <cellStyle name="Normal 5 2 2 2 2 2 6 2" xfId="17080"/>
    <cellStyle name="Normal 5 2 2 2 2 2 6 3" xfId="17081"/>
    <cellStyle name="Normal 5 2 2 2 2 2 6 4" xfId="17082"/>
    <cellStyle name="Normal 5 2 2 2 2 2 7" xfId="17083"/>
    <cellStyle name="Normal 5 2 2 2 2 2 7 2" xfId="17084"/>
    <cellStyle name="Normal 5 2 2 2 2 2 7 3" xfId="17085"/>
    <cellStyle name="Normal 5 2 2 2 2 2 8" xfId="17086"/>
    <cellStyle name="Normal 5 2 2 2 2 2 9" xfId="17087"/>
    <cellStyle name="Normal 5 2 2 2 2 3" xfId="17088"/>
    <cellStyle name="Normal 5 2 2 2 2 3 2" xfId="17089"/>
    <cellStyle name="Normal 5 2 2 2 2 3 2 2" xfId="17090"/>
    <cellStyle name="Normal 5 2 2 2 2 3 2 2 2" xfId="17091"/>
    <cellStyle name="Normal 5 2 2 2 2 3 2 2 3" xfId="17092"/>
    <cellStyle name="Normal 5 2 2 2 2 3 2 2 4" xfId="17093"/>
    <cellStyle name="Normal 5 2 2 2 2 3 2 3" xfId="17094"/>
    <cellStyle name="Normal 5 2 2 2 2 3 2 3 2" xfId="17095"/>
    <cellStyle name="Normal 5 2 2 2 2 3 2 3 3" xfId="17096"/>
    <cellStyle name="Normal 5 2 2 2 2 3 2 4" xfId="17097"/>
    <cellStyle name="Normal 5 2 2 2 2 3 2 5" xfId="17098"/>
    <cellStyle name="Normal 5 2 2 2 2 3 2 6" xfId="17099"/>
    <cellStyle name="Normal 5 2 2 2 2 3 3" xfId="17100"/>
    <cellStyle name="Normal 5 2 2 2 2 3 3 2" xfId="17101"/>
    <cellStyle name="Normal 5 2 2 2 2 3 3 3" xfId="17102"/>
    <cellStyle name="Normal 5 2 2 2 2 3 3 4" xfId="17103"/>
    <cellStyle name="Normal 5 2 2 2 2 3 4" xfId="17104"/>
    <cellStyle name="Normal 5 2 2 2 2 3 4 2" xfId="17105"/>
    <cellStyle name="Normal 5 2 2 2 2 3 4 3" xfId="17106"/>
    <cellStyle name="Normal 5 2 2 2 2 3 4 4" xfId="17107"/>
    <cellStyle name="Normal 5 2 2 2 2 3 5" xfId="17108"/>
    <cellStyle name="Normal 5 2 2 2 2 3 5 2" xfId="17109"/>
    <cellStyle name="Normal 5 2 2 2 2 3 5 3" xfId="17110"/>
    <cellStyle name="Normal 5 2 2 2 2 3 5 4" xfId="17111"/>
    <cellStyle name="Normal 5 2 2 2 2 3 6" xfId="17112"/>
    <cellStyle name="Normal 5 2 2 2 2 3 6 2" xfId="17113"/>
    <cellStyle name="Normal 5 2 2 2 2 3 6 3" xfId="17114"/>
    <cellStyle name="Normal 5 2 2 2 2 3 7" xfId="17115"/>
    <cellStyle name="Normal 5 2 2 2 2 3 8" xfId="17116"/>
    <cellStyle name="Normal 5 2 2 2 2 3 9" xfId="17117"/>
    <cellStyle name="Normal 5 2 2 2 2 4" xfId="17118"/>
    <cellStyle name="Normal 5 2 2 2 2 4 2" xfId="17119"/>
    <cellStyle name="Normal 5 2 2 2 2 4 2 2" xfId="17120"/>
    <cellStyle name="Normal 5 2 2 2 2 4 2 3" xfId="17121"/>
    <cellStyle name="Normal 5 2 2 2 2 4 2 4" xfId="17122"/>
    <cellStyle name="Normal 5 2 2 2 2 4 3" xfId="17123"/>
    <cellStyle name="Normal 5 2 2 2 2 4 3 2" xfId="17124"/>
    <cellStyle name="Normal 5 2 2 2 2 4 3 3" xfId="17125"/>
    <cellStyle name="Normal 5 2 2 2 2 4 4" xfId="17126"/>
    <cellStyle name="Normal 5 2 2 2 2 4 5" xfId="17127"/>
    <cellStyle name="Normal 5 2 2 2 2 4 6" xfId="17128"/>
    <cellStyle name="Normal 5 2 2 2 2 5" xfId="17129"/>
    <cellStyle name="Normal 5 2 2 2 2 5 2" xfId="17130"/>
    <cellStyle name="Normal 5 2 2 2 2 5 3" xfId="17131"/>
    <cellStyle name="Normal 5 2 2 2 2 5 4" xfId="17132"/>
    <cellStyle name="Normal 5 2 2 2 2 6" xfId="17133"/>
    <cellStyle name="Normal 5 2 2 2 2 6 2" xfId="17134"/>
    <cellStyle name="Normal 5 2 2 2 2 6 3" xfId="17135"/>
    <cellStyle name="Normal 5 2 2 2 2 6 4" xfId="17136"/>
    <cellStyle name="Normal 5 2 2 2 2 7" xfId="17137"/>
    <cellStyle name="Normal 5 2 2 2 2 7 2" xfId="17138"/>
    <cellStyle name="Normal 5 2 2 2 2 7 3" xfId="17139"/>
    <cellStyle name="Normal 5 2 2 2 2 7 4" xfId="17140"/>
    <cellStyle name="Normal 5 2 2 2 2 8" xfId="17141"/>
    <cellStyle name="Normal 5 2 2 2 2 8 2" xfId="17142"/>
    <cellStyle name="Normal 5 2 2 2 2 8 3" xfId="17143"/>
    <cellStyle name="Normal 5 2 2 2 2 9" xfId="17144"/>
    <cellStyle name="Normal 5 2 2 2 3" xfId="17145"/>
    <cellStyle name="Normal 5 2 2 2 3 10" xfId="17146"/>
    <cellStyle name="Normal 5 2 2 2 3 2" xfId="17147"/>
    <cellStyle name="Normal 5 2 2 2 3 2 2" xfId="17148"/>
    <cellStyle name="Normal 5 2 2 2 3 2 2 2" xfId="17149"/>
    <cellStyle name="Normal 5 2 2 2 3 2 2 2 2" xfId="17150"/>
    <cellStyle name="Normal 5 2 2 2 3 2 2 2 3" xfId="17151"/>
    <cellStyle name="Normal 5 2 2 2 3 2 2 2 4" xfId="17152"/>
    <cellStyle name="Normal 5 2 2 2 3 2 2 3" xfId="17153"/>
    <cellStyle name="Normal 5 2 2 2 3 2 2 3 2" xfId="17154"/>
    <cellStyle name="Normal 5 2 2 2 3 2 2 3 3" xfId="17155"/>
    <cellStyle name="Normal 5 2 2 2 3 2 2 4" xfId="17156"/>
    <cellStyle name="Normal 5 2 2 2 3 2 2 5" xfId="17157"/>
    <cellStyle name="Normal 5 2 2 2 3 2 2 6" xfId="17158"/>
    <cellStyle name="Normal 5 2 2 2 3 2 3" xfId="17159"/>
    <cellStyle name="Normal 5 2 2 2 3 2 3 2" xfId="17160"/>
    <cellStyle name="Normal 5 2 2 2 3 2 3 3" xfId="17161"/>
    <cellStyle name="Normal 5 2 2 2 3 2 3 4" xfId="17162"/>
    <cellStyle name="Normal 5 2 2 2 3 2 4" xfId="17163"/>
    <cellStyle name="Normal 5 2 2 2 3 2 4 2" xfId="17164"/>
    <cellStyle name="Normal 5 2 2 2 3 2 4 3" xfId="17165"/>
    <cellStyle name="Normal 5 2 2 2 3 2 4 4" xfId="17166"/>
    <cellStyle name="Normal 5 2 2 2 3 2 5" xfId="17167"/>
    <cellStyle name="Normal 5 2 2 2 3 2 5 2" xfId="17168"/>
    <cellStyle name="Normal 5 2 2 2 3 2 5 3" xfId="17169"/>
    <cellStyle name="Normal 5 2 2 2 3 2 5 4" xfId="17170"/>
    <cellStyle name="Normal 5 2 2 2 3 2 6" xfId="17171"/>
    <cellStyle name="Normal 5 2 2 2 3 2 6 2" xfId="17172"/>
    <cellStyle name="Normal 5 2 2 2 3 2 6 3" xfId="17173"/>
    <cellStyle name="Normal 5 2 2 2 3 2 7" xfId="17174"/>
    <cellStyle name="Normal 5 2 2 2 3 2 8" xfId="17175"/>
    <cellStyle name="Normal 5 2 2 2 3 2 9" xfId="17176"/>
    <cellStyle name="Normal 5 2 2 2 3 3" xfId="17177"/>
    <cellStyle name="Normal 5 2 2 2 3 3 2" xfId="17178"/>
    <cellStyle name="Normal 5 2 2 2 3 3 2 2" xfId="17179"/>
    <cellStyle name="Normal 5 2 2 2 3 3 2 3" xfId="17180"/>
    <cellStyle name="Normal 5 2 2 2 3 3 2 4" xfId="17181"/>
    <cellStyle name="Normal 5 2 2 2 3 3 3" xfId="17182"/>
    <cellStyle name="Normal 5 2 2 2 3 3 3 2" xfId="17183"/>
    <cellStyle name="Normal 5 2 2 2 3 3 3 3" xfId="17184"/>
    <cellStyle name="Normal 5 2 2 2 3 3 4" xfId="17185"/>
    <cellStyle name="Normal 5 2 2 2 3 3 5" xfId="17186"/>
    <cellStyle name="Normal 5 2 2 2 3 3 6" xfId="17187"/>
    <cellStyle name="Normal 5 2 2 2 3 4" xfId="17188"/>
    <cellStyle name="Normal 5 2 2 2 3 4 2" xfId="17189"/>
    <cellStyle name="Normal 5 2 2 2 3 4 3" xfId="17190"/>
    <cellStyle name="Normal 5 2 2 2 3 4 4" xfId="17191"/>
    <cellStyle name="Normal 5 2 2 2 3 5" xfId="17192"/>
    <cellStyle name="Normal 5 2 2 2 3 5 2" xfId="17193"/>
    <cellStyle name="Normal 5 2 2 2 3 5 3" xfId="17194"/>
    <cellStyle name="Normal 5 2 2 2 3 5 4" xfId="17195"/>
    <cellStyle name="Normal 5 2 2 2 3 6" xfId="17196"/>
    <cellStyle name="Normal 5 2 2 2 3 6 2" xfId="17197"/>
    <cellStyle name="Normal 5 2 2 2 3 6 3" xfId="17198"/>
    <cellStyle name="Normal 5 2 2 2 3 6 4" xfId="17199"/>
    <cellStyle name="Normal 5 2 2 2 3 7" xfId="17200"/>
    <cellStyle name="Normal 5 2 2 2 3 7 2" xfId="17201"/>
    <cellStyle name="Normal 5 2 2 2 3 7 3" xfId="17202"/>
    <cellStyle name="Normal 5 2 2 2 3 8" xfId="17203"/>
    <cellStyle name="Normal 5 2 2 2 3 9" xfId="17204"/>
    <cellStyle name="Normal 5 2 2 2 4" xfId="17205"/>
    <cellStyle name="Normal 5 2 2 2 4 2" xfId="17206"/>
    <cellStyle name="Normal 5 2 2 2 4 2 2" xfId="17207"/>
    <cellStyle name="Normal 5 2 2 2 4 2 2 2" xfId="17208"/>
    <cellStyle name="Normal 5 2 2 2 4 2 2 3" xfId="17209"/>
    <cellStyle name="Normal 5 2 2 2 4 2 2 4" xfId="17210"/>
    <cellStyle name="Normal 5 2 2 2 4 2 3" xfId="17211"/>
    <cellStyle name="Normal 5 2 2 2 4 2 3 2" xfId="17212"/>
    <cellStyle name="Normal 5 2 2 2 4 2 3 3" xfId="17213"/>
    <cellStyle name="Normal 5 2 2 2 4 2 4" xfId="17214"/>
    <cellStyle name="Normal 5 2 2 2 4 2 5" xfId="17215"/>
    <cellStyle name="Normal 5 2 2 2 4 2 6" xfId="17216"/>
    <cellStyle name="Normal 5 2 2 2 4 3" xfId="17217"/>
    <cellStyle name="Normal 5 2 2 2 4 3 2" xfId="17218"/>
    <cellStyle name="Normal 5 2 2 2 4 3 3" xfId="17219"/>
    <cellStyle name="Normal 5 2 2 2 4 3 4" xfId="17220"/>
    <cellStyle name="Normal 5 2 2 2 4 4" xfId="17221"/>
    <cellStyle name="Normal 5 2 2 2 4 4 2" xfId="17222"/>
    <cellStyle name="Normal 5 2 2 2 4 4 3" xfId="17223"/>
    <cellStyle name="Normal 5 2 2 2 4 4 4" xfId="17224"/>
    <cellStyle name="Normal 5 2 2 2 4 5" xfId="17225"/>
    <cellStyle name="Normal 5 2 2 2 4 5 2" xfId="17226"/>
    <cellStyle name="Normal 5 2 2 2 4 5 3" xfId="17227"/>
    <cellStyle name="Normal 5 2 2 2 4 5 4" xfId="17228"/>
    <cellStyle name="Normal 5 2 2 2 4 6" xfId="17229"/>
    <cellStyle name="Normal 5 2 2 2 4 6 2" xfId="17230"/>
    <cellStyle name="Normal 5 2 2 2 4 6 3" xfId="17231"/>
    <cellStyle name="Normal 5 2 2 2 4 7" xfId="17232"/>
    <cellStyle name="Normal 5 2 2 2 4 8" xfId="17233"/>
    <cellStyle name="Normal 5 2 2 2 4 9" xfId="17234"/>
    <cellStyle name="Normal 5 2 2 2 5" xfId="17235"/>
    <cellStyle name="Normal 5 2 2 2 5 2" xfId="17236"/>
    <cellStyle name="Normal 5 2 2 2 5 2 2" xfId="17237"/>
    <cellStyle name="Normal 5 2 2 2 5 2 2 2" xfId="17238"/>
    <cellStyle name="Normal 5 2 2 2 5 2 2 3" xfId="17239"/>
    <cellStyle name="Normal 5 2 2 2 5 2 2 4" xfId="17240"/>
    <cellStyle name="Normal 5 2 2 2 5 2 3" xfId="17241"/>
    <cellStyle name="Normal 5 2 2 2 5 2 3 2" xfId="17242"/>
    <cellStyle name="Normal 5 2 2 2 5 2 3 3" xfId="17243"/>
    <cellStyle name="Normal 5 2 2 2 5 2 4" xfId="17244"/>
    <cellStyle name="Normal 5 2 2 2 5 2 5" xfId="17245"/>
    <cellStyle name="Normal 5 2 2 2 5 2 6" xfId="17246"/>
    <cellStyle name="Normal 5 2 2 2 5 3" xfId="17247"/>
    <cellStyle name="Normal 5 2 2 2 5 3 2" xfId="17248"/>
    <cellStyle name="Normal 5 2 2 2 5 3 3" xfId="17249"/>
    <cellStyle name="Normal 5 2 2 2 5 3 4" xfId="17250"/>
    <cellStyle name="Normal 5 2 2 2 5 4" xfId="17251"/>
    <cellStyle name="Normal 5 2 2 2 5 4 2" xfId="17252"/>
    <cellStyle name="Normal 5 2 2 2 5 4 3" xfId="17253"/>
    <cellStyle name="Normal 5 2 2 2 5 4 4" xfId="17254"/>
    <cellStyle name="Normal 5 2 2 2 5 5" xfId="17255"/>
    <cellStyle name="Normal 5 2 2 2 5 5 2" xfId="17256"/>
    <cellStyle name="Normal 5 2 2 2 5 5 3" xfId="17257"/>
    <cellStyle name="Normal 5 2 2 2 5 5 4" xfId="17258"/>
    <cellStyle name="Normal 5 2 2 2 5 6" xfId="17259"/>
    <cellStyle name="Normal 5 2 2 2 5 6 2" xfId="17260"/>
    <cellStyle name="Normal 5 2 2 2 5 6 3" xfId="17261"/>
    <cellStyle name="Normal 5 2 2 2 5 7" xfId="17262"/>
    <cellStyle name="Normal 5 2 2 2 5 8" xfId="17263"/>
    <cellStyle name="Normal 5 2 2 2 5 9" xfId="17264"/>
    <cellStyle name="Normal 5 2 2 2 6" xfId="17265"/>
    <cellStyle name="Normal 5 2 2 2 6 2" xfId="17266"/>
    <cellStyle name="Normal 5 2 2 2 6 2 2" xfId="17267"/>
    <cellStyle name="Normal 5 2 2 2 6 2 2 2" xfId="17268"/>
    <cellStyle name="Normal 5 2 2 2 6 2 2 3" xfId="17269"/>
    <cellStyle name="Normal 5 2 2 2 6 2 2 4" xfId="17270"/>
    <cellStyle name="Normal 5 2 2 2 6 2 3" xfId="17271"/>
    <cellStyle name="Normal 5 2 2 2 6 2 3 2" xfId="17272"/>
    <cellStyle name="Normal 5 2 2 2 6 2 3 3" xfId="17273"/>
    <cellStyle name="Normal 5 2 2 2 6 2 4" xfId="17274"/>
    <cellStyle name="Normal 5 2 2 2 6 2 5" xfId="17275"/>
    <cellStyle name="Normal 5 2 2 2 6 2 6" xfId="17276"/>
    <cellStyle name="Normal 5 2 2 2 6 3" xfId="17277"/>
    <cellStyle name="Normal 5 2 2 2 6 3 2" xfId="17278"/>
    <cellStyle name="Normal 5 2 2 2 6 3 3" xfId="17279"/>
    <cellStyle name="Normal 5 2 2 2 6 3 4" xfId="17280"/>
    <cellStyle name="Normal 5 2 2 2 6 4" xfId="17281"/>
    <cellStyle name="Normal 5 2 2 2 6 4 2" xfId="17282"/>
    <cellStyle name="Normal 5 2 2 2 6 4 3" xfId="17283"/>
    <cellStyle name="Normal 5 2 2 2 6 4 4" xfId="17284"/>
    <cellStyle name="Normal 5 2 2 2 6 5" xfId="17285"/>
    <cellStyle name="Normal 5 2 2 2 6 5 2" xfId="17286"/>
    <cellStyle name="Normal 5 2 2 2 6 5 3" xfId="17287"/>
    <cellStyle name="Normal 5 2 2 2 6 6" xfId="17288"/>
    <cellStyle name="Normal 5 2 2 2 6 7" xfId="17289"/>
    <cellStyle name="Normal 5 2 2 2 6 8" xfId="17290"/>
    <cellStyle name="Normal 5 2 2 2 7" xfId="17291"/>
    <cellStyle name="Normal 5 2 2 2 7 2" xfId="17292"/>
    <cellStyle name="Normal 5 2 2 2 7 2 2" xfId="17293"/>
    <cellStyle name="Normal 5 2 2 2 7 2 3" xfId="17294"/>
    <cellStyle name="Normal 5 2 2 2 7 2 4" xfId="17295"/>
    <cellStyle name="Normal 5 2 2 2 7 3" xfId="17296"/>
    <cellStyle name="Normal 5 2 2 2 7 3 2" xfId="17297"/>
    <cellStyle name="Normal 5 2 2 2 7 3 3" xfId="17298"/>
    <cellStyle name="Normal 5 2 2 2 7 4" xfId="17299"/>
    <cellStyle name="Normal 5 2 2 2 7 5" xfId="17300"/>
    <cellStyle name="Normal 5 2 2 2 7 6" xfId="17301"/>
    <cellStyle name="Normal 5 2 2 2 8" xfId="17302"/>
    <cellStyle name="Normal 5 2 2 2 8 2" xfId="17303"/>
    <cellStyle name="Normal 5 2 2 2 8 3" xfId="17304"/>
    <cellStyle name="Normal 5 2 2 2 8 4" xfId="17305"/>
    <cellStyle name="Normal 5 2 2 2 9" xfId="17306"/>
    <cellStyle name="Normal 5 2 2 2 9 2" xfId="17307"/>
    <cellStyle name="Normal 5 2 2 2 9 3" xfId="17308"/>
    <cellStyle name="Normal 5 2 2 2 9 4" xfId="17309"/>
    <cellStyle name="Normal 5 2 2 3" xfId="17310"/>
    <cellStyle name="Normal 5 2 2 3 10" xfId="17311"/>
    <cellStyle name="Normal 5 2 2 3 10 2" xfId="17312"/>
    <cellStyle name="Normal 5 2 2 3 10 3" xfId="17313"/>
    <cellStyle name="Normal 5 2 2 3 10 4" xfId="17314"/>
    <cellStyle name="Normal 5 2 2 3 11" xfId="17315"/>
    <cellStyle name="Normal 5 2 2 3 11 2" xfId="17316"/>
    <cellStyle name="Normal 5 2 2 3 11 3" xfId="17317"/>
    <cellStyle name="Normal 5 2 2 3 12" xfId="17318"/>
    <cellStyle name="Normal 5 2 2 3 13" xfId="17319"/>
    <cellStyle name="Normal 5 2 2 3 14" xfId="17320"/>
    <cellStyle name="Normal 5 2 2 3 2" xfId="17321"/>
    <cellStyle name="Normal 5 2 2 3 2 10" xfId="17322"/>
    <cellStyle name="Normal 5 2 2 3 2 11" xfId="17323"/>
    <cellStyle name="Normal 5 2 2 3 2 2" xfId="17324"/>
    <cellStyle name="Normal 5 2 2 3 2 2 10" xfId="17325"/>
    <cellStyle name="Normal 5 2 2 3 2 2 2" xfId="17326"/>
    <cellStyle name="Normal 5 2 2 3 2 2 2 2" xfId="17327"/>
    <cellStyle name="Normal 5 2 2 3 2 2 2 2 2" xfId="17328"/>
    <cellStyle name="Normal 5 2 2 3 2 2 2 2 2 2" xfId="17329"/>
    <cellStyle name="Normal 5 2 2 3 2 2 2 2 2 3" xfId="17330"/>
    <cellStyle name="Normal 5 2 2 3 2 2 2 2 2 4" xfId="17331"/>
    <cellStyle name="Normal 5 2 2 3 2 2 2 2 3" xfId="17332"/>
    <cellStyle name="Normal 5 2 2 3 2 2 2 2 3 2" xfId="17333"/>
    <cellStyle name="Normal 5 2 2 3 2 2 2 2 3 3" xfId="17334"/>
    <cellStyle name="Normal 5 2 2 3 2 2 2 2 4" xfId="17335"/>
    <cellStyle name="Normal 5 2 2 3 2 2 2 2 5" xfId="17336"/>
    <cellStyle name="Normal 5 2 2 3 2 2 2 2 6" xfId="17337"/>
    <cellStyle name="Normal 5 2 2 3 2 2 2 3" xfId="17338"/>
    <cellStyle name="Normal 5 2 2 3 2 2 2 3 2" xfId="17339"/>
    <cellStyle name="Normal 5 2 2 3 2 2 2 3 3" xfId="17340"/>
    <cellStyle name="Normal 5 2 2 3 2 2 2 3 4" xfId="17341"/>
    <cellStyle name="Normal 5 2 2 3 2 2 2 4" xfId="17342"/>
    <cellStyle name="Normal 5 2 2 3 2 2 2 4 2" xfId="17343"/>
    <cellStyle name="Normal 5 2 2 3 2 2 2 4 3" xfId="17344"/>
    <cellStyle name="Normal 5 2 2 3 2 2 2 4 4" xfId="17345"/>
    <cellStyle name="Normal 5 2 2 3 2 2 2 5" xfId="17346"/>
    <cellStyle name="Normal 5 2 2 3 2 2 2 5 2" xfId="17347"/>
    <cellStyle name="Normal 5 2 2 3 2 2 2 5 3" xfId="17348"/>
    <cellStyle name="Normal 5 2 2 3 2 2 2 5 4" xfId="17349"/>
    <cellStyle name="Normal 5 2 2 3 2 2 2 6" xfId="17350"/>
    <cellStyle name="Normal 5 2 2 3 2 2 2 6 2" xfId="17351"/>
    <cellStyle name="Normal 5 2 2 3 2 2 2 6 3" xfId="17352"/>
    <cellStyle name="Normal 5 2 2 3 2 2 2 7" xfId="17353"/>
    <cellStyle name="Normal 5 2 2 3 2 2 2 8" xfId="17354"/>
    <cellStyle name="Normal 5 2 2 3 2 2 2 9" xfId="17355"/>
    <cellStyle name="Normal 5 2 2 3 2 2 3" xfId="17356"/>
    <cellStyle name="Normal 5 2 2 3 2 2 3 2" xfId="17357"/>
    <cellStyle name="Normal 5 2 2 3 2 2 3 2 2" xfId="17358"/>
    <cellStyle name="Normal 5 2 2 3 2 2 3 2 3" xfId="17359"/>
    <cellStyle name="Normal 5 2 2 3 2 2 3 2 4" xfId="17360"/>
    <cellStyle name="Normal 5 2 2 3 2 2 3 3" xfId="17361"/>
    <cellStyle name="Normal 5 2 2 3 2 2 3 3 2" xfId="17362"/>
    <cellStyle name="Normal 5 2 2 3 2 2 3 3 3" xfId="17363"/>
    <cellStyle name="Normal 5 2 2 3 2 2 3 4" xfId="17364"/>
    <cellStyle name="Normal 5 2 2 3 2 2 3 5" xfId="17365"/>
    <cellStyle name="Normal 5 2 2 3 2 2 3 6" xfId="17366"/>
    <cellStyle name="Normal 5 2 2 3 2 2 4" xfId="17367"/>
    <cellStyle name="Normal 5 2 2 3 2 2 4 2" xfId="17368"/>
    <cellStyle name="Normal 5 2 2 3 2 2 4 3" xfId="17369"/>
    <cellStyle name="Normal 5 2 2 3 2 2 4 4" xfId="17370"/>
    <cellStyle name="Normal 5 2 2 3 2 2 5" xfId="17371"/>
    <cellStyle name="Normal 5 2 2 3 2 2 5 2" xfId="17372"/>
    <cellStyle name="Normal 5 2 2 3 2 2 5 3" xfId="17373"/>
    <cellStyle name="Normal 5 2 2 3 2 2 5 4" xfId="17374"/>
    <cellStyle name="Normal 5 2 2 3 2 2 6" xfId="17375"/>
    <cellStyle name="Normal 5 2 2 3 2 2 6 2" xfId="17376"/>
    <cellStyle name="Normal 5 2 2 3 2 2 6 3" xfId="17377"/>
    <cellStyle name="Normal 5 2 2 3 2 2 6 4" xfId="17378"/>
    <cellStyle name="Normal 5 2 2 3 2 2 7" xfId="17379"/>
    <cellStyle name="Normal 5 2 2 3 2 2 7 2" xfId="17380"/>
    <cellStyle name="Normal 5 2 2 3 2 2 7 3" xfId="17381"/>
    <cellStyle name="Normal 5 2 2 3 2 2 8" xfId="17382"/>
    <cellStyle name="Normal 5 2 2 3 2 2 9" xfId="17383"/>
    <cellStyle name="Normal 5 2 2 3 2 3" xfId="17384"/>
    <cellStyle name="Normal 5 2 2 3 2 3 2" xfId="17385"/>
    <cellStyle name="Normal 5 2 2 3 2 3 2 2" xfId="17386"/>
    <cellStyle name="Normal 5 2 2 3 2 3 2 2 2" xfId="17387"/>
    <cellStyle name="Normal 5 2 2 3 2 3 2 2 3" xfId="17388"/>
    <cellStyle name="Normal 5 2 2 3 2 3 2 2 4" xfId="17389"/>
    <cellStyle name="Normal 5 2 2 3 2 3 2 3" xfId="17390"/>
    <cellStyle name="Normal 5 2 2 3 2 3 2 3 2" xfId="17391"/>
    <cellStyle name="Normal 5 2 2 3 2 3 2 3 3" xfId="17392"/>
    <cellStyle name="Normal 5 2 2 3 2 3 2 4" xfId="17393"/>
    <cellStyle name="Normal 5 2 2 3 2 3 2 5" xfId="17394"/>
    <cellStyle name="Normal 5 2 2 3 2 3 2 6" xfId="17395"/>
    <cellStyle name="Normal 5 2 2 3 2 3 3" xfId="17396"/>
    <cellStyle name="Normal 5 2 2 3 2 3 3 2" xfId="17397"/>
    <cellStyle name="Normal 5 2 2 3 2 3 3 3" xfId="17398"/>
    <cellStyle name="Normal 5 2 2 3 2 3 3 4" xfId="17399"/>
    <cellStyle name="Normal 5 2 2 3 2 3 4" xfId="17400"/>
    <cellStyle name="Normal 5 2 2 3 2 3 4 2" xfId="17401"/>
    <cellStyle name="Normal 5 2 2 3 2 3 4 3" xfId="17402"/>
    <cellStyle name="Normal 5 2 2 3 2 3 4 4" xfId="17403"/>
    <cellStyle name="Normal 5 2 2 3 2 3 5" xfId="17404"/>
    <cellStyle name="Normal 5 2 2 3 2 3 5 2" xfId="17405"/>
    <cellStyle name="Normal 5 2 2 3 2 3 5 3" xfId="17406"/>
    <cellStyle name="Normal 5 2 2 3 2 3 5 4" xfId="17407"/>
    <cellStyle name="Normal 5 2 2 3 2 3 6" xfId="17408"/>
    <cellStyle name="Normal 5 2 2 3 2 3 6 2" xfId="17409"/>
    <cellStyle name="Normal 5 2 2 3 2 3 6 3" xfId="17410"/>
    <cellStyle name="Normal 5 2 2 3 2 3 7" xfId="17411"/>
    <cellStyle name="Normal 5 2 2 3 2 3 8" xfId="17412"/>
    <cellStyle name="Normal 5 2 2 3 2 3 9" xfId="17413"/>
    <cellStyle name="Normal 5 2 2 3 2 4" xfId="17414"/>
    <cellStyle name="Normal 5 2 2 3 2 4 2" xfId="17415"/>
    <cellStyle name="Normal 5 2 2 3 2 4 2 2" xfId="17416"/>
    <cellStyle name="Normal 5 2 2 3 2 4 2 3" xfId="17417"/>
    <cellStyle name="Normal 5 2 2 3 2 4 2 4" xfId="17418"/>
    <cellStyle name="Normal 5 2 2 3 2 4 3" xfId="17419"/>
    <cellStyle name="Normal 5 2 2 3 2 4 3 2" xfId="17420"/>
    <cellStyle name="Normal 5 2 2 3 2 4 3 3" xfId="17421"/>
    <cellStyle name="Normal 5 2 2 3 2 4 4" xfId="17422"/>
    <cellStyle name="Normal 5 2 2 3 2 4 5" xfId="17423"/>
    <cellStyle name="Normal 5 2 2 3 2 4 6" xfId="17424"/>
    <cellStyle name="Normal 5 2 2 3 2 5" xfId="17425"/>
    <cellStyle name="Normal 5 2 2 3 2 5 2" xfId="17426"/>
    <cellStyle name="Normal 5 2 2 3 2 5 3" xfId="17427"/>
    <cellStyle name="Normal 5 2 2 3 2 5 4" xfId="17428"/>
    <cellStyle name="Normal 5 2 2 3 2 6" xfId="17429"/>
    <cellStyle name="Normal 5 2 2 3 2 6 2" xfId="17430"/>
    <cellStyle name="Normal 5 2 2 3 2 6 3" xfId="17431"/>
    <cellStyle name="Normal 5 2 2 3 2 6 4" xfId="17432"/>
    <cellStyle name="Normal 5 2 2 3 2 7" xfId="17433"/>
    <cellStyle name="Normal 5 2 2 3 2 7 2" xfId="17434"/>
    <cellStyle name="Normal 5 2 2 3 2 7 3" xfId="17435"/>
    <cellStyle name="Normal 5 2 2 3 2 7 4" xfId="17436"/>
    <cellStyle name="Normal 5 2 2 3 2 8" xfId="17437"/>
    <cellStyle name="Normal 5 2 2 3 2 8 2" xfId="17438"/>
    <cellStyle name="Normal 5 2 2 3 2 8 3" xfId="17439"/>
    <cellStyle name="Normal 5 2 2 3 2 9" xfId="17440"/>
    <cellStyle name="Normal 5 2 2 3 3" xfId="17441"/>
    <cellStyle name="Normal 5 2 2 3 3 10" xfId="17442"/>
    <cellStyle name="Normal 5 2 2 3 3 2" xfId="17443"/>
    <cellStyle name="Normal 5 2 2 3 3 2 2" xfId="17444"/>
    <cellStyle name="Normal 5 2 2 3 3 2 2 2" xfId="17445"/>
    <cellStyle name="Normal 5 2 2 3 3 2 2 2 2" xfId="17446"/>
    <cellStyle name="Normal 5 2 2 3 3 2 2 2 3" xfId="17447"/>
    <cellStyle name="Normal 5 2 2 3 3 2 2 2 4" xfId="17448"/>
    <cellStyle name="Normal 5 2 2 3 3 2 2 3" xfId="17449"/>
    <cellStyle name="Normal 5 2 2 3 3 2 2 3 2" xfId="17450"/>
    <cellStyle name="Normal 5 2 2 3 3 2 2 3 3" xfId="17451"/>
    <cellStyle name="Normal 5 2 2 3 3 2 2 4" xfId="17452"/>
    <cellStyle name="Normal 5 2 2 3 3 2 2 5" xfId="17453"/>
    <cellStyle name="Normal 5 2 2 3 3 2 2 6" xfId="17454"/>
    <cellStyle name="Normal 5 2 2 3 3 2 3" xfId="17455"/>
    <cellStyle name="Normal 5 2 2 3 3 2 3 2" xfId="17456"/>
    <cellStyle name="Normal 5 2 2 3 3 2 3 3" xfId="17457"/>
    <cellStyle name="Normal 5 2 2 3 3 2 3 4" xfId="17458"/>
    <cellStyle name="Normal 5 2 2 3 3 2 4" xfId="17459"/>
    <cellStyle name="Normal 5 2 2 3 3 2 4 2" xfId="17460"/>
    <cellStyle name="Normal 5 2 2 3 3 2 4 3" xfId="17461"/>
    <cellStyle name="Normal 5 2 2 3 3 2 4 4" xfId="17462"/>
    <cellStyle name="Normal 5 2 2 3 3 2 5" xfId="17463"/>
    <cellStyle name="Normal 5 2 2 3 3 2 5 2" xfId="17464"/>
    <cellStyle name="Normal 5 2 2 3 3 2 5 3" xfId="17465"/>
    <cellStyle name="Normal 5 2 2 3 3 2 5 4" xfId="17466"/>
    <cellStyle name="Normal 5 2 2 3 3 2 6" xfId="17467"/>
    <cellStyle name="Normal 5 2 2 3 3 2 6 2" xfId="17468"/>
    <cellStyle name="Normal 5 2 2 3 3 2 6 3" xfId="17469"/>
    <cellStyle name="Normal 5 2 2 3 3 2 7" xfId="17470"/>
    <cellStyle name="Normal 5 2 2 3 3 2 8" xfId="17471"/>
    <cellStyle name="Normal 5 2 2 3 3 2 9" xfId="17472"/>
    <cellStyle name="Normal 5 2 2 3 3 3" xfId="17473"/>
    <cellStyle name="Normal 5 2 2 3 3 3 2" xfId="17474"/>
    <cellStyle name="Normal 5 2 2 3 3 3 2 2" xfId="17475"/>
    <cellStyle name="Normal 5 2 2 3 3 3 2 3" xfId="17476"/>
    <cellStyle name="Normal 5 2 2 3 3 3 2 4" xfId="17477"/>
    <cellStyle name="Normal 5 2 2 3 3 3 3" xfId="17478"/>
    <cellStyle name="Normal 5 2 2 3 3 3 3 2" xfId="17479"/>
    <cellStyle name="Normal 5 2 2 3 3 3 3 3" xfId="17480"/>
    <cellStyle name="Normal 5 2 2 3 3 3 4" xfId="17481"/>
    <cellStyle name="Normal 5 2 2 3 3 3 5" xfId="17482"/>
    <cellStyle name="Normal 5 2 2 3 3 3 6" xfId="17483"/>
    <cellStyle name="Normal 5 2 2 3 3 4" xfId="17484"/>
    <cellStyle name="Normal 5 2 2 3 3 4 2" xfId="17485"/>
    <cellStyle name="Normal 5 2 2 3 3 4 3" xfId="17486"/>
    <cellStyle name="Normal 5 2 2 3 3 4 4" xfId="17487"/>
    <cellStyle name="Normal 5 2 2 3 3 5" xfId="17488"/>
    <cellStyle name="Normal 5 2 2 3 3 5 2" xfId="17489"/>
    <cellStyle name="Normal 5 2 2 3 3 5 3" xfId="17490"/>
    <cellStyle name="Normal 5 2 2 3 3 5 4" xfId="17491"/>
    <cellStyle name="Normal 5 2 2 3 3 6" xfId="17492"/>
    <cellStyle name="Normal 5 2 2 3 3 6 2" xfId="17493"/>
    <cellStyle name="Normal 5 2 2 3 3 6 3" xfId="17494"/>
    <cellStyle name="Normal 5 2 2 3 3 6 4" xfId="17495"/>
    <cellStyle name="Normal 5 2 2 3 3 7" xfId="17496"/>
    <cellStyle name="Normal 5 2 2 3 3 7 2" xfId="17497"/>
    <cellStyle name="Normal 5 2 2 3 3 7 3" xfId="17498"/>
    <cellStyle name="Normal 5 2 2 3 3 8" xfId="17499"/>
    <cellStyle name="Normal 5 2 2 3 3 9" xfId="17500"/>
    <cellStyle name="Normal 5 2 2 3 4" xfId="17501"/>
    <cellStyle name="Normal 5 2 2 3 4 2" xfId="17502"/>
    <cellStyle name="Normal 5 2 2 3 4 2 2" xfId="17503"/>
    <cellStyle name="Normal 5 2 2 3 4 2 2 2" xfId="17504"/>
    <cellStyle name="Normal 5 2 2 3 4 2 2 3" xfId="17505"/>
    <cellStyle name="Normal 5 2 2 3 4 2 2 4" xfId="17506"/>
    <cellStyle name="Normal 5 2 2 3 4 2 3" xfId="17507"/>
    <cellStyle name="Normal 5 2 2 3 4 2 3 2" xfId="17508"/>
    <cellStyle name="Normal 5 2 2 3 4 2 3 3" xfId="17509"/>
    <cellStyle name="Normal 5 2 2 3 4 2 4" xfId="17510"/>
    <cellStyle name="Normal 5 2 2 3 4 2 5" xfId="17511"/>
    <cellStyle name="Normal 5 2 2 3 4 2 6" xfId="17512"/>
    <cellStyle name="Normal 5 2 2 3 4 3" xfId="17513"/>
    <cellStyle name="Normal 5 2 2 3 4 3 2" xfId="17514"/>
    <cellStyle name="Normal 5 2 2 3 4 3 3" xfId="17515"/>
    <cellStyle name="Normal 5 2 2 3 4 3 4" xfId="17516"/>
    <cellStyle name="Normal 5 2 2 3 4 4" xfId="17517"/>
    <cellStyle name="Normal 5 2 2 3 4 4 2" xfId="17518"/>
    <cellStyle name="Normal 5 2 2 3 4 4 3" xfId="17519"/>
    <cellStyle name="Normal 5 2 2 3 4 4 4" xfId="17520"/>
    <cellStyle name="Normal 5 2 2 3 4 5" xfId="17521"/>
    <cellStyle name="Normal 5 2 2 3 4 5 2" xfId="17522"/>
    <cellStyle name="Normal 5 2 2 3 4 5 3" xfId="17523"/>
    <cellStyle name="Normal 5 2 2 3 4 5 4" xfId="17524"/>
    <cellStyle name="Normal 5 2 2 3 4 6" xfId="17525"/>
    <cellStyle name="Normal 5 2 2 3 4 6 2" xfId="17526"/>
    <cellStyle name="Normal 5 2 2 3 4 6 3" xfId="17527"/>
    <cellStyle name="Normal 5 2 2 3 4 7" xfId="17528"/>
    <cellStyle name="Normal 5 2 2 3 4 8" xfId="17529"/>
    <cellStyle name="Normal 5 2 2 3 4 9" xfId="17530"/>
    <cellStyle name="Normal 5 2 2 3 5" xfId="17531"/>
    <cellStyle name="Normal 5 2 2 3 5 2" xfId="17532"/>
    <cellStyle name="Normal 5 2 2 3 5 2 2" xfId="17533"/>
    <cellStyle name="Normal 5 2 2 3 5 2 2 2" xfId="17534"/>
    <cellStyle name="Normal 5 2 2 3 5 2 2 3" xfId="17535"/>
    <cellStyle name="Normal 5 2 2 3 5 2 2 4" xfId="17536"/>
    <cellStyle name="Normal 5 2 2 3 5 2 3" xfId="17537"/>
    <cellStyle name="Normal 5 2 2 3 5 2 3 2" xfId="17538"/>
    <cellStyle name="Normal 5 2 2 3 5 2 3 3" xfId="17539"/>
    <cellStyle name="Normal 5 2 2 3 5 2 4" xfId="17540"/>
    <cellStyle name="Normal 5 2 2 3 5 2 5" xfId="17541"/>
    <cellStyle name="Normal 5 2 2 3 5 2 6" xfId="17542"/>
    <cellStyle name="Normal 5 2 2 3 5 3" xfId="17543"/>
    <cellStyle name="Normal 5 2 2 3 5 3 2" xfId="17544"/>
    <cellStyle name="Normal 5 2 2 3 5 3 3" xfId="17545"/>
    <cellStyle name="Normal 5 2 2 3 5 3 4" xfId="17546"/>
    <cellStyle name="Normal 5 2 2 3 5 4" xfId="17547"/>
    <cellStyle name="Normal 5 2 2 3 5 4 2" xfId="17548"/>
    <cellStyle name="Normal 5 2 2 3 5 4 3" xfId="17549"/>
    <cellStyle name="Normal 5 2 2 3 5 4 4" xfId="17550"/>
    <cellStyle name="Normal 5 2 2 3 5 5" xfId="17551"/>
    <cellStyle name="Normal 5 2 2 3 5 5 2" xfId="17552"/>
    <cellStyle name="Normal 5 2 2 3 5 5 3" xfId="17553"/>
    <cellStyle name="Normal 5 2 2 3 5 5 4" xfId="17554"/>
    <cellStyle name="Normal 5 2 2 3 5 6" xfId="17555"/>
    <cellStyle name="Normal 5 2 2 3 5 6 2" xfId="17556"/>
    <cellStyle name="Normal 5 2 2 3 5 6 3" xfId="17557"/>
    <cellStyle name="Normal 5 2 2 3 5 7" xfId="17558"/>
    <cellStyle name="Normal 5 2 2 3 5 8" xfId="17559"/>
    <cellStyle name="Normal 5 2 2 3 5 9" xfId="17560"/>
    <cellStyle name="Normal 5 2 2 3 6" xfId="17561"/>
    <cellStyle name="Normal 5 2 2 3 6 2" xfId="17562"/>
    <cellStyle name="Normal 5 2 2 3 6 2 2" xfId="17563"/>
    <cellStyle name="Normal 5 2 2 3 6 2 2 2" xfId="17564"/>
    <cellStyle name="Normal 5 2 2 3 6 2 2 3" xfId="17565"/>
    <cellStyle name="Normal 5 2 2 3 6 2 2 4" xfId="17566"/>
    <cellStyle name="Normal 5 2 2 3 6 2 3" xfId="17567"/>
    <cellStyle name="Normal 5 2 2 3 6 2 3 2" xfId="17568"/>
    <cellStyle name="Normal 5 2 2 3 6 2 3 3" xfId="17569"/>
    <cellStyle name="Normal 5 2 2 3 6 2 4" xfId="17570"/>
    <cellStyle name="Normal 5 2 2 3 6 2 5" xfId="17571"/>
    <cellStyle name="Normal 5 2 2 3 6 2 6" xfId="17572"/>
    <cellStyle name="Normal 5 2 2 3 6 3" xfId="17573"/>
    <cellStyle name="Normal 5 2 2 3 6 3 2" xfId="17574"/>
    <cellStyle name="Normal 5 2 2 3 6 3 3" xfId="17575"/>
    <cellStyle name="Normal 5 2 2 3 6 3 4" xfId="17576"/>
    <cellStyle name="Normal 5 2 2 3 6 4" xfId="17577"/>
    <cellStyle name="Normal 5 2 2 3 6 4 2" xfId="17578"/>
    <cellStyle name="Normal 5 2 2 3 6 4 3" xfId="17579"/>
    <cellStyle name="Normal 5 2 2 3 6 4 4" xfId="17580"/>
    <cellStyle name="Normal 5 2 2 3 6 5" xfId="17581"/>
    <cellStyle name="Normal 5 2 2 3 6 5 2" xfId="17582"/>
    <cellStyle name="Normal 5 2 2 3 6 5 3" xfId="17583"/>
    <cellStyle name="Normal 5 2 2 3 6 6" xfId="17584"/>
    <cellStyle name="Normal 5 2 2 3 6 7" xfId="17585"/>
    <cellStyle name="Normal 5 2 2 3 6 8" xfId="17586"/>
    <cellStyle name="Normal 5 2 2 3 7" xfId="17587"/>
    <cellStyle name="Normal 5 2 2 3 7 2" xfId="17588"/>
    <cellStyle name="Normal 5 2 2 3 7 2 2" xfId="17589"/>
    <cellStyle name="Normal 5 2 2 3 7 2 3" xfId="17590"/>
    <cellStyle name="Normal 5 2 2 3 7 2 4" xfId="17591"/>
    <cellStyle name="Normal 5 2 2 3 7 3" xfId="17592"/>
    <cellStyle name="Normal 5 2 2 3 7 3 2" xfId="17593"/>
    <cellStyle name="Normal 5 2 2 3 7 3 3" xfId="17594"/>
    <cellStyle name="Normal 5 2 2 3 7 4" xfId="17595"/>
    <cellStyle name="Normal 5 2 2 3 7 5" xfId="17596"/>
    <cellStyle name="Normal 5 2 2 3 7 6" xfId="17597"/>
    <cellStyle name="Normal 5 2 2 3 8" xfId="17598"/>
    <cellStyle name="Normal 5 2 2 3 8 2" xfId="17599"/>
    <cellStyle name="Normal 5 2 2 3 8 3" xfId="17600"/>
    <cellStyle name="Normal 5 2 2 3 8 4" xfId="17601"/>
    <cellStyle name="Normal 5 2 2 3 9" xfId="17602"/>
    <cellStyle name="Normal 5 2 2 3 9 2" xfId="17603"/>
    <cellStyle name="Normal 5 2 2 3 9 3" xfId="17604"/>
    <cellStyle name="Normal 5 2 2 3 9 4" xfId="17605"/>
    <cellStyle name="Normal 5 2 2 4" xfId="17606"/>
    <cellStyle name="Normal 5 2 2 4 10" xfId="17607"/>
    <cellStyle name="Normal 5 2 2 4 11" xfId="17608"/>
    <cellStyle name="Normal 5 2 2 4 2" xfId="17609"/>
    <cellStyle name="Normal 5 2 2 4 2 10" xfId="17610"/>
    <cellStyle name="Normal 5 2 2 4 2 2" xfId="17611"/>
    <cellStyle name="Normal 5 2 2 4 2 2 2" xfId="17612"/>
    <cellStyle name="Normal 5 2 2 4 2 2 2 2" xfId="17613"/>
    <cellStyle name="Normal 5 2 2 4 2 2 2 2 2" xfId="17614"/>
    <cellStyle name="Normal 5 2 2 4 2 2 2 2 3" xfId="17615"/>
    <cellStyle name="Normal 5 2 2 4 2 2 2 2 4" xfId="17616"/>
    <cellStyle name="Normal 5 2 2 4 2 2 2 3" xfId="17617"/>
    <cellStyle name="Normal 5 2 2 4 2 2 2 3 2" xfId="17618"/>
    <cellStyle name="Normal 5 2 2 4 2 2 2 3 3" xfId="17619"/>
    <cellStyle name="Normal 5 2 2 4 2 2 2 4" xfId="17620"/>
    <cellStyle name="Normal 5 2 2 4 2 2 2 5" xfId="17621"/>
    <cellStyle name="Normal 5 2 2 4 2 2 2 6" xfId="17622"/>
    <cellStyle name="Normal 5 2 2 4 2 2 3" xfId="17623"/>
    <cellStyle name="Normal 5 2 2 4 2 2 3 2" xfId="17624"/>
    <cellStyle name="Normal 5 2 2 4 2 2 3 3" xfId="17625"/>
    <cellStyle name="Normal 5 2 2 4 2 2 3 4" xfId="17626"/>
    <cellStyle name="Normal 5 2 2 4 2 2 4" xfId="17627"/>
    <cellStyle name="Normal 5 2 2 4 2 2 4 2" xfId="17628"/>
    <cellStyle name="Normal 5 2 2 4 2 2 4 3" xfId="17629"/>
    <cellStyle name="Normal 5 2 2 4 2 2 4 4" xfId="17630"/>
    <cellStyle name="Normal 5 2 2 4 2 2 5" xfId="17631"/>
    <cellStyle name="Normal 5 2 2 4 2 2 5 2" xfId="17632"/>
    <cellStyle name="Normal 5 2 2 4 2 2 5 3" xfId="17633"/>
    <cellStyle name="Normal 5 2 2 4 2 2 5 4" xfId="17634"/>
    <cellStyle name="Normal 5 2 2 4 2 2 6" xfId="17635"/>
    <cellStyle name="Normal 5 2 2 4 2 2 6 2" xfId="17636"/>
    <cellStyle name="Normal 5 2 2 4 2 2 6 3" xfId="17637"/>
    <cellStyle name="Normal 5 2 2 4 2 2 7" xfId="17638"/>
    <cellStyle name="Normal 5 2 2 4 2 2 8" xfId="17639"/>
    <cellStyle name="Normal 5 2 2 4 2 2 9" xfId="17640"/>
    <cellStyle name="Normal 5 2 2 4 2 3" xfId="17641"/>
    <cellStyle name="Normal 5 2 2 4 2 3 2" xfId="17642"/>
    <cellStyle name="Normal 5 2 2 4 2 3 2 2" xfId="17643"/>
    <cellStyle name="Normal 5 2 2 4 2 3 2 3" xfId="17644"/>
    <cellStyle name="Normal 5 2 2 4 2 3 2 4" xfId="17645"/>
    <cellStyle name="Normal 5 2 2 4 2 3 3" xfId="17646"/>
    <cellStyle name="Normal 5 2 2 4 2 3 3 2" xfId="17647"/>
    <cellStyle name="Normal 5 2 2 4 2 3 3 3" xfId="17648"/>
    <cellStyle name="Normal 5 2 2 4 2 3 4" xfId="17649"/>
    <cellStyle name="Normal 5 2 2 4 2 3 5" xfId="17650"/>
    <cellStyle name="Normal 5 2 2 4 2 3 6" xfId="17651"/>
    <cellStyle name="Normal 5 2 2 4 2 4" xfId="17652"/>
    <cellStyle name="Normal 5 2 2 4 2 4 2" xfId="17653"/>
    <cellStyle name="Normal 5 2 2 4 2 4 3" xfId="17654"/>
    <cellStyle name="Normal 5 2 2 4 2 4 4" xfId="17655"/>
    <cellStyle name="Normal 5 2 2 4 2 5" xfId="17656"/>
    <cellStyle name="Normal 5 2 2 4 2 5 2" xfId="17657"/>
    <cellStyle name="Normal 5 2 2 4 2 5 3" xfId="17658"/>
    <cellStyle name="Normal 5 2 2 4 2 5 4" xfId="17659"/>
    <cellStyle name="Normal 5 2 2 4 2 6" xfId="17660"/>
    <cellStyle name="Normal 5 2 2 4 2 6 2" xfId="17661"/>
    <cellStyle name="Normal 5 2 2 4 2 6 3" xfId="17662"/>
    <cellStyle name="Normal 5 2 2 4 2 6 4" xfId="17663"/>
    <cellStyle name="Normal 5 2 2 4 2 7" xfId="17664"/>
    <cellStyle name="Normal 5 2 2 4 2 7 2" xfId="17665"/>
    <cellStyle name="Normal 5 2 2 4 2 7 3" xfId="17666"/>
    <cellStyle name="Normal 5 2 2 4 2 8" xfId="17667"/>
    <cellStyle name="Normal 5 2 2 4 2 9" xfId="17668"/>
    <cellStyle name="Normal 5 2 2 4 3" xfId="17669"/>
    <cellStyle name="Normal 5 2 2 4 3 2" xfId="17670"/>
    <cellStyle name="Normal 5 2 2 4 3 2 2" xfId="17671"/>
    <cellStyle name="Normal 5 2 2 4 3 2 2 2" xfId="17672"/>
    <cellStyle name="Normal 5 2 2 4 3 2 2 3" xfId="17673"/>
    <cellStyle name="Normal 5 2 2 4 3 2 2 4" xfId="17674"/>
    <cellStyle name="Normal 5 2 2 4 3 2 3" xfId="17675"/>
    <cellStyle name="Normal 5 2 2 4 3 2 3 2" xfId="17676"/>
    <cellStyle name="Normal 5 2 2 4 3 2 3 3" xfId="17677"/>
    <cellStyle name="Normal 5 2 2 4 3 2 4" xfId="17678"/>
    <cellStyle name="Normal 5 2 2 4 3 2 5" xfId="17679"/>
    <cellStyle name="Normal 5 2 2 4 3 2 6" xfId="17680"/>
    <cellStyle name="Normal 5 2 2 4 3 3" xfId="17681"/>
    <cellStyle name="Normal 5 2 2 4 3 3 2" xfId="17682"/>
    <cellStyle name="Normal 5 2 2 4 3 3 3" xfId="17683"/>
    <cellStyle name="Normal 5 2 2 4 3 3 4" xfId="17684"/>
    <cellStyle name="Normal 5 2 2 4 3 4" xfId="17685"/>
    <cellStyle name="Normal 5 2 2 4 3 4 2" xfId="17686"/>
    <cellStyle name="Normal 5 2 2 4 3 4 3" xfId="17687"/>
    <cellStyle name="Normal 5 2 2 4 3 4 4" xfId="17688"/>
    <cellStyle name="Normal 5 2 2 4 3 5" xfId="17689"/>
    <cellStyle name="Normal 5 2 2 4 3 5 2" xfId="17690"/>
    <cellStyle name="Normal 5 2 2 4 3 5 3" xfId="17691"/>
    <cellStyle name="Normal 5 2 2 4 3 5 4" xfId="17692"/>
    <cellStyle name="Normal 5 2 2 4 3 6" xfId="17693"/>
    <cellStyle name="Normal 5 2 2 4 3 6 2" xfId="17694"/>
    <cellStyle name="Normal 5 2 2 4 3 6 3" xfId="17695"/>
    <cellStyle name="Normal 5 2 2 4 3 7" xfId="17696"/>
    <cellStyle name="Normal 5 2 2 4 3 8" xfId="17697"/>
    <cellStyle name="Normal 5 2 2 4 3 9" xfId="17698"/>
    <cellStyle name="Normal 5 2 2 4 4" xfId="17699"/>
    <cellStyle name="Normal 5 2 2 4 4 2" xfId="17700"/>
    <cellStyle name="Normal 5 2 2 4 4 2 2" xfId="17701"/>
    <cellStyle name="Normal 5 2 2 4 4 2 3" xfId="17702"/>
    <cellStyle name="Normal 5 2 2 4 4 2 4" xfId="17703"/>
    <cellStyle name="Normal 5 2 2 4 4 3" xfId="17704"/>
    <cellStyle name="Normal 5 2 2 4 4 3 2" xfId="17705"/>
    <cellStyle name="Normal 5 2 2 4 4 3 3" xfId="17706"/>
    <cellStyle name="Normal 5 2 2 4 4 4" xfId="17707"/>
    <cellStyle name="Normal 5 2 2 4 4 5" xfId="17708"/>
    <cellStyle name="Normal 5 2 2 4 4 6" xfId="17709"/>
    <cellStyle name="Normal 5 2 2 4 5" xfId="17710"/>
    <cellStyle name="Normal 5 2 2 4 5 2" xfId="17711"/>
    <cellStyle name="Normal 5 2 2 4 5 3" xfId="17712"/>
    <cellStyle name="Normal 5 2 2 4 5 4" xfId="17713"/>
    <cellStyle name="Normal 5 2 2 4 6" xfId="17714"/>
    <cellStyle name="Normal 5 2 2 4 6 2" xfId="17715"/>
    <cellStyle name="Normal 5 2 2 4 6 3" xfId="17716"/>
    <cellStyle name="Normal 5 2 2 4 6 4" xfId="17717"/>
    <cellStyle name="Normal 5 2 2 4 7" xfId="17718"/>
    <cellStyle name="Normal 5 2 2 4 7 2" xfId="17719"/>
    <cellStyle name="Normal 5 2 2 4 7 3" xfId="17720"/>
    <cellStyle name="Normal 5 2 2 4 7 4" xfId="17721"/>
    <cellStyle name="Normal 5 2 2 4 8" xfId="17722"/>
    <cellStyle name="Normal 5 2 2 4 8 2" xfId="17723"/>
    <cellStyle name="Normal 5 2 2 4 8 3" xfId="17724"/>
    <cellStyle name="Normal 5 2 2 4 9" xfId="17725"/>
    <cellStyle name="Normal 5 2 2 5" xfId="17726"/>
    <cellStyle name="Normal 5 2 2 5 10" xfId="17727"/>
    <cellStyle name="Normal 5 2 2 5 11" xfId="17728"/>
    <cellStyle name="Normal 5 2 2 5 2" xfId="17729"/>
    <cellStyle name="Normal 5 2 2 5 2 10" xfId="17730"/>
    <cellStyle name="Normal 5 2 2 5 2 2" xfId="17731"/>
    <cellStyle name="Normal 5 2 2 5 2 2 2" xfId="17732"/>
    <cellStyle name="Normal 5 2 2 5 2 2 2 2" xfId="17733"/>
    <cellStyle name="Normal 5 2 2 5 2 2 2 2 2" xfId="17734"/>
    <cellStyle name="Normal 5 2 2 5 2 2 2 2 3" xfId="17735"/>
    <cellStyle name="Normal 5 2 2 5 2 2 2 2 4" xfId="17736"/>
    <cellStyle name="Normal 5 2 2 5 2 2 2 3" xfId="17737"/>
    <cellStyle name="Normal 5 2 2 5 2 2 2 3 2" xfId="17738"/>
    <cellStyle name="Normal 5 2 2 5 2 2 2 3 3" xfId="17739"/>
    <cellStyle name="Normal 5 2 2 5 2 2 2 4" xfId="17740"/>
    <cellStyle name="Normal 5 2 2 5 2 2 2 5" xfId="17741"/>
    <cellStyle name="Normal 5 2 2 5 2 2 2 6" xfId="17742"/>
    <cellStyle name="Normal 5 2 2 5 2 2 3" xfId="17743"/>
    <cellStyle name="Normal 5 2 2 5 2 2 3 2" xfId="17744"/>
    <cellStyle name="Normal 5 2 2 5 2 2 3 3" xfId="17745"/>
    <cellStyle name="Normal 5 2 2 5 2 2 3 4" xfId="17746"/>
    <cellStyle name="Normal 5 2 2 5 2 2 4" xfId="17747"/>
    <cellStyle name="Normal 5 2 2 5 2 2 4 2" xfId="17748"/>
    <cellStyle name="Normal 5 2 2 5 2 2 4 3" xfId="17749"/>
    <cellStyle name="Normal 5 2 2 5 2 2 4 4" xfId="17750"/>
    <cellStyle name="Normal 5 2 2 5 2 2 5" xfId="17751"/>
    <cellStyle name="Normal 5 2 2 5 2 2 5 2" xfId="17752"/>
    <cellStyle name="Normal 5 2 2 5 2 2 5 3" xfId="17753"/>
    <cellStyle name="Normal 5 2 2 5 2 2 5 4" xfId="17754"/>
    <cellStyle name="Normal 5 2 2 5 2 2 6" xfId="17755"/>
    <cellStyle name="Normal 5 2 2 5 2 2 6 2" xfId="17756"/>
    <cellStyle name="Normal 5 2 2 5 2 2 6 3" xfId="17757"/>
    <cellStyle name="Normal 5 2 2 5 2 2 7" xfId="17758"/>
    <cellStyle name="Normal 5 2 2 5 2 2 8" xfId="17759"/>
    <cellStyle name="Normal 5 2 2 5 2 2 9" xfId="17760"/>
    <cellStyle name="Normal 5 2 2 5 2 3" xfId="17761"/>
    <cellStyle name="Normal 5 2 2 5 2 3 2" xfId="17762"/>
    <cellStyle name="Normal 5 2 2 5 2 3 2 2" xfId="17763"/>
    <cellStyle name="Normal 5 2 2 5 2 3 2 3" xfId="17764"/>
    <cellStyle name="Normal 5 2 2 5 2 3 2 4" xfId="17765"/>
    <cellStyle name="Normal 5 2 2 5 2 3 3" xfId="17766"/>
    <cellStyle name="Normal 5 2 2 5 2 3 3 2" xfId="17767"/>
    <cellStyle name="Normal 5 2 2 5 2 3 3 3" xfId="17768"/>
    <cellStyle name="Normal 5 2 2 5 2 3 4" xfId="17769"/>
    <cellStyle name="Normal 5 2 2 5 2 3 5" xfId="17770"/>
    <cellStyle name="Normal 5 2 2 5 2 3 6" xfId="17771"/>
    <cellStyle name="Normal 5 2 2 5 2 4" xfId="17772"/>
    <cellStyle name="Normal 5 2 2 5 2 4 2" xfId="17773"/>
    <cellStyle name="Normal 5 2 2 5 2 4 3" xfId="17774"/>
    <cellStyle name="Normal 5 2 2 5 2 4 4" xfId="17775"/>
    <cellStyle name="Normal 5 2 2 5 2 5" xfId="17776"/>
    <cellStyle name="Normal 5 2 2 5 2 5 2" xfId="17777"/>
    <cellStyle name="Normal 5 2 2 5 2 5 3" xfId="17778"/>
    <cellStyle name="Normal 5 2 2 5 2 5 4" xfId="17779"/>
    <cellStyle name="Normal 5 2 2 5 2 6" xfId="17780"/>
    <cellStyle name="Normal 5 2 2 5 2 6 2" xfId="17781"/>
    <cellStyle name="Normal 5 2 2 5 2 6 3" xfId="17782"/>
    <cellStyle name="Normal 5 2 2 5 2 6 4" xfId="17783"/>
    <cellStyle name="Normal 5 2 2 5 2 7" xfId="17784"/>
    <cellStyle name="Normal 5 2 2 5 2 7 2" xfId="17785"/>
    <cellStyle name="Normal 5 2 2 5 2 7 3" xfId="17786"/>
    <cellStyle name="Normal 5 2 2 5 2 8" xfId="17787"/>
    <cellStyle name="Normal 5 2 2 5 2 9" xfId="17788"/>
    <cellStyle name="Normal 5 2 2 5 3" xfId="17789"/>
    <cellStyle name="Normal 5 2 2 5 3 2" xfId="17790"/>
    <cellStyle name="Normal 5 2 2 5 3 2 2" xfId="17791"/>
    <cellStyle name="Normal 5 2 2 5 3 2 2 2" xfId="17792"/>
    <cellStyle name="Normal 5 2 2 5 3 2 2 3" xfId="17793"/>
    <cellStyle name="Normal 5 2 2 5 3 2 2 4" xfId="17794"/>
    <cellStyle name="Normal 5 2 2 5 3 2 3" xfId="17795"/>
    <cellStyle name="Normal 5 2 2 5 3 2 3 2" xfId="17796"/>
    <cellStyle name="Normal 5 2 2 5 3 2 3 3" xfId="17797"/>
    <cellStyle name="Normal 5 2 2 5 3 2 4" xfId="17798"/>
    <cellStyle name="Normal 5 2 2 5 3 2 5" xfId="17799"/>
    <cellStyle name="Normal 5 2 2 5 3 2 6" xfId="17800"/>
    <cellStyle name="Normal 5 2 2 5 3 3" xfId="17801"/>
    <cellStyle name="Normal 5 2 2 5 3 3 2" xfId="17802"/>
    <cellStyle name="Normal 5 2 2 5 3 3 3" xfId="17803"/>
    <cellStyle name="Normal 5 2 2 5 3 3 4" xfId="17804"/>
    <cellStyle name="Normal 5 2 2 5 3 4" xfId="17805"/>
    <cellStyle name="Normal 5 2 2 5 3 4 2" xfId="17806"/>
    <cellStyle name="Normal 5 2 2 5 3 4 3" xfId="17807"/>
    <cellStyle name="Normal 5 2 2 5 3 4 4" xfId="17808"/>
    <cellStyle name="Normal 5 2 2 5 3 5" xfId="17809"/>
    <cellStyle name="Normal 5 2 2 5 3 5 2" xfId="17810"/>
    <cellStyle name="Normal 5 2 2 5 3 5 3" xfId="17811"/>
    <cellStyle name="Normal 5 2 2 5 3 5 4" xfId="17812"/>
    <cellStyle name="Normal 5 2 2 5 3 6" xfId="17813"/>
    <cellStyle name="Normal 5 2 2 5 3 6 2" xfId="17814"/>
    <cellStyle name="Normal 5 2 2 5 3 6 3" xfId="17815"/>
    <cellStyle name="Normal 5 2 2 5 3 7" xfId="17816"/>
    <cellStyle name="Normal 5 2 2 5 3 8" xfId="17817"/>
    <cellStyle name="Normal 5 2 2 5 3 9" xfId="17818"/>
    <cellStyle name="Normal 5 2 2 5 4" xfId="17819"/>
    <cellStyle name="Normal 5 2 2 5 4 2" xfId="17820"/>
    <cellStyle name="Normal 5 2 2 5 4 2 2" xfId="17821"/>
    <cellStyle name="Normal 5 2 2 5 4 2 3" xfId="17822"/>
    <cellStyle name="Normal 5 2 2 5 4 2 4" xfId="17823"/>
    <cellStyle name="Normal 5 2 2 5 4 3" xfId="17824"/>
    <cellStyle name="Normal 5 2 2 5 4 3 2" xfId="17825"/>
    <cellStyle name="Normal 5 2 2 5 4 3 3" xfId="17826"/>
    <cellStyle name="Normal 5 2 2 5 4 4" xfId="17827"/>
    <cellStyle name="Normal 5 2 2 5 4 5" xfId="17828"/>
    <cellStyle name="Normal 5 2 2 5 4 6" xfId="17829"/>
    <cellStyle name="Normal 5 2 2 5 5" xfId="17830"/>
    <cellStyle name="Normal 5 2 2 5 5 2" xfId="17831"/>
    <cellStyle name="Normal 5 2 2 5 5 3" xfId="17832"/>
    <cellStyle name="Normal 5 2 2 5 5 4" xfId="17833"/>
    <cellStyle name="Normal 5 2 2 5 6" xfId="17834"/>
    <cellStyle name="Normal 5 2 2 5 6 2" xfId="17835"/>
    <cellStyle name="Normal 5 2 2 5 6 3" xfId="17836"/>
    <cellStyle name="Normal 5 2 2 5 6 4" xfId="17837"/>
    <cellStyle name="Normal 5 2 2 5 7" xfId="17838"/>
    <cellStyle name="Normal 5 2 2 5 7 2" xfId="17839"/>
    <cellStyle name="Normal 5 2 2 5 7 3" xfId="17840"/>
    <cellStyle name="Normal 5 2 2 5 7 4" xfId="17841"/>
    <cellStyle name="Normal 5 2 2 5 8" xfId="17842"/>
    <cellStyle name="Normal 5 2 2 5 8 2" xfId="17843"/>
    <cellStyle name="Normal 5 2 2 5 8 3" xfId="17844"/>
    <cellStyle name="Normal 5 2 2 5 9" xfId="17845"/>
    <cellStyle name="Normal 5 2 2 6" xfId="17846"/>
    <cellStyle name="Normal 5 2 2 6 10" xfId="17847"/>
    <cellStyle name="Normal 5 2 2 6 11" xfId="17848"/>
    <cellStyle name="Normal 5 2 2 6 2" xfId="17849"/>
    <cellStyle name="Normal 5 2 2 6 2 10" xfId="17850"/>
    <cellStyle name="Normal 5 2 2 6 2 2" xfId="17851"/>
    <cellStyle name="Normal 5 2 2 6 2 2 2" xfId="17852"/>
    <cellStyle name="Normal 5 2 2 6 2 2 2 2" xfId="17853"/>
    <cellStyle name="Normal 5 2 2 6 2 2 2 2 2" xfId="17854"/>
    <cellStyle name="Normal 5 2 2 6 2 2 2 2 3" xfId="17855"/>
    <cellStyle name="Normal 5 2 2 6 2 2 2 2 4" xfId="17856"/>
    <cellStyle name="Normal 5 2 2 6 2 2 2 3" xfId="17857"/>
    <cellStyle name="Normal 5 2 2 6 2 2 2 3 2" xfId="17858"/>
    <cellStyle name="Normal 5 2 2 6 2 2 2 3 3" xfId="17859"/>
    <cellStyle name="Normal 5 2 2 6 2 2 2 4" xfId="17860"/>
    <cellStyle name="Normal 5 2 2 6 2 2 2 5" xfId="17861"/>
    <cellStyle name="Normal 5 2 2 6 2 2 2 6" xfId="17862"/>
    <cellStyle name="Normal 5 2 2 6 2 2 3" xfId="17863"/>
    <cellStyle name="Normal 5 2 2 6 2 2 3 2" xfId="17864"/>
    <cellStyle name="Normal 5 2 2 6 2 2 3 3" xfId="17865"/>
    <cellStyle name="Normal 5 2 2 6 2 2 3 4" xfId="17866"/>
    <cellStyle name="Normal 5 2 2 6 2 2 4" xfId="17867"/>
    <cellStyle name="Normal 5 2 2 6 2 2 4 2" xfId="17868"/>
    <cellStyle name="Normal 5 2 2 6 2 2 4 3" xfId="17869"/>
    <cellStyle name="Normal 5 2 2 6 2 2 4 4" xfId="17870"/>
    <cellStyle name="Normal 5 2 2 6 2 2 5" xfId="17871"/>
    <cellStyle name="Normal 5 2 2 6 2 2 5 2" xfId="17872"/>
    <cellStyle name="Normal 5 2 2 6 2 2 5 3" xfId="17873"/>
    <cellStyle name="Normal 5 2 2 6 2 2 5 4" xfId="17874"/>
    <cellStyle name="Normal 5 2 2 6 2 2 6" xfId="17875"/>
    <cellStyle name="Normal 5 2 2 6 2 2 6 2" xfId="17876"/>
    <cellStyle name="Normal 5 2 2 6 2 2 6 3" xfId="17877"/>
    <cellStyle name="Normal 5 2 2 6 2 2 7" xfId="17878"/>
    <cellStyle name="Normal 5 2 2 6 2 2 8" xfId="17879"/>
    <cellStyle name="Normal 5 2 2 6 2 2 9" xfId="17880"/>
    <cellStyle name="Normal 5 2 2 6 2 3" xfId="17881"/>
    <cellStyle name="Normal 5 2 2 6 2 3 2" xfId="17882"/>
    <cellStyle name="Normal 5 2 2 6 2 3 2 2" xfId="17883"/>
    <cellStyle name="Normal 5 2 2 6 2 3 2 3" xfId="17884"/>
    <cellStyle name="Normal 5 2 2 6 2 3 2 4" xfId="17885"/>
    <cellStyle name="Normal 5 2 2 6 2 3 3" xfId="17886"/>
    <cellStyle name="Normal 5 2 2 6 2 3 3 2" xfId="17887"/>
    <cellStyle name="Normal 5 2 2 6 2 3 3 3" xfId="17888"/>
    <cellStyle name="Normal 5 2 2 6 2 3 4" xfId="17889"/>
    <cellStyle name="Normal 5 2 2 6 2 3 5" xfId="17890"/>
    <cellStyle name="Normal 5 2 2 6 2 3 6" xfId="17891"/>
    <cellStyle name="Normal 5 2 2 6 2 4" xfId="17892"/>
    <cellStyle name="Normal 5 2 2 6 2 4 2" xfId="17893"/>
    <cellStyle name="Normal 5 2 2 6 2 4 3" xfId="17894"/>
    <cellStyle name="Normal 5 2 2 6 2 4 4" xfId="17895"/>
    <cellStyle name="Normal 5 2 2 6 2 5" xfId="17896"/>
    <cellStyle name="Normal 5 2 2 6 2 5 2" xfId="17897"/>
    <cellStyle name="Normal 5 2 2 6 2 5 3" xfId="17898"/>
    <cellStyle name="Normal 5 2 2 6 2 5 4" xfId="17899"/>
    <cellStyle name="Normal 5 2 2 6 2 6" xfId="17900"/>
    <cellStyle name="Normal 5 2 2 6 2 6 2" xfId="17901"/>
    <cellStyle name="Normal 5 2 2 6 2 6 3" xfId="17902"/>
    <cellStyle name="Normal 5 2 2 6 2 6 4" xfId="17903"/>
    <cellStyle name="Normal 5 2 2 6 2 7" xfId="17904"/>
    <cellStyle name="Normal 5 2 2 6 2 7 2" xfId="17905"/>
    <cellStyle name="Normal 5 2 2 6 2 7 3" xfId="17906"/>
    <cellStyle name="Normal 5 2 2 6 2 8" xfId="17907"/>
    <cellStyle name="Normal 5 2 2 6 2 9" xfId="17908"/>
    <cellStyle name="Normal 5 2 2 6 3" xfId="17909"/>
    <cellStyle name="Normal 5 2 2 6 3 2" xfId="17910"/>
    <cellStyle name="Normal 5 2 2 6 3 2 2" xfId="17911"/>
    <cellStyle name="Normal 5 2 2 6 3 2 2 2" xfId="17912"/>
    <cellStyle name="Normal 5 2 2 6 3 2 2 3" xfId="17913"/>
    <cellStyle name="Normal 5 2 2 6 3 2 2 4" xfId="17914"/>
    <cellStyle name="Normal 5 2 2 6 3 2 3" xfId="17915"/>
    <cellStyle name="Normal 5 2 2 6 3 2 3 2" xfId="17916"/>
    <cellStyle name="Normal 5 2 2 6 3 2 3 3" xfId="17917"/>
    <cellStyle name="Normal 5 2 2 6 3 2 4" xfId="17918"/>
    <cellStyle name="Normal 5 2 2 6 3 2 5" xfId="17919"/>
    <cellStyle name="Normal 5 2 2 6 3 2 6" xfId="17920"/>
    <cellStyle name="Normal 5 2 2 6 3 3" xfId="17921"/>
    <cellStyle name="Normal 5 2 2 6 3 3 2" xfId="17922"/>
    <cellStyle name="Normal 5 2 2 6 3 3 3" xfId="17923"/>
    <cellStyle name="Normal 5 2 2 6 3 3 4" xfId="17924"/>
    <cellStyle name="Normal 5 2 2 6 3 4" xfId="17925"/>
    <cellStyle name="Normal 5 2 2 6 3 4 2" xfId="17926"/>
    <cellStyle name="Normal 5 2 2 6 3 4 3" xfId="17927"/>
    <cellStyle name="Normal 5 2 2 6 3 4 4" xfId="17928"/>
    <cellStyle name="Normal 5 2 2 6 3 5" xfId="17929"/>
    <cellStyle name="Normal 5 2 2 6 3 5 2" xfId="17930"/>
    <cellStyle name="Normal 5 2 2 6 3 5 3" xfId="17931"/>
    <cellStyle name="Normal 5 2 2 6 3 5 4" xfId="17932"/>
    <cellStyle name="Normal 5 2 2 6 3 6" xfId="17933"/>
    <cellStyle name="Normal 5 2 2 6 3 6 2" xfId="17934"/>
    <cellStyle name="Normal 5 2 2 6 3 6 3" xfId="17935"/>
    <cellStyle name="Normal 5 2 2 6 3 7" xfId="17936"/>
    <cellStyle name="Normal 5 2 2 6 3 8" xfId="17937"/>
    <cellStyle name="Normal 5 2 2 6 3 9" xfId="17938"/>
    <cellStyle name="Normal 5 2 2 6 4" xfId="17939"/>
    <cellStyle name="Normal 5 2 2 6 4 2" xfId="17940"/>
    <cellStyle name="Normal 5 2 2 6 4 2 2" xfId="17941"/>
    <cellStyle name="Normal 5 2 2 6 4 2 3" xfId="17942"/>
    <cellStyle name="Normal 5 2 2 6 4 2 4" xfId="17943"/>
    <cellStyle name="Normal 5 2 2 6 4 3" xfId="17944"/>
    <cellStyle name="Normal 5 2 2 6 4 3 2" xfId="17945"/>
    <cellStyle name="Normal 5 2 2 6 4 3 3" xfId="17946"/>
    <cellStyle name="Normal 5 2 2 6 4 4" xfId="17947"/>
    <cellStyle name="Normal 5 2 2 6 4 5" xfId="17948"/>
    <cellStyle name="Normal 5 2 2 6 4 6" xfId="17949"/>
    <cellStyle name="Normal 5 2 2 6 5" xfId="17950"/>
    <cellStyle name="Normal 5 2 2 6 5 2" xfId="17951"/>
    <cellStyle name="Normal 5 2 2 6 5 3" xfId="17952"/>
    <cellStyle name="Normal 5 2 2 6 5 4" xfId="17953"/>
    <cellStyle name="Normal 5 2 2 6 6" xfId="17954"/>
    <cellStyle name="Normal 5 2 2 6 6 2" xfId="17955"/>
    <cellStyle name="Normal 5 2 2 6 6 3" xfId="17956"/>
    <cellStyle name="Normal 5 2 2 6 6 4" xfId="17957"/>
    <cellStyle name="Normal 5 2 2 6 7" xfId="17958"/>
    <cellStyle name="Normal 5 2 2 6 7 2" xfId="17959"/>
    <cellStyle name="Normal 5 2 2 6 7 3" xfId="17960"/>
    <cellStyle name="Normal 5 2 2 6 7 4" xfId="17961"/>
    <cellStyle name="Normal 5 2 2 6 8" xfId="17962"/>
    <cellStyle name="Normal 5 2 2 6 8 2" xfId="17963"/>
    <cellStyle name="Normal 5 2 2 6 8 3" xfId="17964"/>
    <cellStyle name="Normal 5 2 2 6 9" xfId="17965"/>
    <cellStyle name="Normal 5 2 2 7" xfId="17966"/>
    <cellStyle name="Normal 5 2 2 7 10" xfId="17967"/>
    <cellStyle name="Normal 5 2 2 7 2" xfId="17968"/>
    <cellStyle name="Normal 5 2 2 7 2 2" xfId="17969"/>
    <cellStyle name="Normal 5 2 2 7 2 2 2" xfId="17970"/>
    <cellStyle name="Normal 5 2 2 7 2 2 2 2" xfId="17971"/>
    <cellStyle name="Normal 5 2 2 7 2 2 2 3" xfId="17972"/>
    <cellStyle name="Normal 5 2 2 7 2 2 2 4" xfId="17973"/>
    <cellStyle name="Normal 5 2 2 7 2 2 3" xfId="17974"/>
    <cellStyle name="Normal 5 2 2 7 2 2 3 2" xfId="17975"/>
    <cellStyle name="Normal 5 2 2 7 2 2 3 3" xfId="17976"/>
    <cellStyle name="Normal 5 2 2 7 2 2 4" xfId="17977"/>
    <cellStyle name="Normal 5 2 2 7 2 2 5" xfId="17978"/>
    <cellStyle name="Normal 5 2 2 7 2 2 6" xfId="17979"/>
    <cellStyle name="Normal 5 2 2 7 2 3" xfId="17980"/>
    <cellStyle name="Normal 5 2 2 7 2 3 2" xfId="17981"/>
    <cellStyle name="Normal 5 2 2 7 2 3 3" xfId="17982"/>
    <cellStyle name="Normal 5 2 2 7 2 3 4" xfId="17983"/>
    <cellStyle name="Normal 5 2 2 7 2 4" xfId="17984"/>
    <cellStyle name="Normal 5 2 2 7 2 4 2" xfId="17985"/>
    <cellStyle name="Normal 5 2 2 7 2 4 3" xfId="17986"/>
    <cellStyle name="Normal 5 2 2 7 2 4 4" xfId="17987"/>
    <cellStyle name="Normal 5 2 2 7 2 5" xfId="17988"/>
    <cellStyle name="Normal 5 2 2 7 2 5 2" xfId="17989"/>
    <cellStyle name="Normal 5 2 2 7 2 5 3" xfId="17990"/>
    <cellStyle name="Normal 5 2 2 7 2 5 4" xfId="17991"/>
    <cellStyle name="Normal 5 2 2 7 2 6" xfId="17992"/>
    <cellStyle name="Normal 5 2 2 7 2 6 2" xfId="17993"/>
    <cellStyle name="Normal 5 2 2 7 2 6 3" xfId="17994"/>
    <cellStyle name="Normal 5 2 2 7 2 7" xfId="17995"/>
    <cellStyle name="Normal 5 2 2 7 2 8" xfId="17996"/>
    <cellStyle name="Normal 5 2 2 7 2 9" xfId="17997"/>
    <cellStyle name="Normal 5 2 2 7 3" xfId="17998"/>
    <cellStyle name="Normal 5 2 2 7 3 2" xfId="17999"/>
    <cellStyle name="Normal 5 2 2 7 3 2 2" xfId="18000"/>
    <cellStyle name="Normal 5 2 2 7 3 2 3" xfId="18001"/>
    <cellStyle name="Normal 5 2 2 7 3 2 4" xfId="18002"/>
    <cellStyle name="Normal 5 2 2 7 3 3" xfId="18003"/>
    <cellStyle name="Normal 5 2 2 7 3 3 2" xfId="18004"/>
    <cellStyle name="Normal 5 2 2 7 3 3 3" xfId="18005"/>
    <cellStyle name="Normal 5 2 2 7 3 4" xfId="18006"/>
    <cellStyle name="Normal 5 2 2 7 3 5" xfId="18007"/>
    <cellStyle name="Normal 5 2 2 7 3 6" xfId="18008"/>
    <cellStyle name="Normal 5 2 2 7 4" xfId="18009"/>
    <cellStyle name="Normal 5 2 2 7 4 2" xfId="18010"/>
    <cellStyle name="Normal 5 2 2 7 4 3" xfId="18011"/>
    <cellStyle name="Normal 5 2 2 7 4 4" xfId="18012"/>
    <cellStyle name="Normal 5 2 2 7 5" xfId="18013"/>
    <cellStyle name="Normal 5 2 2 7 5 2" xfId="18014"/>
    <cellStyle name="Normal 5 2 2 7 5 3" xfId="18015"/>
    <cellStyle name="Normal 5 2 2 7 5 4" xfId="18016"/>
    <cellStyle name="Normal 5 2 2 7 6" xfId="18017"/>
    <cellStyle name="Normal 5 2 2 7 6 2" xfId="18018"/>
    <cellStyle name="Normal 5 2 2 7 6 3" xfId="18019"/>
    <cellStyle name="Normal 5 2 2 7 6 4" xfId="18020"/>
    <cellStyle name="Normal 5 2 2 7 7" xfId="18021"/>
    <cellStyle name="Normal 5 2 2 7 7 2" xfId="18022"/>
    <cellStyle name="Normal 5 2 2 7 7 3" xfId="18023"/>
    <cellStyle name="Normal 5 2 2 7 8" xfId="18024"/>
    <cellStyle name="Normal 5 2 2 7 9" xfId="18025"/>
    <cellStyle name="Normal 5 2 2 8" xfId="18026"/>
    <cellStyle name="Normal 5 2 2 8 2" xfId="18027"/>
    <cellStyle name="Normal 5 2 2 8 2 2" xfId="18028"/>
    <cellStyle name="Normal 5 2 2 8 2 2 2" xfId="18029"/>
    <cellStyle name="Normal 5 2 2 8 2 2 3" xfId="18030"/>
    <cellStyle name="Normal 5 2 2 8 2 2 4" xfId="18031"/>
    <cellStyle name="Normal 5 2 2 8 2 3" xfId="18032"/>
    <cellStyle name="Normal 5 2 2 8 2 3 2" xfId="18033"/>
    <cellStyle name="Normal 5 2 2 8 2 3 3" xfId="18034"/>
    <cellStyle name="Normal 5 2 2 8 2 4" xfId="18035"/>
    <cellStyle name="Normal 5 2 2 8 2 5" xfId="18036"/>
    <cellStyle name="Normal 5 2 2 8 2 6" xfId="18037"/>
    <cellStyle name="Normal 5 2 2 8 3" xfId="18038"/>
    <cellStyle name="Normal 5 2 2 8 3 2" xfId="18039"/>
    <cellStyle name="Normal 5 2 2 8 3 3" xfId="18040"/>
    <cellStyle name="Normal 5 2 2 8 3 4" xfId="18041"/>
    <cellStyle name="Normal 5 2 2 8 4" xfId="18042"/>
    <cellStyle name="Normal 5 2 2 8 4 2" xfId="18043"/>
    <cellStyle name="Normal 5 2 2 8 4 3" xfId="18044"/>
    <cellStyle name="Normal 5 2 2 8 4 4" xfId="18045"/>
    <cellStyle name="Normal 5 2 2 8 5" xfId="18046"/>
    <cellStyle name="Normal 5 2 2 8 5 2" xfId="18047"/>
    <cellStyle name="Normal 5 2 2 8 5 3" xfId="18048"/>
    <cellStyle name="Normal 5 2 2 8 5 4" xfId="18049"/>
    <cellStyle name="Normal 5 2 2 8 6" xfId="18050"/>
    <cellStyle name="Normal 5 2 2 8 6 2" xfId="18051"/>
    <cellStyle name="Normal 5 2 2 8 6 3" xfId="18052"/>
    <cellStyle name="Normal 5 2 2 8 7" xfId="18053"/>
    <cellStyle name="Normal 5 2 2 8 8" xfId="18054"/>
    <cellStyle name="Normal 5 2 2 8 9" xfId="18055"/>
    <cellStyle name="Normal 5 2 2 9" xfId="18056"/>
    <cellStyle name="Normal 5 2 2 9 2" xfId="18057"/>
    <cellStyle name="Normal 5 2 2 9 2 2" xfId="18058"/>
    <cellStyle name="Normal 5 2 2 9 2 2 2" xfId="18059"/>
    <cellStyle name="Normal 5 2 2 9 2 2 3" xfId="18060"/>
    <cellStyle name="Normal 5 2 2 9 2 2 4" xfId="18061"/>
    <cellStyle name="Normal 5 2 2 9 2 3" xfId="18062"/>
    <cellStyle name="Normal 5 2 2 9 2 3 2" xfId="18063"/>
    <cellStyle name="Normal 5 2 2 9 2 3 3" xfId="18064"/>
    <cellStyle name="Normal 5 2 2 9 2 4" xfId="18065"/>
    <cellStyle name="Normal 5 2 2 9 2 5" xfId="18066"/>
    <cellStyle name="Normal 5 2 2 9 2 6" xfId="18067"/>
    <cellStyle name="Normal 5 2 2 9 3" xfId="18068"/>
    <cellStyle name="Normal 5 2 2 9 3 2" xfId="18069"/>
    <cellStyle name="Normal 5 2 2 9 3 3" xfId="18070"/>
    <cellStyle name="Normal 5 2 2 9 3 4" xfId="18071"/>
    <cellStyle name="Normal 5 2 2 9 4" xfId="18072"/>
    <cellStyle name="Normal 5 2 2 9 4 2" xfId="18073"/>
    <cellStyle name="Normal 5 2 2 9 4 3" xfId="18074"/>
    <cellStyle name="Normal 5 2 2 9 4 4" xfId="18075"/>
    <cellStyle name="Normal 5 2 2 9 5" xfId="18076"/>
    <cellStyle name="Normal 5 2 2 9 5 2" xfId="18077"/>
    <cellStyle name="Normal 5 2 2 9 5 3" xfId="18078"/>
    <cellStyle name="Normal 5 2 2 9 5 4" xfId="18079"/>
    <cellStyle name="Normal 5 2 2 9 6" xfId="18080"/>
    <cellStyle name="Normal 5 2 2 9 6 2" xfId="18081"/>
    <cellStyle name="Normal 5 2 2 9 6 3" xfId="18082"/>
    <cellStyle name="Normal 5 2 2 9 7" xfId="18083"/>
    <cellStyle name="Normal 5 2 2 9 8" xfId="18084"/>
    <cellStyle name="Normal 5 2 2 9 9" xfId="18085"/>
    <cellStyle name="Normal 5 2 20" xfId="18086"/>
    <cellStyle name="Normal 5 2 21" xfId="18087"/>
    <cellStyle name="Normal 5 2 3" xfId="141"/>
    <cellStyle name="Normal 5 2 3 10" xfId="18088"/>
    <cellStyle name="Normal 5 2 3 10 2" xfId="18089"/>
    <cellStyle name="Normal 5 2 3 10 2 2" xfId="18090"/>
    <cellStyle name="Normal 5 2 3 10 2 2 2" xfId="18091"/>
    <cellStyle name="Normal 5 2 3 10 2 2 3" xfId="18092"/>
    <cellStyle name="Normal 5 2 3 10 2 2 4" xfId="18093"/>
    <cellStyle name="Normal 5 2 3 10 2 3" xfId="18094"/>
    <cellStyle name="Normal 5 2 3 10 2 3 2" xfId="18095"/>
    <cellStyle name="Normal 5 2 3 10 2 3 3" xfId="18096"/>
    <cellStyle name="Normal 5 2 3 10 2 4" xfId="18097"/>
    <cellStyle name="Normal 5 2 3 10 2 5" xfId="18098"/>
    <cellStyle name="Normal 5 2 3 10 2 6" xfId="18099"/>
    <cellStyle name="Normal 5 2 3 10 3" xfId="18100"/>
    <cellStyle name="Normal 5 2 3 10 3 2" xfId="18101"/>
    <cellStyle name="Normal 5 2 3 10 3 3" xfId="18102"/>
    <cellStyle name="Normal 5 2 3 10 3 4" xfId="18103"/>
    <cellStyle name="Normal 5 2 3 10 4" xfId="18104"/>
    <cellStyle name="Normal 5 2 3 10 4 2" xfId="18105"/>
    <cellStyle name="Normal 5 2 3 10 4 3" xfId="18106"/>
    <cellStyle name="Normal 5 2 3 10 4 4" xfId="18107"/>
    <cellStyle name="Normal 5 2 3 10 5" xfId="18108"/>
    <cellStyle name="Normal 5 2 3 10 5 2" xfId="18109"/>
    <cellStyle name="Normal 5 2 3 10 5 3" xfId="18110"/>
    <cellStyle name="Normal 5 2 3 10 5 4" xfId="18111"/>
    <cellStyle name="Normal 5 2 3 10 6" xfId="18112"/>
    <cellStyle name="Normal 5 2 3 10 6 2" xfId="18113"/>
    <cellStyle name="Normal 5 2 3 10 6 3" xfId="18114"/>
    <cellStyle name="Normal 5 2 3 10 7" xfId="18115"/>
    <cellStyle name="Normal 5 2 3 10 8" xfId="18116"/>
    <cellStyle name="Normal 5 2 3 10 9" xfId="18117"/>
    <cellStyle name="Normal 5 2 3 11" xfId="18118"/>
    <cellStyle name="Normal 5 2 3 11 2" xfId="18119"/>
    <cellStyle name="Normal 5 2 3 11 2 2" xfId="18120"/>
    <cellStyle name="Normal 5 2 3 11 2 2 2" xfId="18121"/>
    <cellStyle name="Normal 5 2 3 11 2 2 3" xfId="18122"/>
    <cellStyle name="Normal 5 2 3 11 2 2 4" xfId="18123"/>
    <cellStyle name="Normal 5 2 3 11 2 3" xfId="18124"/>
    <cellStyle name="Normal 5 2 3 11 2 3 2" xfId="18125"/>
    <cellStyle name="Normal 5 2 3 11 2 3 3" xfId="18126"/>
    <cellStyle name="Normal 5 2 3 11 2 4" xfId="18127"/>
    <cellStyle name="Normal 5 2 3 11 2 5" xfId="18128"/>
    <cellStyle name="Normal 5 2 3 11 2 6" xfId="18129"/>
    <cellStyle name="Normal 5 2 3 11 3" xfId="18130"/>
    <cellStyle name="Normal 5 2 3 11 3 2" xfId="18131"/>
    <cellStyle name="Normal 5 2 3 11 3 3" xfId="18132"/>
    <cellStyle name="Normal 5 2 3 11 3 4" xfId="18133"/>
    <cellStyle name="Normal 5 2 3 11 4" xfId="18134"/>
    <cellStyle name="Normal 5 2 3 11 4 2" xfId="18135"/>
    <cellStyle name="Normal 5 2 3 11 4 3" xfId="18136"/>
    <cellStyle name="Normal 5 2 3 11 4 4" xfId="18137"/>
    <cellStyle name="Normal 5 2 3 11 5" xfId="18138"/>
    <cellStyle name="Normal 5 2 3 11 5 2" xfId="18139"/>
    <cellStyle name="Normal 5 2 3 11 5 3" xfId="18140"/>
    <cellStyle name="Normal 5 2 3 11 6" xfId="18141"/>
    <cellStyle name="Normal 5 2 3 11 7" xfId="18142"/>
    <cellStyle name="Normal 5 2 3 11 8" xfId="18143"/>
    <cellStyle name="Normal 5 2 3 12" xfId="18144"/>
    <cellStyle name="Normal 5 2 3 12 2" xfId="18145"/>
    <cellStyle name="Normal 5 2 3 12 2 2" xfId="18146"/>
    <cellStyle name="Normal 5 2 3 12 2 3" xfId="18147"/>
    <cellStyle name="Normal 5 2 3 12 2 4" xfId="18148"/>
    <cellStyle name="Normal 5 2 3 12 3" xfId="18149"/>
    <cellStyle name="Normal 5 2 3 12 3 2" xfId="18150"/>
    <cellStyle name="Normal 5 2 3 12 3 3" xfId="18151"/>
    <cellStyle name="Normal 5 2 3 12 3 4" xfId="18152"/>
    <cellStyle name="Normal 5 2 3 12 4" xfId="18153"/>
    <cellStyle name="Normal 5 2 3 12 4 2" xfId="18154"/>
    <cellStyle name="Normal 5 2 3 12 4 3" xfId="18155"/>
    <cellStyle name="Normal 5 2 3 12 5" xfId="18156"/>
    <cellStyle name="Normal 5 2 3 12 6" xfId="18157"/>
    <cellStyle name="Normal 5 2 3 12 7" xfId="18158"/>
    <cellStyle name="Normal 5 2 3 13" xfId="18159"/>
    <cellStyle name="Normal 5 2 3 13 2" xfId="18160"/>
    <cellStyle name="Normal 5 2 3 13 3" xfId="18161"/>
    <cellStyle name="Normal 5 2 3 13 4" xfId="18162"/>
    <cellStyle name="Normal 5 2 3 14" xfId="18163"/>
    <cellStyle name="Normal 5 2 3 14 2" xfId="18164"/>
    <cellStyle name="Normal 5 2 3 14 3" xfId="18165"/>
    <cellStyle name="Normal 5 2 3 14 4" xfId="18166"/>
    <cellStyle name="Normal 5 2 3 15" xfId="18167"/>
    <cellStyle name="Normal 5 2 3 15 2" xfId="18168"/>
    <cellStyle name="Normal 5 2 3 15 3" xfId="18169"/>
    <cellStyle name="Normal 5 2 3 15 4" xfId="18170"/>
    <cellStyle name="Normal 5 2 3 16" xfId="18171"/>
    <cellStyle name="Normal 5 2 3 16 2" xfId="18172"/>
    <cellStyle name="Normal 5 2 3 16 3" xfId="18173"/>
    <cellStyle name="Normal 5 2 3 17" xfId="18174"/>
    <cellStyle name="Normal 5 2 3 18" xfId="18175"/>
    <cellStyle name="Normal 5 2 3 19" xfId="18176"/>
    <cellStyle name="Normal 5 2 3 2" xfId="203"/>
    <cellStyle name="Normal 5 2 3 2 10" xfId="18177"/>
    <cellStyle name="Normal 5 2 3 2 10 2" xfId="18178"/>
    <cellStyle name="Normal 5 2 3 2 10 3" xfId="18179"/>
    <cellStyle name="Normal 5 2 3 2 10 4" xfId="18180"/>
    <cellStyle name="Normal 5 2 3 2 11" xfId="18181"/>
    <cellStyle name="Normal 5 2 3 2 11 2" xfId="18182"/>
    <cellStyle name="Normal 5 2 3 2 11 3" xfId="18183"/>
    <cellStyle name="Normal 5 2 3 2 12" xfId="18184"/>
    <cellStyle name="Normal 5 2 3 2 13" xfId="18185"/>
    <cellStyle name="Normal 5 2 3 2 14" xfId="18186"/>
    <cellStyle name="Normal 5 2 3 2 2" xfId="18187"/>
    <cellStyle name="Normal 5 2 3 2 2 10" xfId="18188"/>
    <cellStyle name="Normal 5 2 3 2 2 11" xfId="18189"/>
    <cellStyle name="Normal 5 2 3 2 2 2" xfId="18190"/>
    <cellStyle name="Normal 5 2 3 2 2 2 10" xfId="18191"/>
    <cellStyle name="Normal 5 2 3 2 2 2 2" xfId="18192"/>
    <cellStyle name="Normal 5 2 3 2 2 2 2 2" xfId="18193"/>
    <cellStyle name="Normal 5 2 3 2 2 2 2 2 2" xfId="18194"/>
    <cellStyle name="Normal 5 2 3 2 2 2 2 2 2 2" xfId="18195"/>
    <cellStyle name="Normal 5 2 3 2 2 2 2 2 2 3" xfId="18196"/>
    <cellStyle name="Normal 5 2 3 2 2 2 2 2 2 4" xfId="18197"/>
    <cellStyle name="Normal 5 2 3 2 2 2 2 2 3" xfId="18198"/>
    <cellStyle name="Normal 5 2 3 2 2 2 2 2 3 2" xfId="18199"/>
    <cellStyle name="Normal 5 2 3 2 2 2 2 2 3 3" xfId="18200"/>
    <cellStyle name="Normal 5 2 3 2 2 2 2 2 4" xfId="18201"/>
    <cellStyle name="Normal 5 2 3 2 2 2 2 2 5" xfId="18202"/>
    <cellStyle name="Normal 5 2 3 2 2 2 2 2 6" xfId="18203"/>
    <cellStyle name="Normal 5 2 3 2 2 2 2 3" xfId="18204"/>
    <cellStyle name="Normal 5 2 3 2 2 2 2 3 2" xfId="18205"/>
    <cellStyle name="Normal 5 2 3 2 2 2 2 3 3" xfId="18206"/>
    <cellStyle name="Normal 5 2 3 2 2 2 2 3 4" xfId="18207"/>
    <cellStyle name="Normal 5 2 3 2 2 2 2 4" xfId="18208"/>
    <cellStyle name="Normal 5 2 3 2 2 2 2 4 2" xfId="18209"/>
    <cellStyle name="Normal 5 2 3 2 2 2 2 4 3" xfId="18210"/>
    <cellStyle name="Normal 5 2 3 2 2 2 2 4 4" xfId="18211"/>
    <cellStyle name="Normal 5 2 3 2 2 2 2 5" xfId="18212"/>
    <cellStyle name="Normal 5 2 3 2 2 2 2 5 2" xfId="18213"/>
    <cellStyle name="Normal 5 2 3 2 2 2 2 5 3" xfId="18214"/>
    <cellStyle name="Normal 5 2 3 2 2 2 2 5 4" xfId="18215"/>
    <cellStyle name="Normal 5 2 3 2 2 2 2 6" xfId="18216"/>
    <cellStyle name="Normal 5 2 3 2 2 2 2 6 2" xfId="18217"/>
    <cellStyle name="Normal 5 2 3 2 2 2 2 6 3" xfId="18218"/>
    <cellStyle name="Normal 5 2 3 2 2 2 2 7" xfId="18219"/>
    <cellStyle name="Normal 5 2 3 2 2 2 2 8" xfId="18220"/>
    <cellStyle name="Normal 5 2 3 2 2 2 2 9" xfId="18221"/>
    <cellStyle name="Normal 5 2 3 2 2 2 3" xfId="18222"/>
    <cellStyle name="Normal 5 2 3 2 2 2 3 2" xfId="18223"/>
    <cellStyle name="Normal 5 2 3 2 2 2 3 2 2" xfId="18224"/>
    <cellStyle name="Normal 5 2 3 2 2 2 3 2 3" xfId="18225"/>
    <cellStyle name="Normal 5 2 3 2 2 2 3 2 4" xfId="18226"/>
    <cellStyle name="Normal 5 2 3 2 2 2 3 3" xfId="18227"/>
    <cellStyle name="Normal 5 2 3 2 2 2 3 3 2" xfId="18228"/>
    <cellStyle name="Normal 5 2 3 2 2 2 3 3 3" xfId="18229"/>
    <cellStyle name="Normal 5 2 3 2 2 2 3 4" xfId="18230"/>
    <cellStyle name="Normal 5 2 3 2 2 2 3 5" xfId="18231"/>
    <cellStyle name="Normal 5 2 3 2 2 2 3 6" xfId="18232"/>
    <cellStyle name="Normal 5 2 3 2 2 2 4" xfId="18233"/>
    <cellStyle name="Normal 5 2 3 2 2 2 4 2" xfId="18234"/>
    <cellStyle name="Normal 5 2 3 2 2 2 4 3" xfId="18235"/>
    <cellStyle name="Normal 5 2 3 2 2 2 4 4" xfId="18236"/>
    <cellStyle name="Normal 5 2 3 2 2 2 5" xfId="18237"/>
    <cellStyle name="Normal 5 2 3 2 2 2 5 2" xfId="18238"/>
    <cellStyle name="Normal 5 2 3 2 2 2 5 3" xfId="18239"/>
    <cellStyle name="Normal 5 2 3 2 2 2 5 4" xfId="18240"/>
    <cellStyle name="Normal 5 2 3 2 2 2 6" xfId="18241"/>
    <cellStyle name="Normal 5 2 3 2 2 2 6 2" xfId="18242"/>
    <cellStyle name="Normal 5 2 3 2 2 2 6 3" xfId="18243"/>
    <cellStyle name="Normal 5 2 3 2 2 2 6 4" xfId="18244"/>
    <cellStyle name="Normal 5 2 3 2 2 2 7" xfId="18245"/>
    <cellStyle name="Normal 5 2 3 2 2 2 7 2" xfId="18246"/>
    <cellStyle name="Normal 5 2 3 2 2 2 7 3" xfId="18247"/>
    <cellStyle name="Normal 5 2 3 2 2 2 8" xfId="18248"/>
    <cellStyle name="Normal 5 2 3 2 2 2 9" xfId="18249"/>
    <cellStyle name="Normal 5 2 3 2 2 3" xfId="18250"/>
    <cellStyle name="Normal 5 2 3 2 2 3 2" xfId="18251"/>
    <cellStyle name="Normal 5 2 3 2 2 3 2 2" xfId="18252"/>
    <cellStyle name="Normal 5 2 3 2 2 3 2 2 2" xfId="18253"/>
    <cellStyle name="Normal 5 2 3 2 2 3 2 2 3" xfId="18254"/>
    <cellStyle name="Normal 5 2 3 2 2 3 2 2 4" xfId="18255"/>
    <cellStyle name="Normal 5 2 3 2 2 3 2 3" xfId="18256"/>
    <cellStyle name="Normal 5 2 3 2 2 3 2 3 2" xfId="18257"/>
    <cellStyle name="Normal 5 2 3 2 2 3 2 3 3" xfId="18258"/>
    <cellStyle name="Normal 5 2 3 2 2 3 2 4" xfId="18259"/>
    <cellStyle name="Normal 5 2 3 2 2 3 2 5" xfId="18260"/>
    <cellStyle name="Normal 5 2 3 2 2 3 2 6" xfId="18261"/>
    <cellStyle name="Normal 5 2 3 2 2 3 3" xfId="18262"/>
    <cellStyle name="Normal 5 2 3 2 2 3 3 2" xfId="18263"/>
    <cellStyle name="Normal 5 2 3 2 2 3 3 3" xfId="18264"/>
    <cellStyle name="Normal 5 2 3 2 2 3 3 4" xfId="18265"/>
    <cellStyle name="Normal 5 2 3 2 2 3 4" xfId="18266"/>
    <cellStyle name="Normal 5 2 3 2 2 3 4 2" xfId="18267"/>
    <cellStyle name="Normal 5 2 3 2 2 3 4 3" xfId="18268"/>
    <cellStyle name="Normal 5 2 3 2 2 3 4 4" xfId="18269"/>
    <cellStyle name="Normal 5 2 3 2 2 3 5" xfId="18270"/>
    <cellStyle name="Normal 5 2 3 2 2 3 5 2" xfId="18271"/>
    <cellStyle name="Normal 5 2 3 2 2 3 5 3" xfId="18272"/>
    <cellStyle name="Normal 5 2 3 2 2 3 5 4" xfId="18273"/>
    <cellStyle name="Normal 5 2 3 2 2 3 6" xfId="18274"/>
    <cellStyle name="Normal 5 2 3 2 2 3 6 2" xfId="18275"/>
    <cellStyle name="Normal 5 2 3 2 2 3 6 3" xfId="18276"/>
    <cellStyle name="Normal 5 2 3 2 2 3 7" xfId="18277"/>
    <cellStyle name="Normal 5 2 3 2 2 3 8" xfId="18278"/>
    <cellStyle name="Normal 5 2 3 2 2 3 9" xfId="18279"/>
    <cellStyle name="Normal 5 2 3 2 2 4" xfId="18280"/>
    <cellStyle name="Normal 5 2 3 2 2 4 2" xfId="18281"/>
    <cellStyle name="Normal 5 2 3 2 2 4 2 2" xfId="18282"/>
    <cellStyle name="Normal 5 2 3 2 2 4 2 3" xfId="18283"/>
    <cellStyle name="Normal 5 2 3 2 2 4 2 4" xfId="18284"/>
    <cellStyle name="Normal 5 2 3 2 2 4 3" xfId="18285"/>
    <cellStyle name="Normal 5 2 3 2 2 4 3 2" xfId="18286"/>
    <cellStyle name="Normal 5 2 3 2 2 4 3 3" xfId="18287"/>
    <cellStyle name="Normal 5 2 3 2 2 4 4" xfId="18288"/>
    <cellStyle name="Normal 5 2 3 2 2 4 5" xfId="18289"/>
    <cellStyle name="Normal 5 2 3 2 2 4 6" xfId="18290"/>
    <cellStyle name="Normal 5 2 3 2 2 5" xfId="18291"/>
    <cellStyle name="Normal 5 2 3 2 2 5 2" xfId="18292"/>
    <cellStyle name="Normal 5 2 3 2 2 5 3" xfId="18293"/>
    <cellStyle name="Normal 5 2 3 2 2 5 4" xfId="18294"/>
    <cellStyle name="Normal 5 2 3 2 2 6" xfId="18295"/>
    <cellStyle name="Normal 5 2 3 2 2 6 2" xfId="18296"/>
    <cellStyle name="Normal 5 2 3 2 2 6 3" xfId="18297"/>
    <cellStyle name="Normal 5 2 3 2 2 6 4" xfId="18298"/>
    <cellStyle name="Normal 5 2 3 2 2 7" xfId="18299"/>
    <cellStyle name="Normal 5 2 3 2 2 7 2" xfId="18300"/>
    <cellStyle name="Normal 5 2 3 2 2 7 3" xfId="18301"/>
    <cellStyle name="Normal 5 2 3 2 2 7 4" xfId="18302"/>
    <cellStyle name="Normal 5 2 3 2 2 8" xfId="18303"/>
    <cellStyle name="Normal 5 2 3 2 2 8 2" xfId="18304"/>
    <cellStyle name="Normal 5 2 3 2 2 8 3" xfId="18305"/>
    <cellStyle name="Normal 5 2 3 2 2 9" xfId="18306"/>
    <cellStyle name="Normal 5 2 3 2 3" xfId="18307"/>
    <cellStyle name="Normal 5 2 3 2 3 10" xfId="18308"/>
    <cellStyle name="Normal 5 2 3 2 3 2" xfId="18309"/>
    <cellStyle name="Normal 5 2 3 2 3 2 2" xfId="18310"/>
    <cellStyle name="Normal 5 2 3 2 3 2 2 2" xfId="18311"/>
    <cellStyle name="Normal 5 2 3 2 3 2 2 2 2" xfId="18312"/>
    <cellStyle name="Normal 5 2 3 2 3 2 2 2 3" xfId="18313"/>
    <cellStyle name="Normal 5 2 3 2 3 2 2 2 4" xfId="18314"/>
    <cellStyle name="Normal 5 2 3 2 3 2 2 3" xfId="18315"/>
    <cellStyle name="Normal 5 2 3 2 3 2 2 3 2" xfId="18316"/>
    <cellStyle name="Normal 5 2 3 2 3 2 2 3 3" xfId="18317"/>
    <cellStyle name="Normal 5 2 3 2 3 2 2 4" xfId="18318"/>
    <cellStyle name="Normal 5 2 3 2 3 2 2 5" xfId="18319"/>
    <cellStyle name="Normal 5 2 3 2 3 2 2 6" xfId="18320"/>
    <cellStyle name="Normal 5 2 3 2 3 2 3" xfId="18321"/>
    <cellStyle name="Normal 5 2 3 2 3 2 3 2" xfId="18322"/>
    <cellStyle name="Normal 5 2 3 2 3 2 3 3" xfId="18323"/>
    <cellStyle name="Normal 5 2 3 2 3 2 3 4" xfId="18324"/>
    <cellStyle name="Normal 5 2 3 2 3 2 4" xfId="18325"/>
    <cellStyle name="Normal 5 2 3 2 3 2 4 2" xfId="18326"/>
    <cellStyle name="Normal 5 2 3 2 3 2 4 3" xfId="18327"/>
    <cellStyle name="Normal 5 2 3 2 3 2 4 4" xfId="18328"/>
    <cellStyle name="Normal 5 2 3 2 3 2 5" xfId="18329"/>
    <cellStyle name="Normal 5 2 3 2 3 2 5 2" xfId="18330"/>
    <cellStyle name="Normal 5 2 3 2 3 2 5 3" xfId="18331"/>
    <cellStyle name="Normal 5 2 3 2 3 2 5 4" xfId="18332"/>
    <cellStyle name="Normal 5 2 3 2 3 2 6" xfId="18333"/>
    <cellStyle name="Normal 5 2 3 2 3 2 6 2" xfId="18334"/>
    <cellStyle name="Normal 5 2 3 2 3 2 6 3" xfId="18335"/>
    <cellStyle name="Normal 5 2 3 2 3 2 7" xfId="18336"/>
    <cellStyle name="Normal 5 2 3 2 3 2 8" xfId="18337"/>
    <cellStyle name="Normal 5 2 3 2 3 2 9" xfId="18338"/>
    <cellStyle name="Normal 5 2 3 2 3 3" xfId="18339"/>
    <cellStyle name="Normal 5 2 3 2 3 3 2" xfId="18340"/>
    <cellStyle name="Normal 5 2 3 2 3 3 2 2" xfId="18341"/>
    <cellStyle name="Normal 5 2 3 2 3 3 2 3" xfId="18342"/>
    <cellStyle name="Normal 5 2 3 2 3 3 2 4" xfId="18343"/>
    <cellStyle name="Normal 5 2 3 2 3 3 3" xfId="18344"/>
    <cellStyle name="Normal 5 2 3 2 3 3 3 2" xfId="18345"/>
    <cellStyle name="Normal 5 2 3 2 3 3 3 3" xfId="18346"/>
    <cellStyle name="Normal 5 2 3 2 3 3 4" xfId="18347"/>
    <cellStyle name="Normal 5 2 3 2 3 3 5" xfId="18348"/>
    <cellStyle name="Normal 5 2 3 2 3 3 6" xfId="18349"/>
    <cellStyle name="Normal 5 2 3 2 3 4" xfId="18350"/>
    <cellStyle name="Normal 5 2 3 2 3 4 2" xfId="18351"/>
    <cellStyle name="Normal 5 2 3 2 3 4 3" xfId="18352"/>
    <cellStyle name="Normal 5 2 3 2 3 4 4" xfId="18353"/>
    <cellStyle name="Normal 5 2 3 2 3 5" xfId="18354"/>
    <cellStyle name="Normal 5 2 3 2 3 5 2" xfId="18355"/>
    <cellStyle name="Normal 5 2 3 2 3 5 3" xfId="18356"/>
    <cellStyle name="Normal 5 2 3 2 3 5 4" xfId="18357"/>
    <cellStyle name="Normal 5 2 3 2 3 6" xfId="18358"/>
    <cellStyle name="Normal 5 2 3 2 3 6 2" xfId="18359"/>
    <cellStyle name="Normal 5 2 3 2 3 6 3" xfId="18360"/>
    <cellStyle name="Normal 5 2 3 2 3 6 4" xfId="18361"/>
    <cellStyle name="Normal 5 2 3 2 3 7" xfId="18362"/>
    <cellStyle name="Normal 5 2 3 2 3 7 2" xfId="18363"/>
    <cellStyle name="Normal 5 2 3 2 3 7 3" xfId="18364"/>
    <cellStyle name="Normal 5 2 3 2 3 8" xfId="18365"/>
    <cellStyle name="Normal 5 2 3 2 3 9" xfId="18366"/>
    <cellStyle name="Normal 5 2 3 2 4" xfId="18367"/>
    <cellStyle name="Normal 5 2 3 2 4 2" xfId="18368"/>
    <cellStyle name="Normal 5 2 3 2 4 2 2" xfId="18369"/>
    <cellStyle name="Normal 5 2 3 2 4 2 2 2" xfId="18370"/>
    <cellStyle name="Normal 5 2 3 2 4 2 2 3" xfId="18371"/>
    <cellStyle name="Normal 5 2 3 2 4 2 2 4" xfId="18372"/>
    <cellStyle name="Normal 5 2 3 2 4 2 3" xfId="18373"/>
    <cellStyle name="Normal 5 2 3 2 4 2 3 2" xfId="18374"/>
    <cellStyle name="Normal 5 2 3 2 4 2 3 3" xfId="18375"/>
    <cellStyle name="Normal 5 2 3 2 4 2 4" xfId="18376"/>
    <cellStyle name="Normal 5 2 3 2 4 2 5" xfId="18377"/>
    <cellStyle name="Normal 5 2 3 2 4 2 6" xfId="18378"/>
    <cellStyle name="Normal 5 2 3 2 4 3" xfId="18379"/>
    <cellStyle name="Normal 5 2 3 2 4 3 2" xfId="18380"/>
    <cellStyle name="Normal 5 2 3 2 4 3 3" xfId="18381"/>
    <cellStyle name="Normal 5 2 3 2 4 3 4" xfId="18382"/>
    <cellStyle name="Normal 5 2 3 2 4 4" xfId="18383"/>
    <cellStyle name="Normal 5 2 3 2 4 4 2" xfId="18384"/>
    <cellStyle name="Normal 5 2 3 2 4 4 3" xfId="18385"/>
    <cellStyle name="Normal 5 2 3 2 4 4 4" xfId="18386"/>
    <cellStyle name="Normal 5 2 3 2 4 5" xfId="18387"/>
    <cellStyle name="Normal 5 2 3 2 4 5 2" xfId="18388"/>
    <cellStyle name="Normal 5 2 3 2 4 5 3" xfId="18389"/>
    <cellStyle name="Normal 5 2 3 2 4 5 4" xfId="18390"/>
    <cellStyle name="Normal 5 2 3 2 4 6" xfId="18391"/>
    <cellStyle name="Normal 5 2 3 2 4 6 2" xfId="18392"/>
    <cellStyle name="Normal 5 2 3 2 4 6 3" xfId="18393"/>
    <cellStyle name="Normal 5 2 3 2 4 7" xfId="18394"/>
    <cellStyle name="Normal 5 2 3 2 4 8" xfId="18395"/>
    <cellStyle name="Normal 5 2 3 2 4 9" xfId="18396"/>
    <cellStyle name="Normal 5 2 3 2 5" xfId="18397"/>
    <cellStyle name="Normal 5 2 3 2 5 2" xfId="18398"/>
    <cellStyle name="Normal 5 2 3 2 5 2 2" xfId="18399"/>
    <cellStyle name="Normal 5 2 3 2 5 2 2 2" xfId="18400"/>
    <cellStyle name="Normal 5 2 3 2 5 2 2 3" xfId="18401"/>
    <cellStyle name="Normal 5 2 3 2 5 2 2 4" xfId="18402"/>
    <cellStyle name="Normal 5 2 3 2 5 2 3" xfId="18403"/>
    <cellStyle name="Normal 5 2 3 2 5 2 3 2" xfId="18404"/>
    <cellStyle name="Normal 5 2 3 2 5 2 3 3" xfId="18405"/>
    <cellStyle name="Normal 5 2 3 2 5 2 4" xfId="18406"/>
    <cellStyle name="Normal 5 2 3 2 5 2 5" xfId="18407"/>
    <cellStyle name="Normal 5 2 3 2 5 2 6" xfId="18408"/>
    <cellStyle name="Normal 5 2 3 2 5 3" xfId="18409"/>
    <cellStyle name="Normal 5 2 3 2 5 3 2" xfId="18410"/>
    <cellStyle name="Normal 5 2 3 2 5 3 3" xfId="18411"/>
    <cellStyle name="Normal 5 2 3 2 5 3 4" xfId="18412"/>
    <cellStyle name="Normal 5 2 3 2 5 4" xfId="18413"/>
    <cellStyle name="Normal 5 2 3 2 5 4 2" xfId="18414"/>
    <cellStyle name="Normal 5 2 3 2 5 4 3" xfId="18415"/>
    <cellStyle name="Normal 5 2 3 2 5 4 4" xfId="18416"/>
    <cellStyle name="Normal 5 2 3 2 5 5" xfId="18417"/>
    <cellStyle name="Normal 5 2 3 2 5 5 2" xfId="18418"/>
    <cellStyle name="Normal 5 2 3 2 5 5 3" xfId="18419"/>
    <cellStyle name="Normal 5 2 3 2 5 5 4" xfId="18420"/>
    <cellStyle name="Normal 5 2 3 2 5 6" xfId="18421"/>
    <cellStyle name="Normal 5 2 3 2 5 6 2" xfId="18422"/>
    <cellStyle name="Normal 5 2 3 2 5 6 3" xfId="18423"/>
    <cellStyle name="Normal 5 2 3 2 5 7" xfId="18424"/>
    <cellStyle name="Normal 5 2 3 2 5 8" xfId="18425"/>
    <cellStyle name="Normal 5 2 3 2 5 9" xfId="18426"/>
    <cellStyle name="Normal 5 2 3 2 6" xfId="18427"/>
    <cellStyle name="Normal 5 2 3 2 6 2" xfId="18428"/>
    <cellStyle name="Normal 5 2 3 2 6 2 2" xfId="18429"/>
    <cellStyle name="Normal 5 2 3 2 6 2 2 2" xfId="18430"/>
    <cellStyle name="Normal 5 2 3 2 6 2 2 3" xfId="18431"/>
    <cellStyle name="Normal 5 2 3 2 6 2 2 4" xfId="18432"/>
    <cellStyle name="Normal 5 2 3 2 6 2 3" xfId="18433"/>
    <cellStyle name="Normal 5 2 3 2 6 2 3 2" xfId="18434"/>
    <cellStyle name="Normal 5 2 3 2 6 2 3 3" xfId="18435"/>
    <cellStyle name="Normal 5 2 3 2 6 2 4" xfId="18436"/>
    <cellStyle name="Normal 5 2 3 2 6 2 5" xfId="18437"/>
    <cellStyle name="Normal 5 2 3 2 6 2 6" xfId="18438"/>
    <cellStyle name="Normal 5 2 3 2 6 3" xfId="18439"/>
    <cellStyle name="Normal 5 2 3 2 6 3 2" xfId="18440"/>
    <cellStyle name="Normal 5 2 3 2 6 3 3" xfId="18441"/>
    <cellStyle name="Normal 5 2 3 2 6 3 4" xfId="18442"/>
    <cellStyle name="Normal 5 2 3 2 6 4" xfId="18443"/>
    <cellStyle name="Normal 5 2 3 2 6 4 2" xfId="18444"/>
    <cellStyle name="Normal 5 2 3 2 6 4 3" xfId="18445"/>
    <cellStyle name="Normal 5 2 3 2 6 4 4" xfId="18446"/>
    <cellStyle name="Normal 5 2 3 2 6 5" xfId="18447"/>
    <cellStyle name="Normal 5 2 3 2 6 5 2" xfId="18448"/>
    <cellStyle name="Normal 5 2 3 2 6 5 3" xfId="18449"/>
    <cellStyle name="Normal 5 2 3 2 6 6" xfId="18450"/>
    <cellStyle name="Normal 5 2 3 2 6 7" xfId="18451"/>
    <cellStyle name="Normal 5 2 3 2 6 8" xfId="18452"/>
    <cellStyle name="Normal 5 2 3 2 7" xfId="18453"/>
    <cellStyle name="Normal 5 2 3 2 7 2" xfId="18454"/>
    <cellStyle name="Normal 5 2 3 2 7 2 2" xfId="18455"/>
    <cellStyle name="Normal 5 2 3 2 7 2 3" xfId="18456"/>
    <cellStyle name="Normal 5 2 3 2 7 2 4" xfId="18457"/>
    <cellStyle name="Normal 5 2 3 2 7 3" xfId="18458"/>
    <cellStyle name="Normal 5 2 3 2 7 3 2" xfId="18459"/>
    <cellStyle name="Normal 5 2 3 2 7 3 3" xfId="18460"/>
    <cellStyle name="Normal 5 2 3 2 7 4" xfId="18461"/>
    <cellStyle name="Normal 5 2 3 2 7 5" xfId="18462"/>
    <cellStyle name="Normal 5 2 3 2 7 6" xfId="18463"/>
    <cellStyle name="Normal 5 2 3 2 8" xfId="18464"/>
    <cellStyle name="Normal 5 2 3 2 8 2" xfId="18465"/>
    <cellStyle name="Normal 5 2 3 2 8 3" xfId="18466"/>
    <cellStyle name="Normal 5 2 3 2 8 4" xfId="18467"/>
    <cellStyle name="Normal 5 2 3 2 9" xfId="18468"/>
    <cellStyle name="Normal 5 2 3 2 9 2" xfId="18469"/>
    <cellStyle name="Normal 5 2 3 2 9 3" xfId="18470"/>
    <cellStyle name="Normal 5 2 3 2 9 4" xfId="18471"/>
    <cellStyle name="Normal 5 2 3 3" xfId="18472"/>
    <cellStyle name="Normal 5 2 3 3 10" xfId="18473"/>
    <cellStyle name="Normal 5 2 3 3 10 2" xfId="18474"/>
    <cellStyle name="Normal 5 2 3 3 10 3" xfId="18475"/>
    <cellStyle name="Normal 5 2 3 3 10 4" xfId="18476"/>
    <cellStyle name="Normal 5 2 3 3 11" xfId="18477"/>
    <cellStyle name="Normal 5 2 3 3 11 2" xfId="18478"/>
    <cellStyle name="Normal 5 2 3 3 11 3" xfId="18479"/>
    <cellStyle name="Normal 5 2 3 3 12" xfId="18480"/>
    <cellStyle name="Normal 5 2 3 3 13" xfId="18481"/>
    <cellStyle name="Normal 5 2 3 3 14" xfId="18482"/>
    <cellStyle name="Normal 5 2 3 3 2" xfId="18483"/>
    <cellStyle name="Normal 5 2 3 3 2 10" xfId="18484"/>
    <cellStyle name="Normal 5 2 3 3 2 11" xfId="18485"/>
    <cellStyle name="Normal 5 2 3 3 2 2" xfId="18486"/>
    <cellStyle name="Normal 5 2 3 3 2 2 10" xfId="18487"/>
    <cellStyle name="Normal 5 2 3 3 2 2 2" xfId="18488"/>
    <cellStyle name="Normal 5 2 3 3 2 2 2 2" xfId="18489"/>
    <cellStyle name="Normal 5 2 3 3 2 2 2 2 2" xfId="18490"/>
    <cellStyle name="Normal 5 2 3 3 2 2 2 2 2 2" xfId="18491"/>
    <cellStyle name="Normal 5 2 3 3 2 2 2 2 2 3" xfId="18492"/>
    <cellStyle name="Normal 5 2 3 3 2 2 2 2 2 4" xfId="18493"/>
    <cellStyle name="Normal 5 2 3 3 2 2 2 2 3" xfId="18494"/>
    <cellStyle name="Normal 5 2 3 3 2 2 2 2 3 2" xfId="18495"/>
    <cellStyle name="Normal 5 2 3 3 2 2 2 2 3 3" xfId="18496"/>
    <cellStyle name="Normal 5 2 3 3 2 2 2 2 4" xfId="18497"/>
    <cellStyle name="Normal 5 2 3 3 2 2 2 2 5" xfId="18498"/>
    <cellStyle name="Normal 5 2 3 3 2 2 2 2 6" xfId="18499"/>
    <cellStyle name="Normal 5 2 3 3 2 2 2 3" xfId="18500"/>
    <cellStyle name="Normal 5 2 3 3 2 2 2 3 2" xfId="18501"/>
    <cellStyle name="Normal 5 2 3 3 2 2 2 3 3" xfId="18502"/>
    <cellStyle name="Normal 5 2 3 3 2 2 2 3 4" xfId="18503"/>
    <cellStyle name="Normal 5 2 3 3 2 2 2 4" xfId="18504"/>
    <cellStyle name="Normal 5 2 3 3 2 2 2 4 2" xfId="18505"/>
    <cellStyle name="Normal 5 2 3 3 2 2 2 4 3" xfId="18506"/>
    <cellStyle name="Normal 5 2 3 3 2 2 2 4 4" xfId="18507"/>
    <cellStyle name="Normal 5 2 3 3 2 2 2 5" xfId="18508"/>
    <cellStyle name="Normal 5 2 3 3 2 2 2 5 2" xfId="18509"/>
    <cellStyle name="Normal 5 2 3 3 2 2 2 5 3" xfId="18510"/>
    <cellStyle name="Normal 5 2 3 3 2 2 2 5 4" xfId="18511"/>
    <cellStyle name="Normal 5 2 3 3 2 2 2 6" xfId="18512"/>
    <cellStyle name="Normal 5 2 3 3 2 2 2 6 2" xfId="18513"/>
    <cellStyle name="Normal 5 2 3 3 2 2 2 6 3" xfId="18514"/>
    <cellStyle name="Normal 5 2 3 3 2 2 2 7" xfId="18515"/>
    <cellStyle name="Normal 5 2 3 3 2 2 2 8" xfId="18516"/>
    <cellStyle name="Normal 5 2 3 3 2 2 2 9" xfId="18517"/>
    <cellStyle name="Normal 5 2 3 3 2 2 3" xfId="18518"/>
    <cellStyle name="Normal 5 2 3 3 2 2 3 2" xfId="18519"/>
    <cellStyle name="Normal 5 2 3 3 2 2 3 2 2" xfId="18520"/>
    <cellStyle name="Normal 5 2 3 3 2 2 3 2 3" xfId="18521"/>
    <cellStyle name="Normal 5 2 3 3 2 2 3 2 4" xfId="18522"/>
    <cellStyle name="Normal 5 2 3 3 2 2 3 3" xfId="18523"/>
    <cellStyle name="Normal 5 2 3 3 2 2 3 3 2" xfId="18524"/>
    <cellStyle name="Normal 5 2 3 3 2 2 3 3 3" xfId="18525"/>
    <cellStyle name="Normal 5 2 3 3 2 2 3 4" xfId="18526"/>
    <cellStyle name="Normal 5 2 3 3 2 2 3 5" xfId="18527"/>
    <cellStyle name="Normal 5 2 3 3 2 2 3 6" xfId="18528"/>
    <cellStyle name="Normal 5 2 3 3 2 2 4" xfId="18529"/>
    <cellStyle name="Normal 5 2 3 3 2 2 4 2" xfId="18530"/>
    <cellStyle name="Normal 5 2 3 3 2 2 4 3" xfId="18531"/>
    <cellStyle name="Normal 5 2 3 3 2 2 4 4" xfId="18532"/>
    <cellStyle name="Normal 5 2 3 3 2 2 5" xfId="18533"/>
    <cellStyle name="Normal 5 2 3 3 2 2 5 2" xfId="18534"/>
    <cellStyle name="Normal 5 2 3 3 2 2 5 3" xfId="18535"/>
    <cellStyle name="Normal 5 2 3 3 2 2 5 4" xfId="18536"/>
    <cellStyle name="Normal 5 2 3 3 2 2 6" xfId="18537"/>
    <cellStyle name="Normal 5 2 3 3 2 2 6 2" xfId="18538"/>
    <cellStyle name="Normal 5 2 3 3 2 2 6 3" xfId="18539"/>
    <cellStyle name="Normal 5 2 3 3 2 2 6 4" xfId="18540"/>
    <cellStyle name="Normal 5 2 3 3 2 2 7" xfId="18541"/>
    <cellStyle name="Normal 5 2 3 3 2 2 7 2" xfId="18542"/>
    <cellStyle name="Normal 5 2 3 3 2 2 7 3" xfId="18543"/>
    <cellStyle name="Normal 5 2 3 3 2 2 8" xfId="18544"/>
    <cellStyle name="Normal 5 2 3 3 2 2 9" xfId="18545"/>
    <cellStyle name="Normal 5 2 3 3 2 3" xfId="18546"/>
    <cellStyle name="Normal 5 2 3 3 2 3 2" xfId="18547"/>
    <cellStyle name="Normal 5 2 3 3 2 3 2 2" xfId="18548"/>
    <cellStyle name="Normal 5 2 3 3 2 3 2 2 2" xfId="18549"/>
    <cellStyle name="Normal 5 2 3 3 2 3 2 2 3" xfId="18550"/>
    <cellStyle name="Normal 5 2 3 3 2 3 2 2 4" xfId="18551"/>
    <cellStyle name="Normal 5 2 3 3 2 3 2 3" xfId="18552"/>
    <cellStyle name="Normal 5 2 3 3 2 3 2 3 2" xfId="18553"/>
    <cellStyle name="Normal 5 2 3 3 2 3 2 3 3" xfId="18554"/>
    <cellStyle name="Normal 5 2 3 3 2 3 2 4" xfId="18555"/>
    <cellStyle name="Normal 5 2 3 3 2 3 2 5" xfId="18556"/>
    <cellStyle name="Normal 5 2 3 3 2 3 2 6" xfId="18557"/>
    <cellStyle name="Normal 5 2 3 3 2 3 3" xfId="18558"/>
    <cellStyle name="Normal 5 2 3 3 2 3 3 2" xfId="18559"/>
    <cellStyle name="Normal 5 2 3 3 2 3 3 3" xfId="18560"/>
    <cellStyle name="Normal 5 2 3 3 2 3 3 4" xfId="18561"/>
    <cellStyle name="Normal 5 2 3 3 2 3 4" xfId="18562"/>
    <cellStyle name="Normal 5 2 3 3 2 3 4 2" xfId="18563"/>
    <cellStyle name="Normal 5 2 3 3 2 3 4 3" xfId="18564"/>
    <cellStyle name="Normal 5 2 3 3 2 3 4 4" xfId="18565"/>
    <cellStyle name="Normal 5 2 3 3 2 3 5" xfId="18566"/>
    <cellStyle name="Normal 5 2 3 3 2 3 5 2" xfId="18567"/>
    <cellStyle name="Normal 5 2 3 3 2 3 5 3" xfId="18568"/>
    <cellStyle name="Normal 5 2 3 3 2 3 5 4" xfId="18569"/>
    <cellStyle name="Normal 5 2 3 3 2 3 6" xfId="18570"/>
    <cellStyle name="Normal 5 2 3 3 2 3 6 2" xfId="18571"/>
    <cellStyle name="Normal 5 2 3 3 2 3 6 3" xfId="18572"/>
    <cellStyle name="Normal 5 2 3 3 2 3 7" xfId="18573"/>
    <cellStyle name="Normal 5 2 3 3 2 3 8" xfId="18574"/>
    <cellStyle name="Normal 5 2 3 3 2 3 9" xfId="18575"/>
    <cellStyle name="Normal 5 2 3 3 2 4" xfId="18576"/>
    <cellStyle name="Normal 5 2 3 3 2 4 2" xfId="18577"/>
    <cellStyle name="Normal 5 2 3 3 2 4 2 2" xfId="18578"/>
    <cellStyle name="Normal 5 2 3 3 2 4 2 3" xfId="18579"/>
    <cellStyle name="Normal 5 2 3 3 2 4 2 4" xfId="18580"/>
    <cellStyle name="Normal 5 2 3 3 2 4 3" xfId="18581"/>
    <cellStyle name="Normal 5 2 3 3 2 4 3 2" xfId="18582"/>
    <cellStyle name="Normal 5 2 3 3 2 4 3 3" xfId="18583"/>
    <cellStyle name="Normal 5 2 3 3 2 4 4" xfId="18584"/>
    <cellStyle name="Normal 5 2 3 3 2 4 5" xfId="18585"/>
    <cellStyle name="Normal 5 2 3 3 2 4 6" xfId="18586"/>
    <cellStyle name="Normal 5 2 3 3 2 5" xfId="18587"/>
    <cellStyle name="Normal 5 2 3 3 2 5 2" xfId="18588"/>
    <cellStyle name="Normal 5 2 3 3 2 5 3" xfId="18589"/>
    <cellStyle name="Normal 5 2 3 3 2 5 4" xfId="18590"/>
    <cellStyle name="Normal 5 2 3 3 2 6" xfId="18591"/>
    <cellStyle name="Normal 5 2 3 3 2 6 2" xfId="18592"/>
    <cellStyle name="Normal 5 2 3 3 2 6 3" xfId="18593"/>
    <cellStyle name="Normal 5 2 3 3 2 6 4" xfId="18594"/>
    <cellStyle name="Normal 5 2 3 3 2 7" xfId="18595"/>
    <cellStyle name="Normal 5 2 3 3 2 7 2" xfId="18596"/>
    <cellStyle name="Normal 5 2 3 3 2 7 3" xfId="18597"/>
    <cellStyle name="Normal 5 2 3 3 2 7 4" xfId="18598"/>
    <cellStyle name="Normal 5 2 3 3 2 8" xfId="18599"/>
    <cellStyle name="Normal 5 2 3 3 2 8 2" xfId="18600"/>
    <cellStyle name="Normal 5 2 3 3 2 8 3" xfId="18601"/>
    <cellStyle name="Normal 5 2 3 3 2 9" xfId="18602"/>
    <cellStyle name="Normal 5 2 3 3 3" xfId="18603"/>
    <cellStyle name="Normal 5 2 3 3 3 10" xfId="18604"/>
    <cellStyle name="Normal 5 2 3 3 3 2" xfId="18605"/>
    <cellStyle name="Normal 5 2 3 3 3 2 2" xfId="18606"/>
    <cellStyle name="Normal 5 2 3 3 3 2 2 2" xfId="18607"/>
    <cellStyle name="Normal 5 2 3 3 3 2 2 2 2" xfId="18608"/>
    <cellStyle name="Normal 5 2 3 3 3 2 2 2 3" xfId="18609"/>
    <cellStyle name="Normal 5 2 3 3 3 2 2 2 4" xfId="18610"/>
    <cellStyle name="Normal 5 2 3 3 3 2 2 3" xfId="18611"/>
    <cellStyle name="Normal 5 2 3 3 3 2 2 3 2" xfId="18612"/>
    <cellStyle name="Normal 5 2 3 3 3 2 2 3 3" xfId="18613"/>
    <cellStyle name="Normal 5 2 3 3 3 2 2 4" xfId="18614"/>
    <cellStyle name="Normal 5 2 3 3 3 2 2 5" xfId="18615"/>
    <cellStyle name="Normal 5 2 3 3 3 2 2 6" xfId="18616"/>
    <cellStyle name="Normal 5 2 3 3 3 2 3" xfId="18617"/>
    <cellStyle name="Normal 5 2 3 3 3 2 3 2" xfId="18618"/>
    <cellStyle name="Normal 5 2 3 3 3 2 3 3" xfId="18619"/>
    <cellStyle name="Normal 5 2 3 3 3 2 3 4" xfId="18620"/>
    <cellStyle name="Normal 5 2 3 3 3 2 4" xfId="18621"/>
    <cellStyle name="Normal 5 2 3 3 3 2 4 2" xfId="18622"/>
    <cellStyle name="Normal 5 2 3 3 3 2 4 3" xfId="18623"/>
    <cellStyle name="Normal 5 2 3 3 3 2 4 4" xfId="18624"/>
    <cellStyle name="Normal 5 2 3 3 3 2 5" xfId="18625"/>
    <cellStyle name="Normal 5 2 3 3 3 2 5 2" xfId="18626"/>
    <cellStyle name="Normal 5 2 3 3 3 2 5 3" xfId="18627"/>
    <cellStyle name="Normal 5 2 3 3 3 2 5 4" xfId="18628"/>
    <cellStyle name="Normal 5 2 3 3 3 2 6" xfId="18629"/>
    <cellStyle name="Normal 5 2 3 3 3 2 6 2" xfId="18630"/>
    <cellStyle name="Normal 5 2 3 3 3 2 6 3" xfId="18631"/>
    <cellStyle name="Normal 5 2 3 3 3 2 7" xfId="18632"/>
    <cellStyle name="Normal 5 2 3 3 3 2 8" xfId="18633"/>
    <cellStyle name="Normal 5 2 3 3 3 2 9" xfId="18634"/>
    <cellStyle name="Normal 5 2 3 3 3 3" xfId="18635"/>
    <cellStyle name="Normal 5 2 3 3 3 3 2" xfId="18636"/>
    <cellStyle name="Normal 5 2 3 3 3 3 2 2" xfId="18637"/>
    <cellStyle name="Normal 5 2 3 3 3 3 2 3" xfId="18638"/>
    <cellStyle name="Normal 5 2 3 3 3 3 2 4" xfId="18639"/>
    <cellStyle name="Normal 5 2 3 3 3 3 3" xfId="18640"/>
    <cellStyle name="Normal 5 2 3 3 3 3 3 2" xfId="18641"/>
    <cellStyle name="Normal 5 2 3 3 3 3 3 3" xfId="18642"/>
    <cellStyle name="Normal 5 2 3 3 3 3 4" xfId="18643"/>
    <cellStyle name="Normal 5 2 3 3 3 3 5" xfId="18644"/>
    <cellStyle name="Normal 5 2 3 3 3 3 6" xfId="18645"/>
    <cellStyle name="Normal 5 2 3 3 3 4" xfId="18646"/>
    <cellStyle name="Normal 5 2 3 3 3 4 2" xfId="18647"/>
    <cellStyle name="Normal 5 2 3 3 3 4 3" xfId="18648"/>
    <cellStyle name="Normal 5 2 3 3 3 4 4" xfId="18649"/>
    <cellStyle name="Normal 5 2 3 3 3 5" xfId="18650"/>
    <cellStyle name="Normal 5 2 3 3 3 5 2" xfId="18651"/>
    <cellStyle name="Normal 5 2 3 3 3 5 3" xfId="18652"/>
    <cellStyle name="Normal 5 2 3 3 3 5 4" xfId="18653"/>
    <cellStyle name="Normal 5 2 3 3 3 6" xfId="18654"/>
    <cellStyle name="Normal 5 2 3 3 3 6 2" xfId="18655"/>
    <cellStyle name="Normal 5 2 3 3 3 6 3" xfId="18656"/>
    <cellStyle name="Normal 5 2 3 3 3 6 4" xfId="18657"/>
    <cellStyle name="Normal 5 2 3 3 3 7" xfId="18658"/>
    <cellStyle name="Normal 5 2 3 3 3 7 2" xfId="18659"/>
    <cellStyle name="Normal 5 2 3 3 3 7 3" xfId="18660"/>
    <cellStyle name="Normal 5 2 3 3 3 8" xfId="18661"/>
    <cellStyle name="Normal 5 2 3 3 3 9" xfId="18662"/>
    <cellStyle name="Normal 5 2 3 3 4" xfId="18663"/>
    <cellStyle name="Normal 5 2 3 3 4 2" xfId="18664"/>
    <cellStyle name="Normal 5 2 3 3 4 2 2" xfId="18665"/>
    <cellStyle name="Normal 5 2 3 3 4 2 2 2" xfId="18666"/>
    <cellStyle name="Normal 5 2 3 3 4 2 2 3" xfId="18667"/>
    <cellStyle name="Normal 5 2 3 3 4 2 2 4" xfId="18668"/>
    <cellStyle name="Normal 5 2 3 3 4 2 3" xfId="18669"/>
    <cellStyle name="Normal 5 2 3 3 4 2 3 2" xfId="18670"/>
    <cellStyle name="Normal 5 2 3 3 4 2 3 3" xfId="18671"/>
    <cellStyle name="Normal 5 2 3 3 4 2 4" xfId="18672"/>
    <cellStyle name="Normal 5 2 3 3 4 2 5" xfId="18673"/>
    <cellStyle name="Normal 5 2 3 3 4 2 6" xfId="18674"/>
    <cellStyle name="Normal 5 2 3 3 4 3" xfId="18675"/>
    <cellStyle name="Normal 5 2 3 3 4 3 2" xfId="18676"/>
    <cellStyle name="Normal 5 2 3 3 4 3 3" xfId="18677"/>
    <cellStyle name="Normal 5 2 3 3 4 3 4" xfId="18678"/>
    <cellStyle name="Normal 5 2 3 3 4 4" xfId="18679"/>
    <cellStyle name="Normal 5 2 3 3 4 4 2" xfId="18680"/>
    <cellStyle name="Normal 5 2 3 3 4 4 3" xfId="18681"/>
    <cellStyle name="Normal 5 2 3 3 4 4 4" xfId="18682"/>
    <cellStyle name="Normal 5 2 3 3 4 5" xfId="18683"/>
    <cellStyle name="Normal 5 2 3 3 4 5 2" xfId="18684"/>
    <cellStyle name="Normal 5 2 3 3 4 5 3" xfId="18685"/>
    <cellStyle name="Normal 5 2 3 3 4 5 4" xfId="18686"/>
    <cellStyle name="Normal 5 2 3 3 4 6" xfId="18687"/>
    <cellStyle name="Normal 5 2 3 3 4 6 2" xfId="18688"/>
    <cellStyle name="Normal 5 2 3 3 4 6 3" xfId="18689"/>
    <cellStyle name="Normal 5 2 3 3 4 7" xfId="18690"/>
    <cellStyle name="Normal 5 2 3 3 4 8" xfId="18691"/>
    <cellStyle name="Normal 5 2 3 3 4 9" xfId="18692"/>
    <cellStyle name="Normal 5 2 3 3 5" xfId="18693"/>
    <cellStyle name="Normal 5 2 3 3 5 2" xfId="18694"/>
    <cellStyle name="Normal 5 2 3 3 5 2 2" xfId="18695"/>
    <cellStyle name="Normal 5 2 3 3 5 2 2 2" xfId="18696"/>
    <cellStyle name="Normal 5 2 3 3 5 2 2 3" xfId="18697"/>
    <cellStyle name="Normal 5 2 3 3 5 2 2 4" xfId="18698"/>
    <cellStyle name="Normal 5 2 3 3 5 2 3" xfId="18699"/>
    <cellStyle name="Normal 5 2 3 3 5 2 3 2" xfId="18700"/>
    <cellStyle name="Normal 5 2 3 3 5 2 3 3" xfId="18701"/>
    <cellStyle name="Normal 5 2 3 3 5 2 4" xfId="18702"/>
    <cellStyle name="Normal 5 2 3 3 5 2 5" xfId="18703"/>
    <cellStyle name="Normal 5 2 3 3 5 2 6" xfId="18704"/>
    <cellStyle name="Normal 5 2 3 3 5 3" xfId="18705"/>
    <cellStyle name="Normal 5 2 3 3 5 3 2" xfId="18706"/>
    <cellStyle name="Normal 5 2 3 3 5 3 3" xfId="18707"/>
    <cellStyle name="Normal 5 2 3 3 5 3 4" xfId="18708"/>
    <cellStyle name="Normal 5 2 3 3 5 4" xfId="18709"/>
    <cellStyle name="Normal 5 2 3 3 5 4 2" xfId="18710"/>
    <cellStyle name="Normal 5 2 3 3 5 4 3" xfId="18711"/>
    <cellStyle name="Normal 5 2 3 3 5 4 4" xfId="18712"/>
    <cellStyle name="Normal 5 2 3 3 5 5" xfId="18713"/>
    <cellStyle name="Normal 5 2 3 3 5 5 2" xfId="18714"/>
    <cellStyle name="Normal 5 2 3 3 5 5 3" xfId="18715"/>
    <cellStyle name="Normal 5 2 3 3 5 5 4" xfId="18716"/>
    <cellStyle name="Normal 5 2 3 3 5 6" xfId="18717"/>
    <cellStyle name="Normal 5 2 3 3 5 6 2" xfId="18718"/>
    <cellStyle name="Normal 5 2 3 3 5 6 3" xfId="18719"/>
    <cellStyle name="Normal 5 2 3 3 5 7" xfId="18720"/>
    <cellStyle name="Normal 5 2 3 3 5 8" xfId="18721"/>
    <cellStyle name="Normal 5 2 3 3 5 9" xfId="18722"/>
    <cellStyle name="Normal 5 2 3 3 6" xfId="18723"/>
    <cellStyle name="Normal 5 2 3 3 6 2" xfId="18724"/>
    <cellStyle name="Normal 5 2 3 3 6 2 2" xfId="18725"/>
    <cellStyle name="Normal 5 2 3 3 6 2 2 2" xfId="18726"/>
    <cellStyle name="Normal 5 2 3 3 6 2 2 3" xfId="18727"/>
    <cellStyle name="Normal 5 2 3 3 6 2 2 4" xfId="18728"/>
    <cellStyle name="Normal 5 2 3 3 6 2 3" xfId="18729"/>
    <cellStyle name="Normal 5 2 3 3 6 2 3 2" xfId="18730"/>
    <cellStyle name="Normal 5 2 3 3 6 2 3 3" xfId="18731"/>
    <cellStyle name="Normal 5 2 3 3 6 2 4" xfId="18732"/>
    <cellStyle name="Normal 5 2 3 3 6 2 5" xfId="18733"/>
    <cellStyle name="Normal 5 2 3 3 6 2 6" xfId="18734"/>
    <cellStyle name="Normal 5 2 3 3 6 3" xfId="18735"/>
    <cellStyle name="Normal 5 2 3 3 6 3 2" xfId="18736"/>
    <cellStyle name="Normal 5 2 3 3 6 3 3" xfId="18737"/>
    <cellStyle name="Normal 5 2 3 3 6 3 4" xfId="18738"/>
    <cellStyle name="Normal 5 2 3 3 6 4" xfId="18739"/>
    <cellStyle name="Normal 5 2 3 3 6 4 2" xfId="18740"/>
    <cellStyle name="Normal 5 2 3 3 6 4 3" xfId="18741"/>
    <cellStyle name="Normal 5 2 3 3 6 4 4" xfId="18742"/>
    <cellStyle name="Normal 5 2 3 3 6 5" xfId="18743"/>
    <cellStyle name="Normal 5 2 3 3 6 5 2" xfId="18744"/>
    <cellStyle name="Normal 5 2 3 3 6 5 3" xfId="18745"/>
    <cellStyle name="Normal 5 2 3 3 6 6" xfId="18746"/>
    <cellStyle name="Normal 5 2 3 3 6 7" xfId="18747"/>
    <cellStyle name="Normal 5 2 3 3 6 8" xfId="18748"/>
    <cellStyle name="Normal 5 2 3 3 7" xfId="18749"/>
    <cellStyle name="Normal 5 2 3 3 7 2" xfId="18750"/>
    <cellStyle name="Normal 5 2 3 3 7 2 2" xfId="18751"/>
    <cellStyle name="Normal 5 2 3 3 7 2 3" xfId="18752"/>
    <cellStyle name="Normal 5 2 3 3 7 2 4" xfId="18753"/>
    <cellStyle name="Normal 5 2 3 3 7 3" xfId="18754"/>
    <cellStyle name="Normal 5 2 3 3 7 3 2" xfId="18755"/>
    <cellStyle name="Normal 5 2 3 3 7 3 3" xfId="18756"/>
    <cellStyle name="Normal 5 2 3 3 7 4" xfId="18757"/>
    <cellStyle name="Normal 5 2 3 3 7 5" xfId="18758"/>
    <cellStyle name="Normal 5 2 3 3 7 6" xfId="18759"/>
    <cellStyle name="Normal 5 2 3 3 8" xfId="18760"/>
    <cellStyle name="Normal 5 2 3 3 8 2" xfId="18761"/>
    <cellStyle name="Normal 5 2 3 3 8 3" xfId="18762"/>
    <cellStyle name="Normal 5 2 3 3 8 4" xfId="18763"/>
    <cellStyle name="Normal 5 2 3 3 9" xfId="18764"/>
    <cellStyle name="Normal 5 2 3 3 9 2" xfId="18765"/>
    <cellStyle name="Normal 5 2 3 3 9 3" xfId="18766"/>
    <cellStyle name="Normal 5 2 3 3 9 4" xfId="18767"/>
    <cellStyle name="Normal 5 2 3 4" xfId="18768"/>
    <cellStyle name="Normal 5 2 3 4 10" xfId="18769"/>
    <cellStyle name="Normal 5 2 3 4 11" xfId="18770"/>
    <cellStyle name="Normal 5 2 3 4 2" xfId="18771"/>
    <cellStyle name="Normal 5 2 3 4 2 10" xfId="18772"/>
    <cellStyle name="Normal 5 2 3 4 2 2" xfId="18773"/>
    <cellStyle name="Normal 5 2 3 4 2 2 2" xfId="18774"/>
    <cellStyle name="Normal 5 2 3 4 2 2 2 2" xfId="18775"/>
    <cellStyle name="Normal 5 2 3 4 2 2 2 2 2" xfId="18776"/>
    <cellStyle name="Normal 5 2 3 4 2 2 2 2 3" xfId="18777"/>
    <cellStyle name="Normal 5 2 3 4 2 2 2 2 4" xfId="18778"/>
    <cellStyle name="Normal 5 2 3 4 2 2 2 3" xfId="18779"/>
    <cellStyle name="Normal 5 2 3 4 2 2 2 3 2" xfId="18780"/>
    <cellStyle name="Normal 5 2 3 4 2 2 2 3 3" xfId="18781"/>
    <cellStyle name="Normal 5 2 3 4 2 2 2 4" xfId="18782"/>
    <cellStyle name="Normal 5 2 3 4 2 2 2 5" xfId="18783"/>
    <cellStyle name="Normal 5 2 3 4 2 2 2 6" xfId="18784"/>
    <cellStyle name="Normal 5 2 3 4 2 2 3" xfId="18785"/>
    <cellStyle name="Normal 5 2 3 4 2 2 3 2" xfId="18786"/>
    <cellStyle name="Normal 5 2 3 4 2 2 3 3" xfId="18787"/>
    <cellStyle name="Normal 5 2 3 4 2 2 3 4" xfId="18788"/>
    <cellStyle name="Normal 5 2 3 4 2 2 4" xfId="18789"/>
    <cellStyle name="Normal 5 2 3 4 2 2 4 2" xfId="18790"/>
    <cellStyle name="Normal 5 2 3 4 2 2 4 3" xfId="18791"/>
    <cellStyle name="Normal 5 2 3 4 2 2 4 4" xfId="18792"/>
    <cellStyle name="Normal 5 2 3 4 2 2 5" xfId="18793"/>
    <cellStyle name="Normal 5 2 3 4 2 2 5 2" xfId="18794"/>
    <cellStyle name="Normal 5 2 3 4 2 2 5 3" xfId="18795"/>
    <cellStyle name="Normal 5 2 3 4 2 2 5 4" xfId="18796"/>
    <cellStyle name="Normal 5 2 3 4 2 2 6" xfId="18797"/>
    <cellStyle name="Normal 5 2 3 4 2 2 6 2" xfId="18798"/>
    <cellStyle name="Normal 5 2 3 4 2 2 6 3" xfId="18799"/>
    <cellStyle name="Normal 5 2 3 4 2 2 7" xfId="18800"/>
    <cellStyle name="Normal 5 2 3 4 2 2 8" xfId="18801"/>
    <cellStyle name="Normal 5 2 3 4 2 2 9" xfId="18802"/>
    <cellStyle name="Normal 5 2 3 4 2 3" xfId="18803"/>
    <cellStyle name="Normal 5 2 3 4 2 3 2" xfId="18804"/>
    <cellStyle name="Normal 5 2 3 4 2 3 2 2" xfId="18805"/>
    <cellStyle name="Normal 5 2 3 4 2 3 2 3" xfId="18806"/>
    <cellStyle name="Normal 5 2 3 4 2 3 2 4" xfId="18807"/>
    <cellStyle name="Normal 5 2 3 4 2 3 3" xfId="18808"/>
    <cellStyle name="Normal 5 2 3 4 2 3 3 2" xfId="18809"/>
    <cellStyle name="Normal 5 2 3 4 2 3 3 3" xfId="18810"/>
    <cellStyle name="Normal 5 2 3 4 2 3 4" xfId="18811"/>
    <cellStyle name="Normal 5 2 3 4 2 3 5" xfId="18812"/>
    <cellStyle name="Normal 5 2 3 4 2 3 6" xfId="18813"/>
    <cellStyle name="Normal 5 2 3 4 2 4" xfId="18814"/>
    <cellStyle name="Normal 5 2 3 4 2 4 2" xfId="18815"/>
    <cellStyle name="Normal 5 2 3 4 2 4 3" xfId="18816"/>
    <cellStyle name="Normal 5 2 3 4 2 4 4" xfId="18817"/>
    <cellStyle name="Normal 5 2 3 4 2 5" xfId="18818"/>
    <cellStyle name="Normal 5 2 3 4 2 5 2" xfId="18819"/>
    <cellStyle name="Normal 5 2 3 4 2 5 3" xfId="18820"/>
    <cellStyle name="Normal 5 2 3 4 2 5 4" xfId="18821"/>
    <cellStyle name="Normal 5 2 3 4 2 6" xfId="18822"/>
    <cellStyle name="Normal 5 2 3 4 2 6 2" xfId="18823"/>
    <cellStyle name="Normal 5 2 3 4 2 6 3" xfId="18824"/>
    <cellStyle name="Normal 5 2 3 4 2 6 4" xfId="18825"/>
    <cellStyle name="Normal 5 2 3 4 2 7" xfId="18826"/>
    <cellStyle name="Normal 5 2 3 4 2 7 2" xfId="18827"/>
    <cellStyle name="Normal 5 2 3 4 2 7 3" xfId="18828"/>
    <cellStyle name="Normal 5 2 3 4 2 8" xfId="18829"/>
    <cellStyle name="Normal 5 2 3 4 2 9" xfId="18830"/>
    <cellStyle name="Normal 5 2 3 4 3" xfId="18831"/>
    <cellStyle name="Normal 5 2 3 4 3 2" xfId="18832"/>
    <cellStyle name="Normal 5 2 3 4 3 2 2" xfId="18833"/>
    <cellStyle name="Normal 5 2 3 4 3 2 2 2" xfId="18834"/>
    <cellStyle name="Normal 5 2 3 4 3 2 2 3" xfId="18835"/>
    <cellStyle name="Normal 5 2 3 4 3 2 2 4" xfId="18836"/>
    <cellStyle name="Normal 5 2 3 4 3 2 3" xfId="18837"/>
    <cellStyle name="Normal 5 2 3 4 3 2 3 2" xfId="18838"/>
    <cellStyle name="Normal 5 2 3 4 3 2 3 3" xfId="18839"/>
    <cellStyle name="Normal 5 2 3 4 3 2 4" xfId="18840"/>
    <cellStyle name="Normal 5 2 3 4 3 2 5" xfId="18841"/>
    <cellStyle name="Normal 5 2 3 4 3 2 6" xfId="18842"/>
    <cellStyle name="Normal 5 2 3 4 3 3" xfId="18843"/>
    <cellStyle name="Normal 5 2 3 4 3 3 2" xfId="18844"/>
    <cellStyle name="Normal 5 2 3 4 3 3 3" xfId="18845"/>
    <cellStyle name="Normal 5 2 3 4 3 3 4" xfId="18846"/>
    <cellStyle name="Normal 5 2 3 4 3 4" xfId="18847"/>
    <cellStyle name="Normal 5 2 3 4 3 4 2" xfId="18848"/>
    <cellStyle name="Normal 5 2 3 4 3 4 3" xfId="18849"/>
    <cellStyle name="Normal 5 2 3 4 3 4 4" xfId="18850"/>
    <cellStyle name="Normal 5 2 3 4 3 5" xfId="18851"/>
    <cellStyle name="Normal 5 2 3 4 3 5 2" xfId="18852"/>
    <cellStyle name="Normal 5 2 3 4 3 5 3" xfId="18853"/>
    <cellStyle name="Normal 5 2 3 4 3 5 4" xfId="18854"/>
    <cellStyle name="Normal 5 2 3 4 3 6" xfId="18855"/>
    <cellStyle name="Normal 5 2 3 4 3 6 2" xfId="18856"/>
    <cellStyle name="Normal 5 2 3 4 3 6 3" xfId="18857"/>
    <cellStyle name="Normal 5 2 3 4 3 7" xfId="18858"/>
    <cellStyle name="Normal 5 2 3 4 3 8" xfId="18859"/>
    <cellStyle name="Normal 5 2 3 4 3 9" xfId="18860"/>
    <cellStyle name="Normal 5 2 3 4 4" xfId="18861"/>
    <cellStyle name="Normal 5 2 3 4 4 2" xfId="18862"/>
    <cellStyle name="Normal 5 2 3 4 4 2 2" xfId="18863"/>
    <cellStyle name="Normal 5 2 3 4 4 2 3" xfId="18864"/>
    <cellStyle name="Normal 5 2 3 4 4 2 4" xfId="18865"/>
    <cellStyle name="Normal 5 2 3 4 4 3" xfId="18866"/>
    <cellStyle name="Normal 5 2 3 4 4 3 2" xfId="18867"/>
    <cellStyle name="Normal 5 2 3 4 4 3 3" xfId="18868"/>
    <cellStyle name="Normal 5 2 3 4 4 4" xfId="18869"/>
    <cellStyle name="Normal 5 2 3 4 4 5" xfId="18870"/>
    <cellStyle name="Normal 5 2 3 4 4 6" xfId="18871"/>
    <cellStyle name="Normal 5 2 3 4 5" xfId="18872"/>
    <cellStyle name="Normal 5 2 3 4 5 2" xfId="18873"/>
    <cellStyle name="Normal 5 2 3 4 5 3" xfId="18874"/>
    <cellStyle name="Normal 5 2 3 4 5 4" xfId="18875"/>
    <cellStyle name="Normal 5 2 3 4 6" xfId="18876"/>
    <cellStyle name="Normal 5 2 3 4 6 2" xfId="18877"/>
    <cellStyle name="Normal 5 2 3 4 6 3" xfId="18878"/>
    <cellStyle name="Normal 5 2 3 4 6 4" xfId="18879"/>
    <cellStyle name="Normal 5 2 3 4 7" xfId="18880"/>
    <cellStyle name="Normal 5 2 3 4 7 2" xfId="18881"/>
    <cellStyle name="Normal 5 2 3 4 7 3" xfId="18882"/>
    <cellStyle name="Normal 5 2 3 4 7 4" xfId="18883"/>
    <cellStyle name="Normal 5 2 3 4 8" xfId="18884"/>
    <cellStyle name="Normal 5 2 3 4 8 2" xfId="18885"/>
    <cellStyle name="Normal 5 2 3 4 8 3" xfId="18886"/>
    <cellStyle name="Normal 5 2 3 4 9" xfId="18887"/>
    <cellStyle name="Normal 5 2 3 5" xfId="18888"/>
    <cellStyle name="Normal 5 2 3 5 10" xfId="18889"/>
    <cellStyle name="Normal 5 2 3 5 11" xfId="18890"/>
    <cellStyle name="Normal 5 2 3 5 2" xfId="18891"/>
    <cellStyle name="Normal 5 2 3 5 2 10" xfId="18892"/>
    <cellStyle name="Normal 5 2 3 5 2 2" xfId="18893"/>
    <cellStyle name="Normal 5 2 3 5 2 2 2" xfId="18894"/>
    <cellStyle name="Normal 5 2 3 5 2 2 2 2" xfId="18895"/>
    <cellStyle name="Normal 5 2 3 5 2 2 2 2 2" xfId="18896"/>
    <cellStyle name="Normal 5 2 3 5 2 2 2 2 3" xfId="18897"/>
    <cellStyle name="Normal 5 2 3 5 2 2 2 2 4" xfId="18898"/>
    <cellStyle name="Normal 5 2 3 5 2 2 2 3" xfId="18899"/>
    <cellStyle name="Normal 5 2 3 5 2 2 2 3 2" xfId="18900"/>
    <cellStyle name="Normal 5 2 3 5 2 2 2 3 3" xfId="18901"/>
    <cellStyle name="Normal 5 2 3 5 2 2 2 4" xfId="18902"/>
    <cellStyle name="Normal 5 2 3 5 2 2 2 5" xfId="18903"/>
    <cellStyle name="Normal 5 2 3 5 2 2 2 6" xfId="18904"/>
    <cellStyle name="Normal 5 2 3 5 2 2 3" xfId="18905"/>
    <cellStyle name="Normal 5 2 3 5 2 2 3 2" xfId="18906"/>
    <cellStyle name="Normal 5 2 3 5 2 2 3 3" xfId="18907"/>
    <cellStyle name="Normal 5 2 3 5 2 2 3 4" xfId="18908"/>
    <cellStyle name="Normal 5 2 3 5 2 2 4" xfId="18909"/>
    <cellStyle name="Normal 5 2 3 5 2 2 4 2" xfId="18910"/>
    <cellStyle name="Normal 5 2 3 5 2 2 4 3" xfId="18911"/>
    <cellStyle name="Normal 5 2 3 5 2 2 4 4" xfId="18912"/>
    <cellStyle name="Normal 5 2 3 5 2 2 5" xfId="18913"/>
    <cellStyle name="Normal 5 2 3 5 2 2 5 2" xfId="18914"/>
    <cellStyle name="Normal 5 2 3 5 2 2 5 3" xfId="18915"/>
    <cellStyle name="Normal 5 2 3 5 2 2 5 4" xfId="18916"/>
    <cellStyle name="Normal 5 2 3 5 2 2 6" xfId="18917"/>
    <cellStyle name="Normal 5 2 3 5 2 2 6 2" xfId="18918"/>
    <cellStyle name="Normal 5 2 3 5 2 2 6 3" xfId="18919"/>
    <cellStyle name="Normal 5 2 3 5 2 2 7" xfId="18920"/>
    <cellStyle name="Normal 5 2 3 5 2 2 8" xfId="18921"/>
    <cellStyle name="Normal 5 2 3 5 2 2 9" xfId="18922"/>
    <cellStyle name="Normal 5 2 3 5 2 3" xfId="18923"/>
    <cellStyle name="Normal 5 2 3 5 2 3 2" xfId="18924"/>
    <cellStyle name="Normal 5 2 3 5 2 3 2 2" xfId="18925"/>
    <cellStyle name="Normal 5 2 3 5 2 3 2 3" xfId="18926"/>
    <cellStyle name="Normal 5 2 3 5 2 3 2 4" xfId="18927"/>
    <cellStyle name="Normal 5 2 3 5 2 3 3" xfId="18928"/>
    <cellStyle name="Normal 5 2 3 5 2 3 3 2" xfId="18929"/>
    <cellStyle name="Normal 5 2 3 5 2 3 3 3" xfId="18930"/>
    <cellStyle name="Normal 5 2 3 5 2 3 4" xfId="18931"/>
    <cellStyle name="Normal 5 2 3 5 2 3 5" xfId="18932"/>
    <cellStyle name="Normal 5 2 3 5 2 3 6" xfId="18933"/>
    <cellStyle name="Normal 5 2 3 5 2 4" xfId="18934"/>
    <cellStyle name="Normal 5 2 3 5 2 4 2" xfId="18935"/>
    <cellStyle name="Normal 5 2 3 5 2 4 3" xfId="18936"/>
    <cellStyle name="Normal 5 2 3 5 2 4 4" xfId="18937"/>
    <cellStyle name="Normal 5 2 3 5 2 5" xfId="18938"/>
    <cellStyle name="Normal 5 2 3 5 2 5 2" xfId="18939"/>
    <cellStyle name="Normal 5 2 3 5 2 5 3" xfId="18940"/>
    <cellStyle name="Normal 5 2 3 5 2 5 4" xfId="18941"/>
    <cellStyle name="Normal 5 2 3 5 2 6" xfId="18942"/>
    <cellStyle name="Normal 5 2 3 5 2 6 2" xfId="18943"/>
    <cellStyle name="Normal 5 2 3 5 2 6 3" xfId="18944"/>
    <cellStyle name="Normal 5 2 3 5 2 6 4" xfId="18945"/>
    <cellStyle name="Normal 5 2 3 5 2 7" xfId="18946"/>
    <cellStyle name="Normal 5 2 3 5 2 7 2" xfId="18947"/>
    <cellStyle name="Normal 5 2 3 5 2 7 3" xfId="18948"/>
    <cellStyle name="Normal 5 2 3 5 2 8" xfId="18949"/>
    <cellStyle name="Normal 5 2 3 5 2 9" xfId="18950"/>
    <cellStyle name="Normal 5 2 3 5 3" xfId="18951"/>
    <cellStyle name="Normal 5 2 3 5 3 2" xfId="18952"/>
    <cellStyle name="Normal 5 2 3 5 3 2 2" xfId="18953"/>
    <cellStyle name="Normal 5 2 3 5 3 2 2 2" xfId="18954"/>
    <cellStyle name="Normal 5 2 3 5 3 2 2 3" xfId="18955"/>
    <cellStyle name="Normal 5 2 3 5 3 2 2 4" xfId="18956"/>
    <cellStyle name="Normal 5 2 3 5 3 2 3" xfId="18957"/>
    <cellStyle name="Normal 5 2 3 5 3 2 3 2" xfId="18958"/>
    <cellStyle name="Normal 5 2 3 5 3 2 3 3" xfId="18959"/>
    <cellStyle name="Normal 5 2 3 5 3 2 4" xfId="18960"/>
    <cellStyle name="Normal 5 2 3 5 3 2 5" xfId="18961"/>
    <cellStyle name="Normal 5 2 3 5 3 2 6" xfId="18962"/>
    <cellStyle name="Normal 5 2 3 5 3 3" xfId="18963"/>
    <cellStyle name="Normal 5 2 3 5 3 3 2" xfId="18964"/>
    <cellStyle name="Normal 5 2 3 5 3 3 3" xfId="18965"/>
    <cellStyle name="Normal 5 2 3 5 3 3 4" xfId="18966"/>
    <cellStyle name="Normal 5 2 3 5 3 4" xfId="18967"/>
    <cellStyle name="Normal 5 2 3 5 3 4 2" xfId="18968"/>
    <cellStyle name="Normal 5 2 3 5 3 4 3" xfId="18969"/>
    <cellStyle name="Normal 5 2 3 5 3 4 4" xfId="18970"/>
    <cellStyle name="Normal 5 2 3 5 3 5" xfId="18971"/>
    <cellStyle name="Normal 5 2 3 5 3 5 2" xfId="18972"/>
    <cellStyle name="Normal 5 2 3 5 3 5 3" xfId="18973"/>
    <cellStyle name="Normal 5 2 3 5 3 5 4" xfId="18974"/>
    <cellStyle name="Normal 5 2 3 5 3 6" xfId="18975"/>
    <cellStyle name="Normal 5 2 3 5 3 6 2" xfId="18976"/>
    <cellStyle name="Normal 5 2 3 5 3 6 3" xfId="18977"/>
    <cellStyle name="Normal 5 2 3 5 3 7" xfId="18978"/>
    <cellStyle name="Normal 5 2 3 5 3 8" xfId="18979"/>
    <cellStyle name="Normal 5 2 3 5 3 9" xfId="18980"/>
    <cellStyle name="Normal 5 2 3 5 4" xfId="18981"/>
    <cellStyle name="Normal 5 2 3 5 4 2" xfId="18982"/>
    <cellStyle name="Normal 5 2 3 5 4 2 2" xfId="18983"/>
    <cellStyle name="Normal 5 2 3 5 4 2 3" xfId="18984"/>
    <cellStyle name="Normal 5 2 3 5 4 2 4" xfId="18985"/>
    <cellStyle name="Normal 5 2 3 5 4 3" xfId="18986"/>
    <cellStyle name="Normal 5 2 3 5 4 3 2" xfId="18987"/>
    <cellStyle name="Normal 5 2 3 5 4 3 3" xfId="18988"/>
    <cellStyle name="Normal 5 2 3 5 4 4" xfId="18989"/>
    <cellStyle name="Normal 5 2 3 5 4 5" xfId="18990"/>
    <cellStyle name="Normal 5 2 3 5 4 6" xfId="18991"/>
    <cellStyle name="Normal 5 2 3 5 5" xfId="18992"/>
    <cellStyle name="Normal 5 2 3 5 5 2" xfId="18993"/>
    <cellStyle name="Normal 5 2 3 5 5 3" xfId="18994"/>
    <cellStyle name="Normal 5 2 3 5 5 4" xfId="18995"/>
    <cellStyle name="Normal 5 2 3 5 6" xfId="18996"/>
    <cellStyle name="Normal 5 2 3 5 6 2" xfId="18997"/>
    <cellStyle name="Normal 5 2 3 5 6 3" xfId="18998"/>
    <cellStyle name="Normal 5 2 3 5 6 4" xfId="18999"/>
    <cellStyle name="Normal 5 2 3 5 7" xfId="19000"/>
    <cellStyle name="Normal 5 2 3 5 7 2" xfId="19001"/>
    <cellStyle name="Normal 5 2 3 5 7 3" xfId="19002"/>
    <cellStyle name="Normal 5 2 3 5 7 4" xfId="19003"/>
    <cellStyle name="Normal 5 2 3 5 8" xfId="19004"/>
    <cellStyle name="Normal 5 2 3 5 8 2" xfId="19005"/>
    <cellStyle name="Normal 5 2 3 5 8 3" xfId="19006"/>
    <cellStyle name="Normal 5 2 3 5 9" xfId="19007"/>
    <cellStyle name="Normal 5 2 3 6" xfId="19008"/>
    <cellStyle name="Normal 5 2 3 6 10" xfId="19009"/>
    <cellStyle name="Normal 5 2 3 6 11" xfId="19010"/>
    <cellStyle name="Normal 5 2 3 6 2" xfId="19011"/>
    <cellStyle name="Normal 5 2 3 6 2 10" xfId="19012"/>
    <cellStyle name="Normal 5 2 3 6 2 2" xfId="19013"/>
    <cellStyle name="Normal 5 2 3 6 2 2 2" xfId="19014"/>
    <cellStyle name="Normal 5 2 3 6 2 2 2 2" xfId="19015"/>
    <cellStyle name="Normal 5 2 3 6 2 2 2 2 2" xfId="19016"/>
    <cellStyle name="Normal 5 2 3 6 2 2 2 2 3" xfId="19017"/>
    <cellStyle name="Normal 5 2 3 6 2 2 2 2 4" xfId="19018"/>
    <cellStyle name="Normal 5 2 3 6 2 2 2 3" xfId="19019"/>
    <cellStyle name="Normal 5 2 3 6 2 2 2 3 2" xfId="19020"/>
    <cellStyle name="Normal 5 2 3 6 2 2 2 3 3" xfId="19021"/>
    <cellStyle name="Normal 5 2 3 6 2 2 2 4" xfId="19022"/>
    <cellStyle name="Normal 5 2 3 6 2 2 2 5" xfId="19023"/>
    <cellStyle name="Normal 5 2 3 6 2 2 2 6" xfId="19024"/>
    <cellStyle name="Normal 5 2 3 6 2 2 3" xfId="19025"/>
    <cellStyle name="Normal 5 2 3 6 2 2 3 2" xfId="19026"/>
    <cellStyle name="Normal 5 2 3 6 2 2 3 3" xfId="19027"/>
    <cellStyle name="Normal 5 2 3 6 2 2 3 4" xfId="19028"/>
    <cellStyle name="Normal 5 2 3 6 2 2 4" xfId="19029"/>
    <cellStyle name="Normal 5 2 3 6 2 2 4 2" xfId="19030"/>
    <cellStyle name="Normal 5 2 3 6 2 2 4 3" xfId="19031"/>
    <cellStyle name="Normal 5 2 3 6 2 2 4 4" xfId="19032"/>
    <cellStyle name="Normal 5 2 3 6 2 2 5" xfId="19033"/>
    <cellStyle name="Normal 5 2 3 6 2 2 5 2" xfId="19034"/>
    <cellStyle name="Normal 5 2 3 6 2 2 5 3" xfId="19035"/>
    <cellStyle name="Normal 5 2 3 6 2 2 5 4" xfId="19036"/>
    <cellStyle name="Normal 5 2 3 6 2 2 6" xfId="19037"/>
    <cellStyle name="Normal 5 2 3 6 2 2 6 2" xfId="19038"/>
    <cellStyle name="Normal 5 2 3 6 2 2 6 3" xfId="19039"/>
    <cellStyle name="Normal 5 2 3 6 2 2 7" xfId="19040"/>
    <cellStyle name="Normal 5 2 3 6 2 2 8" xfId="19041"/>
    <cellStyle name="Normal 5 2 3 6 2 2 9" xfId="19042"/>
    <cellStyle name="Normal 5 2 3 6 2 3" xfId="19043"/>
    <cellStyle name="Normal 5 2 3 6 2 3 2" xfId="19044"/>
    <cellStyle name="Normal 5 2 3 6 2 3 2 2" xfId="19045"/>
    <cellStyle name="Normal 5 2 3 6 2 3 2 3" xfId="19046"/>
    <cellStyle name="Normal 5 2 3 6 2 3 2 4" xfId="19047"/>
    <cellStyle name="Normal 5 2 3 6 2 3 3" xfId="19048"/>
    <cellStyle name="Normal 5 2 3 6 2 3 3 2" xfId="19049"/>
    <cellStyle name="Normal 5 2 3 6 2 3 3 3" xfId="19050"/>
    <cellStyle name="Normal 5 2 3 6 2 3 4" xfId="19051"/>
    <cellStyle name="Normal 5 2 3 6 2 3 5" xfId="19052"/>
    <cellStyle name="Normal 5 2 3 6 2 3 6" xfId="19053"/>
    <cellStyle name="Normal 5 2 3 6 2 4" xfId="19054"/>
    <cellStyle name="Normal 5 2 3 6 2 4 2" xfId="19055"/>
    <cellStyle name="Normal 5 2 3 6 2 4 3" xfId="19056"/>
    <cellStyle name="Normal 5 2 3 6 2 4 4" xfId="19057"/>
    <cellStyle name="Normal 5 2 3 6 2 5" xfId="19058"/>
    <cellStyle name="Normal 5 2 3 6 2 5 2" xfId="19059"/>
    <cellStyle name="Normal 5 2 3 6 2 5 3" xfId="19060"/>
    <cellStyle name="Normal 5 2 3 6 2 5 4" xfId="19061"/>
    <cellStyle name="Normal 5 2 3 6 2 6" xfId="19062"/>
    <cellStyle name="Normal 5 2 3 6 2 6 2" xfId="19063"/>
    <cellStyle name="Normal 5 2 3 6 2 6 3" xfId="19064"/>
    <cellStyle name="Normal 5 2 3 6 2 6 4" xfId="19065"/>
    <cellStyle name="Normal 5 2 3 6 2 7" xfId="19066"/>
    <cellStyle name="Normal 5 2 3 6 2 7 2" xfId="19067"/>
    <cellStyle name="Normal 5 2 3 6 2 7 3" xfId="19068"/>
    <cellStyle name="Normal 5 2 3 6 2 8" xfId="19069"/>
    <cellStyle name="Normal 5 2 3 6 2 9" xfId="19070"/>
    <cellStyle name="Normal 5 2 3 6 3" xfId="19071"/>
    <cellStyle name="Normal 5 2 3 6 3 2" xfId="19072"/>
    <cellStyle name="Normal 5 2 3 6 3 2 2" xfId="19073"/>
    <cellStyle name="Normal 5 2 3 6 3 2 2 2" xfId="19074"/>
    <cellStyle name="Normal 5 2 3 6 3 2 2 3" xfId="19075"/>
    <cellStyle name="Normal 5 2 3 6 3 2 2 4" xfId="19076"/>
    <cellStyle name="Normal 5 2 3 6 3 2 3" xfId="19077"/>
    <cellStyle name="Normal 5 2 3 6 3 2 3 2" xfId="19078"/>
    <cellStyle name="Normal 5 2 3 6 3 2 3 3" xfId="19079"/>
    <cellStyle name="Normal 5 2 3 6 3 2 4" xfId="19080"/>
    <cellStyle name="Normal 5 2 3 6 3 2 5" xfId="19081"/>
    <cellStyle name="Normal 5 2 3 6 3 2 6" xfId="19082"/>
    <cellStyle name="Normal 5 2 3 6 3 3" xfId="19083"/>
    <cellStyle name="Normal 5 2 3 6 3 3 2" xfId="19084"/>
    <cellStyle name="Normal 5 2 3 6 3 3 3" xfId="19085"/>
    <cellStyle name="Normal 5 2 3 6 3 3 4" xfId="19086"/>
    <cellStyle name="Normal 5 2 3 6 3 4" xfId="19087"/>
    <cellStyle name="Normal 5 2 3 6 3 4 2" xfId="19088"/>
    <cellStyle name="Normal 5 2 3 6 3 4 3" xfId="19089"/>
    <cellStyle name="Normal 5 2 3 6 3 4 4" xfId="19090"/>
    <cellStyle name="Normal 5 2 3 6 3 5" xfId="19091"/>
    <cellStyle name="Normal 5 2 3 6 3 5 2" xfId="19092"/>
    <cellStyle name="Normal 5 2 3 6 3 5 3" xfId="19093"/>
    <cellStyle name="Normal 5 2 3 6 3 5 4" xfId="19094"/>
    <cellStyle name="Normal 5 2 3 6 3 6" xfId="19095"/>
    <cellStyle name="Normal 5 2 3 6 3 6 2" xfId="19096"/>
    <cellStyle name="Normal 5 2 3 6 3 6 3" xfId="19097"/>
    <cellStyle name="Normal 5 2 3 6 3 7" xfId="19098"/>
    <cellStyle name="Normal 5 2 3 6 3 8" xfId="19099"/>
    <cellStyle name="Normal 5 2 3 6 3 9" xfId="19100"/>
    <cellStyle name="Normal 5 2 3 6 4" xfId="19101"/>
    <cellStyle name="Normal 5 2 3 6 4 2" xfId="19102"/>
    <cellStyle name="Normal 5 2 3 6 4 2 2" xfId="19103"/>
    <cellStyle name="Normal 5 2 3 6 4 2 3" xfId="19104"/>
    <cellStyle name="Normal 5 2 3 6 4 2 4" xfId="19105"/>
    <cellStyle name="Normal 5 2 3 6 4 3" xfId="19106"/>
    <cellStyle name="Normal 5 2 3 6 4 3 2" xfId="19107"/>
    <cellStyle name="Normal 5 2 3 6 4 3 3" xfId="19108"/>
    <cellStyle name="Normal 5 2 3 6 4 4" xfId="19109"/>
    <cellStyle name="Normal 5 2 3 6 4 5" xfId="19110"/>
    <cellStyle name="Normal 5 2 3 6 4 6" xfId="19111"/>
    <cellStyle name="Normal 5 2 3 6 5" xfId="19112"/>
    <cellStyle name="Normal 5 2 3 6 5 2" xfId="19113"/>
    <cellStyle name="Normal 5 2 3 6 5 3" xfId="19114"/>
    <cellStyle name="Normal 5 2 3 6 5 4" xfId="19115"/>
    <cellStyle name="Normal 5 2 3 6 6" xfId="19116"/>
    <cellStyle name="Normal 5 2 3 6 6 2" xfId="19117"/>
    <cellStyle name="Normal 5 2 3 6 6 3" xfId="19118"/>
    <cellStyle name="Normal 5 2 3 6 6 4" xfId="19119"/>
    <cellStyle name="Normal 5 2 3 6 7" xfId="19120"/>
    <cellStyle name="Normal 5 2 3 6 7 2" xfId="19121"/>
    <cellStyle name="Normal 5 2 3 6 7 3" xfId="19122"/>
    <cellStyle name="Normal 5 2 3 6 7 4" xfId="19123"/>
    <cellStyle name="Normal 5 2 3 6 8" xfId="19124"/>
    <cellStyle name="Normal 5 2 3 6 8 2" xfId="19125"/>
    <cellStyle name="Normal 5 2 3 6 8 3" xfId="19126"/>
    <cellStyle name="Normal 5 2 3 6 9" xfId="19127"/>
    <cellStyle name="Normal 5 2 3 7" xfId="19128"/>
    <cellStyle name="Normal 5 2 3 7 10" xfId="19129"/>
    <cellStyle name="Normal 5 2 3 7 2" xfId="19130"/>
    <cellStyle name="Normal 5 2 3 7 2 2" xfId="19131"/>
    <cellStyle name="Normal 5 2 3 7 2 2 2" xfId="19132"/>
    <cellStyle name="Normal 5 2 3 7 2 2 2 2" xfId="19133"/>
    <cellStyle name="Normal 5 2 3 7 2 2 2 3" xfId="19134"/>
    <cellStyle name="Normal 5 2 3 7 2 2 2 4" xfId="19135"/>
    <cellStyle name="Normal 5 2 3 7 2 2 3" xfId="19136"/>
    <cellStyle name="Normal 5 2 3 7 2 2 3 2" xfId="19137"/>
    <cellStyle name="Normal 5 2 3 7 2 2 3 3" xfId="19138"/>
    <cellStyle name="Normal 5 2 3 7 2 2 4" xfId="19139"/>
    <cellStyle name="Normal 5 2 3 7 2 2 5" xfId="19140"/>
    <cellStyle name="Normal 5 2 3 7 2 2 6" xfId="19141"/>
    <cellStyle name="Normal 5 2 3 7 2 3" xfId="19142"/>
    <cellStyle name="Normal 5 2 3 7 2 3 2" xfId="19143"/>
    <cellStyle name="Normal 5 2 3 7 2 3 3" xfId="19144"/>
    <cellStyle name="Normal 5 2 3 7 2 3 4" xfId="19145"/>
    <cellStyle name="Normal 5 2 3 7 2 4" xfId="19146"/>
    <cellStyle name="Normal 5 2 3 7 2 4 2" xfId="19147"/>
    <cellStyle name="Normal 5 2 3 7 2 4 3" xfId="19148"/>
    <cellStyle name="Normal 5 2 3 7 2 4 4" xfId="19149"/>
    <cellStyle name="Normal 5 2 3 7 2 5" xfId="19150"/>
    <cellStyle name="Normal 5 2 3 7 2 5 2" xfId="19151"/>
    <cellStyle name="Normal 5 2 3 7 2 5 3" xfId="19152"/>
    <cellStyle name="Normal 5 2 3 7 2 5 4" xfId="19153"/>
    <cellStyle name="Normal 5 2 3 7 2 6" xfId="19154"/>
    <cellStyle name="Normal 5 2 3 7 2 6 2" xfId="19155"/>
    <cellStyle name="Normal 5 2 3 7 2 6 3" xfId="19156"/>
    <cellStyle name="Normal 5 2 3 7 2 7" xfId="19157"/>
    <cellStyle name="Normal 5 2 3 7 2 8" xfId="19158"/>
    <cellStyle name="Normal 5 2 3 7 2 9" xfId="19159"/>
    <cellStyle name="Normal 5 2 3 7 3" xfId="19160"/>
    <cellStyle name="Normal 5 2 3 7 3 2" xfId="19161"/>
    <cellStyle name="Normal 5 2 3 7 3 2 2" xfId="19162"/>
    <cellStyle name="Normal 5 2 3 7 3 2 3" xfId="19163"/>
    <cellStyle name="Normal 5 2 3 7 3 2 4" xfId="19164"/>
    <cellStyle name="Normal 5 2 3 7 3 3" xfId="19165"/>
    <cellStyle name="Normal 5 2 3 7 3 3 2" xfId="19166"/>
    <cellStyle name="Normal 5 2 3 7 3 3 3" xfId="19167"/>
    <cellStyle name="Normal 5 2 3 7 3 4" xfId="19168"/>
    <cellStyle name="Normal 5 2 3 7 3 5" xfId="19169"/>
    <cellStyle name="Normal 5 2 3 7 3 6" xfId="19170"/>
    <cellStyle name="Normal 5 2 3 7 4" xfId="19171"/>
    <cellStyle name="Normal 5 2 3 7 4 2" xfId="19172"/>
    <cellStyle name="Normal 5 2 3 7 4 3" xfId="19173"/>
    <cellStyle name="Normal 5 2 3 7 4 4" xfId="19174"/>
    <cellStyle name="Normal 5 2 3 7 5" xfId="19175"/>
    <cellStyle name="Normal 5 2 3 7 5 2" xfId="19176"/>
    <cellStyle name="Normal 5 2 3 7 5 3" xfId="19177"/>
    <cellStyle name="Normal 5 2 3 7 5 4" xfId="19178"/>
    <cellStyle name="Normal 5 2 3 7 6" xfId="19179"/>
    <cellStyle name="Normal 5 2 3 7 6 2" xfId="19180"/>
    <cellStyle name="Normal 5 2 3 7 6 3" xfId="19181"/>
    <cellStyle name="Normal 5 2 3 7 6 4" xfId="19182"/>
    <cellStyle name="Normal 5 2 3 7 7" xfId="19183"/>
    <cellStyle name="Normal 5 2 3 7 7 2" xfId="19184"/>
    <cellStyle name="Normal 5 2 3 7 7 3" xfId="19185"/>
    <cellStyle name="Normal 5 2 3 7 8" xfId="19186"/>
    <cellStyle name="Normal 5 2 3 7 9" xfId="19187"/>
    <cellStyle name="Normal 5 2 3 8" xfId="19188"/>
    <cellStyle name="Normal 5 2 3 8 2" xfId="19189"/>
    <cellStyle name="Normal 5 2 3 8 2 2" xfId="19190"/>
    <cellStyle name="Normal 5 2 3 8 2 2 2" xfId="19191"/>
    <cellStyle name="Normal 5 2 3 8 2 2 3" xfId="19192"/>
    <cellStyle name="Normal 5 2 3 8 2 2 4" xfId="19193"/>
    <cellStyle name="Normal 5 2 3 8 2 3" xfId="19194"/>
    <cellStyle name="Normal 5 2 3 8 2 3 2" xfId="19195"/>
    <cellStyle name="Normal 5 2 3 8 2 3 3" xfId="19196"/>
    <cellStyle name="Normal 5 2 3 8 2 4" xfId="19197"/>
    <cellStyle name="Normal 5 2 3 8 2 5" xfId="19198"/>
    <cellStyle name="Normal 5 2 3 8 2 6" xfId="19199"/>
    <cellStyle name="Normal 5 2 3 8 3" xfId="19200"/>
    <cellStyle name="Normal 5 2 3 8 3 2" xfId="19201"/>
    <cellStyle name="Normal 5 2 3 8 3 3" xfId="19202"/>
    <cellStyle name="Normal 5 2 3 8 3 4" xfId="19203"/>
    <cellStyle name="Normal 5 2 3 8 4" xfId="19204"/>
    <cellStyle name="Normal 5 2 3 8 4 2" xfId="19205"/>
    <cellStyle name="Normal 5 2 3 8 4 3" xfId="19206"/>
    <cellStyle name="Normal 5 2 3 8 4 4" xfId="19207"/>
    <cellStyle name="Normal 5 2 3 8 5" xfId="19208"/>
    <cellStyle name="Normal 5 2 3 8 5 2" xfId="19209"/>
    <cellStyle name="Normal 5 2 3 8 5 3" xfId="19210"/>
    <cellStyle name="Normal 5 2 3 8 5 4" xfId="19211"/>
    <cellStyle name="Normal 5 2 3 8 6" xfId="19212"/>
    <cellStyle name="Normal 5 2 3 8 6 2" xfId="19213"/>
    <cellStyle name="Normal 5 2 3 8 6 3" xfId="19214"/>
    <cellStyle name="Normal 5 2 3 8 7" xfId="19215"/>
    <cellStyle name="Normal 5 2 3 8 8" xfId="19216"/>
    <cellStyle name="Normal 5 2 3 8 9" xfId="19217"/>
    <cellStyle name="Normal 5 2 3 9" xfId="19218"/>
    <cellStyle name="Normal 5 2 3 9 2" xfId="19219"/>
    <cellStyle name="Normal 5 2 3 9 2 2" xfId="19220"/>
    <cellStyle name="Normal 5 2 3 9 2 2 2" xfId="19221"/>
    <cellStyle name="Normal 5 2 3 9 2 2 3" xfId="19222"/>
    <cellStyle name="Normal 5 2 3 9 2 2 4" xfId="19223"/>
    <cellStyle name="Normal 5 2 3 9 2 3" xfId="19224"/>
    <cellStyle name="Normal 5 2 3 9 2 3 2" xfId="19225"/>
    <cellStyle name="Normal 5 2 3 9 2 3 3" xfId="19226"/>
    <cellStyle name="Normal 5 2 3 9 2 4" xfId="19227"/>
    <cellStyle name="Normal 5 2 3 9 2 5" xfId="19228"/>
    <cellStyle name="Normal 5 2 3 9 2 6" xfId="19229"/>
    <cellStyle name="Normal 5 2 3 9 3" xfId="19230"/>
    <cellStyle name="Normal 5 2 3 9 3 2" xfId="19231"/>
    <cellStyle name="Normal 5 2 3 9 3 3" xfId="19232"/>
    <cellStyle name="Normal 5 2 3 9 3 4" xfId="19233"/>
    <cellStyle name="Normal 5 2 3 9 4" xfId="19234"/>
    <cellStyle name="Normal 5 2 3 9 4 2" xfId="19235"/>
    <cellStyle name="Normal 5 2 3 9 4 3" xfId="19236"/>
    <cellStyle name="Normal 5 2 3 9 4 4" xfId="19237"/>
    <cellStyle name="Normal 5 2 3 9 5" xfId="19238"/>
    <cellStyle name="Normal 5 2 3 9 5 2" xfId="19239"/>
    <cellStyle name="Normal 5 2 3 9 5 3" xfId="19240"/>
    <cellStyle name="Normal 5 2 3 9 5 4" xfId="19241"/>
    <cellStyle name="Normal 5 2 3 9 6" xfId="19242"/>
    <cellStyle name="Normal 5 2 3 9 6 2" xfId="19243"/>
    <cellStyle name="Normal 5 2 3 9 6 3" xfId="19244"/>
    <cellStyle name="Normal 5 2 3 9 7" xfId="19245"/>
    <cellStyle name="Normal 5 2 3 9 8" xfId="19246"/>
    <cellStyle name="Normal 5 2 3 9 9" xfId="19247"/>
    <cellStyle name="Normal 5 2 4" xfId="201"/>
    <cellStyle name="Normal 5 2 4 10" xfId="19248"/>
    <cellStyle name="Normal 5 2 4 10 2" xfId="19249"/>
    <cellStyle name="Normal 5 2 4 10 3" xfId="19250"/>
    <cellStyle name="Normal 5 2 4 10 4" xfId="19251"/>
    <cellStyle name="Normal 5 2 4 11" xfId="19252"/>
    <cellStyle name="Normal 5 2 4 11 2" xfId="19253"/>
    <cellStyle name="Normal 5 2 4 11 3" xfId="19254"/>
    <cellStyle name="Normal 5 2 4 12" xfId="19255"/>
    <cellStyle name="Normal 5 2 4 13" xfId="19256"/>
    <cellStyle name="Normal 5 2 4 14" xfId="19257"/>
    <cellStyle name="Normal 5 2 4 2" xfId="19258"/>
    <cellStyle name="Normal 5 2 4 2 10" xfId="19259"/>
    <cellStyle name="Normal 5 2 4 2 11" xfId="19260"/>
    <cellStyle name="Normal 5 2 4 2 2" xfId="19261"/>
    <cellStyle name="Normal 5 2 4 2 2 10" xfId="19262"/>
    <cellStyle name="Normal 5 2 4 2 2 2" xfId="19263"/>
    <cellStyle name="Normal 5 2 4 2 2 2 2" xfId="19264"/>
    <cellStyle name="Normal 5 2 4 2 2 2 2 2" xfId="19265"/>
    <cellStyle name="Normal 5 2 4 2 2 2 2 2 2" xfId="19266"/>
    <cellStyle name="Normal 5 2 4 2 2 2 2 2 3" xfId="19267"/>
    <cellStyle name="Normal 5 2 4 2 2 2 2 2 4" xfId="19268"/>
    <cellStyle name="Normal 5 2 4 2 2 2 2 3" xfId="19269"/>
    <cellStyle name="Normal 5 2 4 2 2 2 2 3 2" xfId="19270"/>
    <cellStyle name="Normal 5 2 4 2 2 2 2 3 3" xfId="19271"/>
    <cellStyle name="Normal 5 2 4 2 2 2 2 4" xfId="19272"/>
    <cellStyle name="Normal 5 2 4 2 2 2 2 5" xfId="19273"/>
    <cellStyle name="Normal 5 2 4 2 2 2 2 6" xfId="19274"/>
    <cellStyle name="Normal 5 2 4 2 2 2 3" xfId="19275"/>
    <cellStyle name="Normal 5 2 4 2 2 2 3 2" xfId="19276"/>
    <cellStyle name="Normal 5 2 4 2 2 2 3 3" xfId="19277"/>
    <cellStyle name="Normal 5 2 4 2 2 2 3 4" xfId="19278"/>
    <cellStyle name="Normal 5 2 4 2 2 2 4" xfId="19279"/>
    <cellStyle name="Normal 5 2 4 2 2 2 4 2" xfId="19280"/>
    <cellStyle name="Normal 5 2 4 2 2 2 4 3" xfId="19281"/>
    <cellStyle name="Normal 5 2 4 2 2 2 4 4" xfId="19282"/>
    <cellStyle name="Normal 5 2 4 2 2 2 5" xfId="19283"/>
    <cellStyle name="Normal 5 2 4 2 2 2 5 2" xfId="19284"/>
    <cellStyle name="Normal 5 2 4 2 2 2 5 3" xfId="19285"/>
    <cellStyle name="Normal 5 2 4 2 2 2 5 4" xfId="19286"/>
    <cellStyle name="Normal 5 2 4 2 2 2 6" xfId="19287"/>
    <cellStyle name="Normal 5 2 4 2 2 2 6 2" xfId="19288"/>
    <cellStyle name="Normal 5 2 4 2 2 2 6 3" xfId="19289"/>
    <cellStyle name="Normal 5 2 4 2 2 2 7" xfId="19290"/>
    <cellStyle name="Normal 5 2 4 2 2 2 8" xfId="19291"/>
    <cellStyle name="Normal 5 2 4 2 2 2 9" xfId="19292"/>
    <cellStyle name="Normal 5 2 4 2 2 3" xfId="19293"/>
    <cellStyle name="Normal 5 2 4 2 2 3 2" xfId="19294"/>
    <cellStyle name="Normal 5 2 4 2 2 3 2 2" xfId="19295"/>
    <cellStyle name="Normal 5 2 4 2 2 3 2 3" xfId="19296"/>
    <cellStyle name="Normal 5 2 4 2 2 3 2 4" xfId="19297"/>
    <cellStyle name="Normal 5 2 4 2 2 3 3" xfId="19298"/>
    <cellStyle name="Normal 5 2 4 2 2 3 3 2" xfId="19299"/>
    <cellStyle name="Normal 5 2 4 2 2 3 3 3" xfId="19300"/>
    <cellStyle name="Normal 5 2 4 2 2 3 4" xfId="19301"/>
    <cellStyle name="Normal 5 2 4 2 2 3 5" xfId="19302"/>
    <cellStyle name="Normal 5 2 4 2 2 3 6" xfId="19303"/>
    <cellStyle name="Normal 5 2 4 2 2 4" xfId="19304"/>
    <cellStyle name="Normal 5 2 4 2 2 4 2" xfId="19305"/>
    <cellStyle name="Normal 5 2 4 2 2 4 3" xfId="19306"/>
    <cellStyle name="Normal 5 2 4 2 2 4 4" xfId="19307"/>
    <cellStyle name="Normal 5 2 4 2 2 5" xfId="19308"/>
    <cellStyle name="Normal 5 2 4 2 2 5 2" xfId="19309"/>
    <cellStyle name="Normal 5 2 4 2 2 5 3" xfId="19310"/>
    <cellStyle name="Normal 5 2 4 2 2 5 4" xfId="19311"/>
    <cellStyle name="Normal 5 2 4 2 2 6" xfId="19312"/>
    <cellStyle name="Normal 5 2 4 2 2 6 2" xfId="19313"/>
    <cellStyle name="Normal 5 2 4 2 2 6 3" xfId="19314"/>
    <cellStyle name="Normal 5 2 4 2 2 6 4" xfId="19315"/>
    <cellStyle name="Normal 5 2 4 2 2 7" xfId="19316"/>
    <cellStyle name="Normal 5 2 4 2 2 7 2" xfId="19317"/>
    <cellStyle name="Normal 5 2 4 2 2 7 3" xfId="19318"/>
    <cellStyle name="Normal 5 2 4 2 2 8" xfId="19319"/>
    <cellStyle name="Normal 5 2 4 2 2 9" xfId="19320"/>
    <cellStyle name="Normal 5 2 4 2 3" xfId="19321"/>
    <cellStyle name="Normal 5 2 4 2 3 2" xfId="19322"/>
    <cellStyle name="Normal 5 2 4 2 3 2 2" xfId="19323"/>
    <cellStyle name="Normal 5 2 4 2 3 2 2 2" xfId="19324"/>
    <cellStyle name="Normal 5 2 4 2 3 2 2 3" xfId="19325"/>
    <cellStyle name="Normal 5 2 4 2 3 2 2 4" xfId="19326"/>
    <cellStyle name="Normal 5 2 4 2 3 2 3" xfId="19327"/>
    <cellStyle name="Normal 5 2 4 2 3 2 3 2" xfId="19328"/>
    <cellStyle name="Normal 5 2 4 2 3 2 3 3" xfId="19329"/>
    <cellStyle name="Normal 5 2 4 2 3 2 4" xfId="19330"/>
    <cellStyle name="Normal 5 2 4 2 3 2 5" xfId="19331"/>
    <cellStyle name="Normal 5 2 4 2 3 2 6" xfId="19332"/>
    <cellStyle name="Normal 5 2 4 2 3 3" xfId="19333"/>
    <cellStyle name="Normal 5 2 4 2 3 3 2" xfId="19334"/>
    <cellStyle name="Normal 5 2 4 2 3 3 3" xfId="19335"/>
    <cellStyle name="Normal 5 2 4 2 3 3 4" xfId="19336"/>
    <cellStyle name="Normal 5 2 4 2 3 4" xfId="19337"/>
    <cellStyle name="Normal 5 2 4 2 3 4 2" xfId="19338"/>
    <cellStyle name="Normal 5 2 4 2 3 4 3" xfId="19339"/>
    <cellStyle name="Normal 5 2 4 2 3 4 4" xfId="19340"/>
    <cellStyle name="Normal 5 2 4 2 3 5" xfId="19341"/>
    <cellStyle name="Normal 5 2 4 2 3 5 2" xfId="19342"/>
    <cellStyle name="Normal 5 2 4 2 3 5 3" xfId="19343"/>
    <cellStyle name="Normal 5 2 4 2 3 5 4" xfId="19344"/>
    <cellStyle name="Normal 5 2 4 2 3 6" xfId="19345"/>
    <cellStyle name="Normal 5 2 4 2 3 6 2" xfId="19346"/>
    <cellStyle name="Normal 5 2 4 2 3 6 3" xfId="19347"/>
    <cellStyle name="Normal 5 2 4 2 3 7" xfId="19348"/>
    <cellStyle name="Normal 5 2 4 2 3 8" xfId="19349"/>
    <cellStyle name="Normal 5 2 4 2 3 9" xfId="19350"/>
    <cellStyle name="Normal 5 2 4 2 4" xfId="19351"/>
    <cellStyle name="Normal 5 2 4 2 4 2" xfId="19352"/>
    <cellStyle name="Normal 5 2 4 2 4 2 2" xfId="19353"/>
    <cellStyle name="Normal 5 2 4 2 4 2 3" xfId="19354"/>
    <cellStyle name="Normal 5 2 4 2 4 2 4" xfId="19355"/>
    <cellStyle name="Normal 5 2 4 2 4 3" xfId="19356"/>
    <cellStyle name="Normal 5 2 4 2 4 3 2" xfId="19357"/>
    <cellStyle name="Normal 5 2 4 2 4 3 3" xfId="19358"/>
    <cellStyle name="Normal 5 2 4 2 4 4" xfId="19359"/>
    <cellStyle name="Normal 5 2 4 2 4 5" xfId="19360"/>
    <cellStyle name="Normal 5 2 4 2 4 6" xfId="19361"/>
    <cellStyle name="Normal 5 2 4 2 5" xfId="19362"/>
    <cellStyle name="Normal 5 2 4 2 5 2" xfId="19363"/>
    <cellStyle name="Normal 5 2 4 2 5 3" xfId="19364"/>
    <cellStyle name="Normal 5 2 4 2 5 4" xfId="19365"/>
    <cellStyle name="Normal 5 2 4 2 6" xfId="19366"/>
    <cellStyle name="Normal 5 2 4 2 6 2" xfId="19367"/>
    <cellStyle name="Normal 5 2 4 2 6 3" xfId="19368"/>
    <cellStyle name="Normal 5 2 4 2 6 4" xfId="19369"/>
    <cellStyle name="Normal 5 2 4 2 7" xfId="19370"/>
    <cellStyle name="Normal 5 2 4 2 7 2" xfId="19371"/>
    <cellStyle name="Normal 5 2 4 2 7 3" xfId="19372"/>
    <cellStyle name="Normal 5 2 4 2 7 4" xfId="19373"/>
    <cellStyle name="Normal 5 2 4 2 8" xfId="19374"/>
    <cellStyle name="Normal 5 2 4 2 8 2" xfId="19375"/>
    <cellStyle name="Normal 5 2 4 2 8 3" xfId="19376"/>
    <cellStyle name="Normal 5 2 4 2 9" xfId="19377"/>
    <cellStyle name="Normal 5 2 4 3" xfId="19378"/>
    <cellStyle name="Normal 5 2 4 3 10" xfId="19379"/>
    <cellStyle name="Normal 5 2 4 3 2" xfId="19380"/>
    <cellStyle name="Normal 5 2 4 3 2 2" xfId="19381"/>
    <cellStyle name="Normal 5 2 4 3 2 2 2" xfId="19382"/>
    <cellStyle name="Normal 5 2 4 3 2 2 2 2" xfId="19383"/>
    <cellStyle name="Normal 5 2 4 3 2 2 2 3" xfId="19384"/>
    <cellStyle name="Normal 5 2 4 3 2 2 2 4" xfId="19385"/>
    <cellStyle name="Normal 5 2 4 3 2 2 3" xfId="19386"/>
    <cellStyle name="Normal 5 2 4 3 2 2 3 2" xfId="19387"/>
    <cellStyle name="Normal 5 2 4 3 2 2 3 3" xfId="19388"/>
    <cellStyle name="Normal 5 2 4 3 2 2 4" xfId="19389"/>
    <cellStyle name="Normal 5 2 4 3 2 2 5" xfId="19390"/>
    <cellStyle name="Normal 5 2 4 3 2 2 6" xfId="19391"/>
    <cellStyle name="Normal 5 2 4 3 2 3" xfId="19392"/>
    <cellStyle name="Normal 5 2 4 3 2 3 2" xfId="19393"/>
    <cellStyle name="Normal 5 2 4 3 2 3 3" xfId="19394"/>
    <cellStyle name="Normal 5 2 4 3 2 3 4" xfId="19395"/>
    <cellStyle name="Normal 5 2 4 3 2 4" xfId="19396"/>
    <cellStyle name="Normal 5 2 4 3 2 4 2" xfId="19397"/>
    <cellStyle name="Normal 5 2 4 3 2 4 3" xfId="19398"/>
    <cellStyle name="Normal 5 2 4 3 2 4 4" xfId="19399"/>
    <cellStyle name="Normal 5 2 4 3 2 5" xfId="19400"/>
    <cellStyle name="Normal 5 2 4 3 2 5 2" xfId="19401"/>
    <cellStyle name="Normal 5 2 4 3 2 5 3" xfId="19402"/>
    <cellStyle name="Normal 5 2 4 3 2 5 4" xfId="19403"/>
    <cellStyle name="Normal 5 2 4 3 2 6" xfId="19404"/>
    <cellStyle name="Normal 5 2 4 3 2 6 2" xfId="19405"/>
    <cellStyle name="Normal 5 2 4 3 2 6 3" xfId="19406"/>
    <cellStyle name="Normal 5 2 4 3 2 7" xfId="19407"/>
    <cellStyle name="Normal 5 2 4 3 2 8" xfId="19408"/>
    <cellStyle name="Normal 5 2 4 3 2 9" xfId="19409"/>
    <cellStyle name="Normal 5 2 4 3 3" xfId="19410"/>
    <cellStyle name="Normal 5 2 4 3 3 2" xfId="19411"/>
    <cellStyle name="Normal 5 2 4 3 3 2 2" xfId="19412"/>
    <cellStyle name="Normal 5 2 4 3 3 2 3" xfId="19413"/>
    <cellStyle name="Normal 5 2 4 3 3 2 4" xfId="19414"/>
    <cellStyle name="Normal 5 2 4 3 3 3" xfId="19415"/>
    <cellStyle name="Normal 5 2 4 3 3 3 2" xfId="19416"/>
    <cellStyle name="Normal 5 2 4 3 3 3 3" xfId="19417"/>
    <cellStyle name="Normal 5 2 4 3 3 4" xfId="19418"/>
    <cellStyle name="Normal 5 2 4 3 3 5" xfId="19419"/>
    <cellStyle name="Normal 5 2 4 3 3 6" xfId="19420"/>
    <cellStyle name="Normal 5 2 4 3 4" xfId="19421"/>
    <cellStyle name="Normal 5 2 4 3 4 2" xfId="19422"/>
    <cellStyle name="Normal 5 2 4 3 4 3" xfId="19423"/>
    <cellStyle name="Normal 5 2 4 3 4 4" xfId="19424"/>
    <cellStyle name="Normal 5 2 4 3 5" xfId="19425"/>
    <cellStyle name="Normal 5 2 4 3 5 2" xfId="19426"/>
    <cellStyle name="Normal 5 2 4 3 5 3" xfId="19427"/>
    <cellStyle name="Normal 5 2 4 3 5 4" xfId="19428"/>
    <cellStyle name="Normal 5 2 4 3 6" xfId="19429"/>
    <cellStyle name="Normal 5 2 4 3 6 2" xfId="19430"/>
    <cellStyle name="Normal 5 2 4 3 6 3" xfId="19431"/>
    <cellStyle name="Normal 5 2 4 3 6 4" xfId="19432"/>
    <cellStyle name="Normal 5 2 4 3 7" xfId="19433"/>
    <cellStyle name="Normal 5 2 4 3 7 2" xfId="19434"/>
    <cellStyle name="Normal 5 2 4 3 7 3" xfId="19435"/>
    <cellStyle name="Normal 5 2 4 3 8" xfId="19436"/>
    <cellStyle name="Normal 5 2 4 3 9" xfId="19437"/>
    <cellStyle name="Normal 5 2 4 4" xfId="19438"/>
    <cellStyle name="Normal 5 2 4 4 2" xfId="19439"/>
    <cellStyle name="Normal 5 2 4 4 2 2" xfId="19440"/>
    <cellStyle name="Normal 5 2 4 4 2 2 2" xfId="19441"/>
    <cellStyle name="Normal 5 2 4 4 2 2 3" xfId="19442"/>
    <cellStyle name="Normal 5 2 4 4 2 2 4" xfId="19443"/>
    <cellStyle name="Normal 5 2 4 4 2 3" xfId="19444"/>
    <cellStyle name="Normal 5 2 4 4 2 3 2" xfId="19445"/>
    <cellStyle name="Normal 5 2 4 4 2 3 3" xfId="19446"/>
    <cellStyle name="Normal 5 2 4 4 2 4" xfId="19447"/>
    <cellStyle name="Normal 5 2 4 4 2 5" xfId="19448"/>
    <cellStyle name="Normal 5 2 4 4 2 6" xfId="19449"/>
    <cellStyle name="Normal 5 2 4 4 3" xfId="19450"/>
    <cellStyle name="Normal 5 2 4 4 3 2" xfId="19451"/>
    <cellStyle name="Normal 5 2 4 4 3 3" xfId="19452"/>
    <cellStyle name="Normal 5 2 4 4 3 4" xfId="19453"/>
    <cellStyle name="Normal 5 2 4 4 4" xfId="19454"/>
    <cellStyle name="Normal 5 2 4 4 4 2" xfId="19455"/>
    <cellStyle name="Normal 5 2 4 4 4 3" xfId="19456"/>
    <cellStyle name="Normal 5 2 4 4 4 4" xfId="19457"/>
    <cellStyle name="Normal 5 2 4 4 5" xfId="19458"/>
    <cellStyle name="Normal 5 2 4 4 5 2" xfId="19459"/>
    <cellStyle name="Normal 5 2 4 4 5 3" xfId="19460"/>
    <cellStyle name="Normal 5 2 4 4 5 4" xfId="19461"/>
    <cellStyle name="Normal 5 2 4 4 6" xfId="19462"/>
    <cellStyle name="Normal 5 2 4 4 6 2" xfId="19463"/>
    <cellStyle name="Normal 5 2 4 4 6 3" xfId="19464"/>
    <cellStyle name="Normal 5 2 4 4 7" xfId="19465"/>
    <cellStyle name="Normal 5 2 4 4 8" xfId="19466"/>
    <cellStyle name="Normal 5 2 4 4 9" xfId="19467"/>
    <cellStyle name="Normal 5 2 4 5" xfId="19468"/>
    <cellStyle name="Normal 5 2 4 5 2" xfId="19469"/>
    <cellStyle name="Normal 5 2 4 5 2 2" xfId="19470"/>
    <cellStyle name="Normal 5 2 4 5 2 2 2" xfId="19471"/>
    <cellStyle name="Normal 5 2 4 5 2 2 3" xfId="19472"/>
    <cellStyle name="Normal 5 2 4 5 2 2 4" xfId="19473"/>
    <cellStyle name="Normal 5 2 4 5 2 3" xfId="19474"/>
    <cellStyle name="Normal 5 2 4 5 2 3 2" xfId="19475"/>
    <cellStyle name="Normal 5 2 4 5 2 3 3" xfId="19476"/>
    <cellStyle name="Normal 5 2 4 5 2 4" xfId="19477"/>
    <cellStyle name="Normal 5 2 4 5 2 5" xfId="19478"/>
    <cellStyle name="Normal 5 2 4 5 2 6" xfId="19479"/>
    <cellStyle name="Normal 5 2 4 5 3" xfId="19480"/>
    <cellStyle name="Normal 5 2 4 5 3 2" xfId="19481"/>
    <cellStyle name="Normal 5 2 4 5 3 3" xfId="19482"/>
    <cellStyle name="Normal 5 2 4 5 3 4" xfId="19483"/>
    <cellStyle name="Normal 5 2 4 5 4" xfId="19484"/>
    <cellStyle name="Normal 5 2 4 5 4 2" xfId="19485"/>
    <cellStyle name="Normal 5 2 4 5 4 3" xfId="19486"/>
    <cellStyle name="Normal 5 2 4 5 4 4" xfId="19487"/>
    <cellStyle name="Normal 5 2 4 5 5" xfId="19488"/>
    <cellStyle name="Normal 5 2 4 5 5 2" xfId="19489"/>
    <cellStyle name="Normal 5 2 4 5 5 3" xfId="19490"/>
    <cellStyle name="Normal 5 2 4 5 5 4" xfId="19491"/>
    <cellStyle name="Normal 5 2 4 5 6" xfId="19492"/>
    <cellStyle name="Normal 5 2 4 5 6 2" xfId="19493"/>
    <cellStyle name="Normal 5 2 4 5 6 3" xfId="19494"/>
    <cellStyle name="Normal 5 2 4 5 7" xfId="19495"/>
    <cellStyle name="Normal 5 2 4 5 8" xfId="19496"/>
    <cellStyle name="Normal 5 2 4 5 9" xfId="19497"/>
    <cellStyle name="Normal 5 2 4 6" xfId="19498"/>
    <cellStyle name="Normal 5 2 4 6 2" xfId="19499"/>
    <cellStyle name="Normal 5 2 4 6 2 2" xfId="19500"/>
    <cellStyle name="Normal 5 2 4 6 2 2 2" xfId="19501"/>
    <cellStyle name="Normal 5 2 4 6 2 2 3" xfId="19502"/>
    <cellStyle name="Normal 5 2 4 6 2 2 4" xfId="19503"/>
    <cellStyle name="Normal 5 2 4 6 2 3" xfId="19504"/>
    <cellStyle name="Normal 5 2 4 6 2 3 2" xfId="19505"/>
    <cellStyle name="Normal 5 2 4 6 2 3 3" xfId="19506"/>
    <cellStyle name="Normal 5 2 4 6 2 4" xfId="19507"/>
    <cellStyle name="Normal 5 2 4 6 2 5" xfId="19508"/>
    <cellStyle name="Normal 5 2 4 6 2 6" xfId="19509"/>
    <cellStyle name="Normal 5 2 4 6 3" xfId="19510"/>
    <cellStyle name="Normal 5 2 4 6 3 2" xfId="19511"/>
    <cellStyle name="Normal 5 2 4 6 3 3" xfId="19512"/>
    <cellStyle name="Normal 5 2 4 6 3 4" xfId="19513"/>
    <cellStyle name="Normal 5 2 4 6 4" xfId="19514"/>
    <cellStyle name="Normal 5 2 4 6 4 2" xfId="19515"/>
    <cellStyle name="Normal 5 2 4 6 4 3" xfId="19516"/>
    <cellStyle name="Normal 5 2 4 6 4 4" xfId="19517"/>
    <cellStyle name="Normal 5 2 4 6 5" xfId="19518"/>
    <cellStyle name="Normal 5 2 4 6 5 2" xfId="19519"/>
    <cellStyle name="Normal 5 2 4 6 5 3" xfId="19520"/>
    <cellStyle name="Normal 5 2 4 6 6" xfId="19521"/>
    <cellStyle name="Normal 5 2 4 6 7" xfId="19522"/>
    <cellStyle name="Normal 5 2 4 6 8" xfId="19523"/>
    <cellStyle name="Normal 5 2 4 7" xfId="19524"/>
    <cellStyle name="Normal 5 2 4 7 2" xfId="19525"/>
    <cellStyle name="Normal 5 2 4 7 2 2" xfId="19526"/>
    <cellStyle name="Normal 5 2 4 7 2 3" xfId="19527"/>
    <cellStyle name="Normal 5 2 4 7 2 4" xfId="19528"/>
    <cellStyle name="Normal 5 2 4 7 3" xfId="19529"/>
    <cellStyle name="Normal 5 2 4 7 3 2" xfId="19530"/>
    <cellStyle name="Normal 5 2 4 7 3 3" xfId="19531"/>
    <cellStyle name="Normal 5 2 4 7 4" xfId="19532"/>
    <cellStyle name="Normal 5 2 4 7 5" xfId="19533"/>
    <cellStyle name="Normal 5 2 4 7 6" xfId="19534"/>
    <cellStyle name="Normal 5 2 4 8" xfId="19535"/>
    <cellStyle name="Normal 5 2 4 8 2" xfId="19536"/>
    <cellStyle name="Normal 5 2 4 8 3" xfId="19537"/>
    <cellStyle name="Normal 5 2 4 8 4" xfId="19538"/>
    <cellStyle name="Normal 5 2 4 9" xfId="19539"/>
    <cellStyle name="Normal 5 2 4 9 2" xfId="19540"/>
    <cellStyle name="Normal 5 2 4 9 3" xfId="19541"/>
    <cellStyle name="Normal 5 2 4 9 4" xfId="19542"/>
    <cellStyle name="Normal 5 2 5" xfId="19543"/>
    <cellStyle name="Normal 5 2 5 10" xfId="19544"/>
    <cellStyle name="Normal 5 2 5 10 2" xfId="19545"/>
    <cellStyle name="Normal 5 2 5 10 3" xfId="19546"/>
    <cellStyle name="Normal 5 2 5 10 4" xfId="19547"/>
    <cellStyle name="Normal 5 2 5 11" xfId="19548"/>
    <cellStyle name="Normal 5 2 5 11 2" xfId="19549"/>
    <cellStyle name="Normal 5 2 5 11 3" xfId="19550"/>
    <cellStyle name="Normal 5 2 5 12" xfId="19551"/>
    <cellStyle name="Normal 5 2 5 13" xfId="19552"/>
    <cellStyle name="Normal 5 2 5 14" xfId="19553"/>
    <cellStyle name="Normal 5 2 5 2" xfId="19554"/>
    <cellStyle name="Normal 5 2 5 2 10" xfId="19555"/>
    <cellStyle name="Normal 5 2 5 2 11" xfId="19556"/>
    <cellStyle name="Normal 5 2 5 2 2" xfId="19557"/>
    <cellStyle name="Normal 5 2 5 2 2 10" xfId="19558"/>
    <cellStyle name="Normal 5 2 5 2 2 2" xfId="19559"/>
    <cellStyle name="Normal 5 2 5 2 2 2 2" xfId="19560"/>
    <cellStyle name="Normal 5 2 5 2 2 2 2 2" xfId="19561"/>
    <cellStyle name="Normal 5 2 5 2 2 2 2 2 2" xfId="19562"/>
    <cellStyle name="Normal 5 2 5 2 2 2 2 2 3" xfId="19563"/>
    <cellStyle name="Normal 5 2 5 2 2 2 2 2 4" xfId="19564"/>
    <cellStyle name="Normal 5 2 5 2 2 2 2 3" xfId="19565"/>
    <cellStyle name="Normal 5 2 5 2 2 2 2 3 2" xfId="19566"/>
    <cellStyle name="Normal 5 2 5 2 2 2 2 3 3" xfId="19567"/>
    <cellStyle name="Normal 5 2 5 2 2 2 2 4" xfId="19568"/>
    <cellStyle name="Normal 5 2 5 2 2 2 2 5" xfId="19569"/>
    <cellStyle name="Normal 5 2 5 2 2 2 2 6" xfId="19570"/>
    <cellStyle name="Normal 5 2 5 2 2 2 3" xfId="19571"/>
    <cellStyle name="Normal 5 2 5 2 2 2 3 2" xfId="19572"/>
    <cellStyle name="Normal 5 2 5 2 2 2 3 3" xfId="19573"/>
    <cellStyle name="Normal 5 2 5 2 2 2 3 4" xfId="19574"/>
    <cellStyle name="Normal 5 2 5 2 2 2 4" xfId="19575"/>
    <cellStyle name="Normal 5 2 5 2 2 2 4 2" xfId="19576"/>
    <cellStyle name="Normal 5 2 5 2 2 2 4 3" xfId="19577"/>
    <cellStyle name="Normal 5 2 5 2 2 2 4 4" xfId="19578"/>
    <cellStyle name="Normal 5 2 5 2 2 2 5" xfId="19579"/>
    <cellStyle name="Normal 5 2 5 2 2 2 5 2" xfId="19580"/>
    <cellStyle name="Normal 5 2 5 2 2 2 5 3" xfId="19581"/>
    <cellStyle name="Normal 5 2 5 2 2 2 5 4" xfId="19582"/>
    <cellStyle name="Normal 5 2 5 2 2 2 6" xfId="19583"/>
    <cellStyle name="Normal 5 2 5 2 2 2 6 2" xfId="19584"/>
    <cellStyle name="Normal 5 2 5 2 2 2 6 3" xfId="19585"/>
    <cellStyle name="Normal 5 2 5 2 2 2 7" xfId="19586"/>
    <cellStyle name="Normal 5 2 5 2 2 2 8" xfId="19587"/>
    <cellStyle name="Normal 5 2 5 2 2 2 9" xfId="19588"/>
    <cellStyle name="Normal 5 2 5 2 2 3" xfId="19589"/>
    <cellStyle name="Normal 5 2 5 2 2 3 2" xfId="19590"/>
    <cellStyle name="Normal 5 2 5 2 2 3 2 2" xfId="19591"/>
    <cellStyle name="Normal 5 2 5 2 2 3 2 3" xfId="19592"/>
    <cellStyle name="Normal 5 2 5 2 2 3 2 4" xfId="19593"/>
    <cellStyle name="Normal 5 2 5 2 2 3 3" xfId="19594"/>
    <cellStyle name="Normal 5 2 5 2 2 3 3 2" xfId="19595"/>
    <cellStyle name="Normal 5 2 5 2 2 3 3 3" xfId="19596"/>
    <cellStyle name="Normal 5 2 5 2 2 3 4" xfId="19597"/>
    <cellStyle name="Normal 5 2 5 2 2 3 5" xfId="19598"/>
    <cellStyle name="Normal 5 2 5 2 2 3 6" xfId="19599"/>
    <cellStyle name="Normal 5 2 5 2 2 4" xfId="19600"/>
    <cellStyle name="Normal 5 2 5 2 2 4 2" xfId="19601"/>
    <cellStyle name="Normal 5 2 5 2 2 4 3" xfId="19602"/>
    <cellStyle name="Normal 5 2 5 2 2 4 4" xfId="19603"/>
    <cellStyle name="Normal 5 2 5 2 2 5" xfId="19604"/>
    <cellStyle name="Normal 5 2 5 2 2 5 2" xfId="19605"/>
    <cellStyle name="Normal 5 2 5 2 2 5 3" xfId="19606"/>
    <cellStyle name="Normal 5 2 5 2 2 5 4" xfId="19607"/>
    <cellStyle name="Normal 5 2 5 2 2 6" xfId="19608"/>
    <cellStyle name="Normal 5 2 5 2 2 6 2" xfId="19609"/>
    <cellStyle name="Normal 5 2 5 2 2 6 3" xfId="19610"/>
    <cellStyle name="Normal 5 2 5 2 2 6 4" xfId="19611"/>
    <cellStyle name="Normal 5 2 5 2 2 7" xfId="19612"/>
    <cellStyle name="Normal 5 2 5 2 2 7 2" xfId="19613"/>
    <cellStyle name="Normal 5 2 5 2 2 7 3" xfId="19614"/>
    <cellStyle name="Normal 5 2 5 2 2 8" xfId="19615"/>
    <cellStyle name="Normal 5 2 5 2 2 9" xfId="19616"/>
    <cellStyle name="Normal 5 2 5 2 3" xfId="19617"/>
    <cellStyle name="Normal 5 2 5 2 3 2" xfId="19618"/>
    <cellStyle name="Normal 5 2 5 2 3 2 2" xfId="19619"/>
    <cellStyle name="Normal 5 2 5 2 3 2 2 2" xfId="19620"/>
    <cellStyle name="Normal 5 2 5 2 3 2 2 3" xfId="19621"/>
    <cellStyle name="Normal 5 2 5 2 3 2 2 4" xfId="19622"/>
    <cellStyle name="Normal 5 2 5 2 3 2 3" xfId="19623"/>
    <cellStyle name="Normal 5 2 5 2 3 2 3 2" xfId="19624"/>
    <cellStyle name="Normal 5 2 5 2 3 2 3 3" xfId="19625"/>
    <cellStyle name="Normal 5 2 5 2 3 2 4" xfId="19626"/>
    <cellStyle name="Normal 5 2 5 2 3 2 5" xfId="19627"/>
    <cellStyle name="Normal 5 2 5 2 3 2 6" xfId="19628"/>
    <cellStyle name="Normal 5 2 5 2 3 3" xfId="19629"/>
    <cellStyle name="Normal 5 2 5 2 3 3 2" xfId="19630"/>
    <cellStyle name="Normal 5 2 5 2 3 3 3" xfId="19631"/>
    <cellStyle name="Normal 5 2 5 2 3 3 4" xfId="19632"/>
    <cellStyle name="Normal 5 2 5 2 3 4" xfId="19633"/>
    <cellStyle name="Normal 5 2 5 2 3 4 2" xfId="19634"/>
    <cellStyle name="Normal 5 2 5 2 3 4 3" xfId="19635"/>
    <cellStyle name="Normal 5 2 5 2 3 4 4" xfId="19636"/>
    <cellStyle name="Normal 5 2 5 2 3 5" xfId="19637"/>
    <cellStyle name="Normal 5 2 5 2 3 5 2" xfId="19638"/>
    <cellStyle name="Normal 5 2 5 2 3 5 3" xfId="19639"/>
    <cellStyle name="Normal 5 2 5 2 3 5 4" xfId="19640"/>
    <cellStyle name="Normal 5 2 5 2 3 6" xfId="19641"/>
    <cellStyle name="Normal 5 2 5 2 3 6 2" xfId="19642"/>
    <cellStyle name="Normal 5 2 5 2 3 6 3" xfId="19643"/>
    <cellStyle name="Normal 5 2 5 2 3 7" xfId="19644"/>
    <cellStyle name="Normal 5 2 5 2 3 8" xfId="19645"/>
    <cellStyle name="Normal 5 2 5 2 3 9" xfId="19646"/>
    <cellStyle name="Normal 5 2 5 2 4" xfId="19647"/>
    <cellStyle name="Normal 5 2 5 2 4 2" xfId="19648"/>
    <cellStyle name="Normal 5 2 5 2 4 2 2" xfId="19649"/>
    <cellStyle name="Normal 5 2 5 2 4 2 3" xfId="19650"/>
    <cellStyle name="Normal 5 2 5 2 4 2 4" xfId="19651"/>
    <cellStyle name="Normal 5 2 5 2 4 3" xfId="19652"/>
    <cellStyle name="Normal 5 2 5 2 4 3 2" xfId="19653"/>
    <cellStyle name="Normal 5 2 5 2 4 3 3" xfId="19654"/>
    <cellStyle name="Normal 5 2 5 2 4 4" xfId="19655"/>
    <cellStyle name="Normal 5 2 5 2 4 5" xfId="19656"/>
    <cellStyle name="Normal 5 2 5 2 4 6" xfId="19657"/>
    <cellStyle name="Normal 5 2 5 2 5" xfId="19658"/>
    <cellStyle name="Normal 5 2 5 2 5 2" xfId="19659"/>
    <cellStyle name="Normal 5 2 5 2 5 3" xfId="19660"/>
    <cellStyle name="Normal 5 2 5 2 5 4" xfId="19661"/>
    <cellStyle name="Normal 5 2 5 2 6" xfId="19662"/>
    <cellStyle name="Normal 5 2 5 2 6 2" xfId="19663"/>
    <cellStyle name="Normal 5 2 5 2 6 3" xfId="19664"/>
    <cellStyle name="Normal 5 2 5 2 6 4" xfId="19665"/>
    <cellStyle name="Normal 5 2 5 2 7" xfId="19666"/>
    <cellStyle name="Normal 5 2 5 2 7 2" xfId="19667"/>
    <cellStyle name="Normal 5 2 5 2 7 3" xfId="19668"/>
    <cellStyle name="Normal 5 2 5 2 7 4" xfId="19669"/>
    <cellStyle name="Normal 5 2 5 2 8" xfId="19670"/>
    <cellStyle name="Normal 5 2 5 2 8 2" xfId="19671"/>
    <cellStyle name="Normal 5 2 5 2 8 3" xfId="19672"/>
    <cellStyle name="Normal 5 2 5 2 9" xfId="19673"/>
    <cellStyle name="Normal 5 2 5 3" xfId="19674"/>
    <cellStyle name="Normal 5 2 5 3 10" xfId="19675"/>
    <cellStyle name="Normal 5 2 5 3 2" xfId="19676"/>
    <cellStyle name="Normal 5 2 5 3 2 2" xfId="19677"/>
    <cellStyle name="Normal 5 2 5 3 2 2 2" xfId="19678"/>
    <cellStyle name="Normal 5 2 5 3 2 2 2 2" xfId="19679"/>
    <cellStyle name="Normal 5 2 5 3 2 2 2 3" xfId="19680"/>
    <cellStyle name="Normal 5 2 5 3 2 2 2 4" xfId="19681"/>
    <cellStyle name="Normal 5 2 5 3 2 2 3" xfId="19682"/>
    <cellStyle name="Normal 5 2 5 3 2 2 3 2" xfId="19683"/>
    <cellStyle name="Normal 5 2 5 3 2 2 3 3" xfId="19684"/>
    <cellStyle name="Normal 5 2 5 3 2 2 4" xfId="19685"/>
    <cellStyle name="Normal 5 2 5 3 2 2 5" xfId="19686"/>
    <cellStyle name="Normal 5 2 5 3 2 2 6" xfId="19687"/>
    <cellStyle name="Normal 5 2 5 3 2 3" xfId="19688"/>
    <cellStyle name="Normal 5 2 5 3 2 3 2" xfId="19689"/>
    <cellStyle name="Normal 5 2 5 3 2 3 3" xfId="19690"/>
    <cellStyle name="Normal 5 2 5 3 2 3 4" xfId="19691"/>
    <cellStyle name="Normal 5 2 5 3 2 4" xfId="19692"/>
    <cellStyle name="Normal 5 2 5 3 2 4 2" xfId="19693"/>
    <cellStyle name="Normal 5 2 5 3 2 4 3" xfId="19694"/>
    <cellStyle name="Normal 5 2 5 3 2 4 4" xfId="19695"/>
    <cellStyle name="Normal 5 2 5 3 2 5" xfId="19696"/>
    <cellStyle name="Normal 5 2 5 3 2 5 2" xfId="19697"/>
    <cellStyle name="Normal 5 2 5 3 2 5 3" xfId="19698"/>
    <cellStyle name="Normal 5 2 5 3 2 5 4" xfId="19699"/>
    <cellStyle name="Normal 5 2 5 3 2 6" xfId="19700"/>
    <cellStyle name="Normal 5 2 5 3 2 6 2" xfId="19701"/>
    <cellStyle name="Normal 5 2 5 3 2 6 3" xfId="19702"/>
    <cellStyle name="Normal 5 2 5 3 2 7" xfId="19703"/>
    <cellStyle name="Normal 5 2 5 3 2 8" xfId="19704"/>
    <cellStyle name="Normal 5 2 5 3 2 9" xfId="19705"/>
    <cellStyle name="Normal 5 2 5 3 3" xfId="19706"/>
    <cellStyle name="Normal 5 2 5 3 3 2" xfId="19707"/>
    <cellStyle name="Normal 5 2 5 3 3 2 2" xfId="19708"/>
    <cellStyle name="Normal 5 2 5 3 3 2 3" xfId="19709"/>
    <cellStyle name="Normal 5 2 5 3 3 2 4" xfId="19710"/>
    <cellStyle name="Normal 5 2 5 3 3 3" xfId="19711"/>
    <cellStyle name="Normal 5 2 5 3 3 3 2" xfId="19712"/>
    <cellStyle name="Normal 5 2 5 3 3 3 3" xfId="19713"/>
    <cellStyle name="Normal 5 2 5 3 3 4" xfId="19714"/>
    <cellStyle name="Normal 5 2 5 3 3 5" xfId="19715"/>
    <cellStyle name="Normal 5 2 5 3 3 6" xfId="19716"/>
    <cellStyle name="Normal 5 2 5 3 4" xfId="19717"/>
    <cellStyle name="Normal 5 2 5 3 4 2" xfId="19718"/>
    <cellStyle name="Normal 5 2 5 3 4 3" xfId="19719"/>
    <cellStyle name="Normal 5 2 5 3 4 4" xfId="19720"/>
    <cellStyle name="Normal 5 2 5 3 5" xfId="19721"/>
    <cellStyle name="Normal 5 2 5 3 5 2" xfId="19722"/>
    <cellStyle name="Normal 5 2 5 3 5 3" xfId="19723"/>
    <cellStyle name="Normal 5 2 5 3 5 4" xfId="19724"/>
    <cellStyle name="Normal 5 2 5 3 6" xfId="19725"/>
    <cellStyle name="Normal 5 2 5 3 6 2" xfId="19726"/>
    <cellStyle name="Normal 5 2 5 3 6 3" xfId="19727"/>
    <cellStyle name="Normal 5 2 5 3 6 4" xfId="19728"/>
    <cellStyle name="Normal 5 2 5 3 7" xfId="19729"/>
    <cellStyle name="Normal 5 2 5 3 7 2" xfId="19730"/>
    <cellStyle name="Normal 5 2 5 3 7 3" xfId="19731"/>
    <cellStyle name="Normal 5 2 5 3 8" xfId="19732"/>
    <cellStyle name="Normal 5 2 5 3 9" xfId="19733"/>
    <cellStyle name="Normal 5 2 5 4" xfId="19734"/>
    <cellStyle name="Normal 5 2 5 4 2" xfId="19735"/>
    <cellStyle name="Normal 5 2 5 4 2 2" xfId="19736"/>
    <cellStyle name="Normal 5 2 5 4 2 2 2" xfId="19737"/>
    <cellStyle name="Normal 5 2 5 4 2 2 3" xfId="19738"/>
    <cellStyle name="Normal 5 2 5 4 2 2 4" xfId="19739"/>
    <cellStyle name="Normal 5 2 5 4 2 3" xfId="19740"/>
    <cellStyle name="Normal 5 2 5 4 2 3 2" xfId="19741"/>
    <cellStyle name="Normal 5 2 5 4 2 3 3" xfId="19742"/>
    <cellStyle name="Normal 5 2 5 4 2 4" xfId="19743"/>
    <cellStyle name="Normal 5 2 5 4 2 5" xfId="19744"/>
    <cellStyle name="Normal 5 2 5 4 2 6" xfId="19745"/>
    <cellStyle name="Normal 5 2 5 4 3" xfId="19746"/>
    <cellStyle name="Normal 5 2 5 4 3 2" xfId="19747"/>
    <cellStyle name="Normal 5 2 5 4 3 3" xfId="19748"/>
    <cellStyle name="Normal 5 2 5 4 3 4" xfId="19749"/>
    <cellStyle name="Normal 5 2 5 4 4" xfId="19750"/>
    <cellStyle name="Normal 5 2 5 4 4 2" xfId="19751"/>
    <cellStyle name="Normal 5 2 5 4 4 3" xfId="19752"/>
    <cellStyle name="Normal 5 2 5 4 4 4" xfId="19753"/>
    <cellStyle name="Normal 5 2 5 4 5" xfId="19754"/>
    <cellStyle name="Normal 5 2 5 4 5 2" xfId="19755"/>
    <cellStyle name="Normal 5 2 5 4 5 3" xfId="19756"/>
    <cellStyle name="Normal 5 2 5 4 5 4" xfId="19757"/>
    <cellStyle name="Normal 5 2 5 4 6" xfId="19758"/>
    <cellStyle name="Normal 5 2 5 4 6 2" xfId="19759"/>
    <cellStyle name="Normal 5 2 5 4 6 3" xfId="19760"/>
    <cellStyle name="Normal 5 2 5 4 7" xfId="19761"/>
    <cellStyle name="Normal 5 2 5 4 8" xfId="19762"/>
    <cellStyle name="Normal 5 2 5 4 9" xfId="19763"/>
    <cellStyle name="Normal 5 2 5 5" xfId="19764"/>
    <cellStyle name="Normal 5 2 5 5 2" xfId="19765"/>
    <cellStyle name="Normal 5 2 5 5 2 2" xfId="19766"/>
    <cellStyle name="Normal 5 2 5 5 2 2 2" xfId="19767"/>
    <cellStyle name="Normal 5 2 5 5 2 2 3" xfId="19768"/>
    <cellStyle name="Normal 5 2 5 5 2 2 4" xfId="19769"/>
    <cellStyle name="Normal 5 2 5 5 2 3" xfId="19770"/>
    <cellStyle name="Normal 5 2 5 5 2 3 2" xfId="19771"/>
    <cellStyle name="Normal 5 2 5 5 2 3 3" xfId="19772"/>
    <cellStyle name="Normal 5 2 5 5 2 4" xfId="19773"/>
    <cellStyle name="Normal 5 2 5 5 2 5" xfId="19774"/>
    <cellStyle name="Normal 5 2 5 5 2 6" xfId="19775"/>
    <cellStyle name="Normal 5 2 5 5 3" xfId="19776"/>
    <cellStyle name="Normal 5 2 5 5 3 2" xfId="19777"/>
    <cellStyle name="Normal 5 2 5 5 3 3" xfId="19778"/>
    <cellStyle name="Normal 5 2 5 5 3 4" xfId="19779"/>
    <cellStyle name="Normal 5 2 5 5 4" xfId="19780"/>
    <cellStyle name="Normal 5 2 5 5 4 2" xfId="19781"/>
    <cellStyle name="Normal 5 2 5 5 4 3" xfId="19782"/>
    <cellStyle name="Normal 5 2 5 5 4 4" xfId="19783"/>
    <cellStyle name="Normal 5 2 5 5 5" xfId="19784"/>
    <cellStyle name="Normal 5 2 5 5 5 2" xfId="19785"/>
    <cellStyle name="Normal 5 2 5 5 5 3" xfId="19786"/>
    <cellStyle name="Normal 5 2 5 5 5 4" xfId="19787"/>
    <cellStyle name="Normal 5 2 5 5 6" xfId="19788"/>
    <cellStyle name="Normal 5 2 5 5 6 2" xfId="19789"/>
    <cellStyle name="Normal 5 2 5 5 6 3" xfId="19790"/>
    <cellStyle name="Normal 5 2 5 5 7" xfId="19791"/>
    <cellStyle name="Normal 5 2 5 5 8" xfId="19792"/>
    <cellStyle name="Normal 5 2 5 5 9" xfId="19793"/>
    <cellStyle name="Normal 5 2 5 6" xfId="19794"/>
    <cellStyle name="Normal 5 2 5 6 2" xfId="19795"/>
    <cellStyle name="Normal 5 2 5 6 2 2" xfId="19796"/>
    <cellStyle name="Normal 5 2 5 6 2 2 2" xfId="19797"/>
    <cellStyle name="Normal 5 2 5 6 2 2 3" xfId="19798"/>
    <cellStyle name="Normal 5 2 5 6 2 2 4" xfId="19799"/>
    <cellStyle name="Normal 5 2 5 6 2 3" xfId="19800"/>
    <cellStyle name="Normal 5 2 5 6 2 3 2" xfId="19801"/>
    <cellStyle name="Normal 5 2 5 6 2 3 3" xfId="19802"/>
    <cellStyle name="Normal 5 2 5 6 2 4" xfId="19803"/>
    <cellStyle name="Normal 5 2 5 6 2 5" xfId="19804"/>
    <cellStyle name="Normal 5 2 5 6 2 6" xfId="19805"/>
    <cellStyle name="Normal 5 2 5 6 3" xfId="19806"/>
    <cellStyle name="Normal 5 2 5 6 3 2" xfId="19807"/>
    <cellStyle name="Normal 5 2 5 6 3 3" xfId="19808"/>
    <cellStyle name="Normal 5 2 5 6 3 4" xfId="19809"/>
    <cellStyle name="Normal 5 2 5 6 4" xfId="19810"/>
    <cellStyle name="Normal 5 2 5 6 4 2" xfId="19811"/>
    <cellStyle name="Normal 5 2 5 6 4 3" xfId="19812"/>
    <cellStyle name="Normal 5 2 5 6 4 4" xfId="19813"/>
    <cellStyle name="Normal 5 2 5 6 5" xfId="19814"/>
    <cellStyle name="Normal 5 2 5 6 5 2" xfId="19815"/>
    <cellStyle name="Normal 5 2 5 6 5 3" xfId="19816"/>
    <cellStyle name="Normal 5 2 5 6 6" xfId="19817"/>
    <cellStyle name="Normal 5 2 5 6 7" xfId="19818"/>
    <cellStyle name="Normal 5 2 5 6 8" xfId="19819"/>
    <cellStyle name="Normal 5 2 5 7" xfId="19820"/>
    <cellStyle name="Normal 5 2 5 7 2" xfId="19821"/>
    <cellStyle name="Normal 5 2 5 7 2 2" xfId="19822"/>
    <cellStyle name="Normal 5 2 5 7 2 3" xfId="19823"/>
    <cellStyle name="Normal 5 2 5 7 2 4" xfId="19824"/>
    <cellStyle name="Normal 5 2 5 7 3" xfId="19825"/>
    <cellStyle name="Normal 5 2 5 7 3 2" xfId="19826"/>
    <cellStyle name="Normal 5 2 5 7 3 3" xfId="19827"/>
    <cellStyle name="Normal 5 2 5 7 4" xfId="19828"/>
    <cellStyle name="Normal 5 2 5 7 5" xfId="19829"/>
    <cellStyle name="Normal 5 2 5 7 6" xfId="19830"/>
    <cellStyle name="Normal 5 2 5 8" xfId="19831"/>
    <cellStyle name="Normal 5 2 5 8 2" xfId="19832"/>
    <cellStyle name="Normal 5 2 5 8 3" xfId="19833"/>
    <cellStyle name="Normal 5 2 5 8 4" xfId="19834"/>
    <cellStyle name="Normal 5 2 5 9" xfId="19835"/>
    <cellStyle name="Normal 5 2 5 9 2" xfId="19836"/>
    <cellStyle name="Normal 5 2 5 9 3" xfId="19837"/>
    <cellStyle name="Normal 5 2 5 9 4" xfId="19838"/>
    <cellStyle name="Normal 5 2 6" xfId="19839"/>
    <cellStyle name="Normal 5 2 6 10" xfId="19840"/>
    <cellStyle name="Normal 5 2 6 11" xfId="19841"/>
    <cellStyle name="Normal 5 2 6 2" xfId="19842"/>
    <cellStyle name="Normal 5 2 6 2 10" xfId="19843"/>
    <cellStyle name="Normal 5 2 6 2 2" xfId="19844"/>
    <cellStyle name="Normal 5 2 6 2 2 2" xfId="19845"/>
    <cellStyle name="Normal 5 2 6 2 2 2 2" xfId="19846"/>
    <cellStyle name="Normal 5 2 6 2 2 2 2 2" xfId="19847"/>
    <cellStyle name="Normal 5 2 6 2 2 2 2 3" xfId="19848"/>
    <cellStyle name="Normal 5 2 6 2 2 2 2 4" xfId="19849"/>
    <cellStyle name="Normal 5 2 6 2 2 2 3" xfId="19850"/>
    <cellStyle name="Normal 5 2 6 2 2 2 3 2" xfId="19851"/>
    <cellStyle name="Normal 5 2 6 2 2 2 3 3" xfId="19852"/>
    <cellStyle name="Normal 5 2 6 2 2 2 4" xfId="19853"/>
    <cellStyle name="Normal 5 2 6 2 2 2 5" xfId="19854"/>
    <cellStyle name="Normal 5 2 6 2 2 2 6" xfId="19855"/>
    <cellStyle name="Normal 5 2 6 2 2 3" xfId="19856"/>
    <cellStyle name="Normal 5 2 6 2 2 3 2" xfId="19857"/>
    <cellStyle name="Normal 5 2 6 2 2 3 3" xfId="19858"/>
    <cellStyle name="Normal 5 2 6 2 2 3 4" xfId="19859"/>
    <cellStyle name="Normal 5 2 6 2 2 4" xfId="19860"/>
    <cellStyle name="Normal 5 2 6 2 2 4 2" xfId="19861"/>
    <cellStyle name="Normal 5 2 6 2 2 4 3" xfId="19862"/>
    <cellStyle name="Normal 5 2 6 2 2 4 4" xfId="19863"/>
    <cellStyle name="Normal 5 2 6 2 2 5" xfId="19864"/>
    <cellStyle name="Normal 5 2 6 2 2 5 2" xfId="19865"/>
    <cellStyle name="Normal 5 2 6 2 2 5 3" xfId="19866"/>
    <cellStyle name="Normal 5 2 6 2 2 5 4" xfId="19867"/>
    <cellStyle name="Normal 5 2 6 2 2 6" xfId="19868"/>
    <cellStyle name="Normal 5 2 6 2 2 6 2" xfId="19869"/>
    <cellStyle name="Normal 5 2 6 2 2 6 3" xfId="19870"/>
    <cellStyle name="Normal 5 2 6 2 2 7" xfId="19871"/>
    <cellStyle name="Normal 5 2 6 2 2 8" xfId="19872"/>
    <cellStyle name="Normal 5 2 6 2 2 9" xfId="19873"/>
    <cellStyle name="Normal 5 2 6 2 3" xfId="19874"/>
    <cellStyle name="Normal 5 2 6 2 3 2" xfId="19875"/>
    <cellStyle name="Normal 5 2 6 2 3 2 2" xfId="19876"/>
    <cellStyle name="Normal 5 2 6 2 3 2 3" xfId="19877"/>
    <cellStyle name="Normal 5 2 6 2 3 2 4" xfId="19878"/>
    <cellStyle name="Normal 5 2 6 2 3 3" xfId="19879"/>
    <cellStyle name="Normal 5 2 6 2 3 3 2" xfId="19880"/>
    <cellStyle name="Normal 5 2 6 2 3 3 3" xfId="19881"/>
    <cellStyle name="Normal 5 2 6 2 3 4" xfId="19882"/>
    <cellStyle name="Normal 5 2 6 2 3 5" xfId="19883"/>
    <cellStyle name="Normal 5 2 6 2 3 6" xfId="19884"/>
    <cellStyle name="Normal 5 2 6 2 4" xfId="19885"/>
    <cellStyle name="Normal 5 2 6 2 4 2" xfId="19886"/>
    <cellStyle name="Normal 5 2 6 2 4 3" xfId="19887"/>
    <cellStyle name="Normal 5 2 6 2 4 4" xfId="19888"/>
    <cellStyle name="Normal 5 2 6 2 5" xfId="19889"/>
    <cellStyle name="Normal 5 2 6 2 5 2" xfId="19890"/>
    <cellStyle name="Normal 5 2 6 2 5 3" xfId="19891"/>
    <cellStyle name="Normal 5 2 6 2 5 4" xfId="19892"/>
    <cellStyle name="Normal 5 2 6 2 6" xfId="19893"/>
    <cellStyle name="Normal 5 2 6 2 6 2" xfId="19894"/>
    <cellStyle name="Normal 5 2 6 2 6 3" xfId="19895"/>
    <cellStyle name="Normal 5 2 6 2 6 4" xfId="19896"/>
    <cellStyle name="Normal 5 2 6 2 7" xfId="19897"/>
    <cellStyle name="Normal 5 2 6 2 7 2" xfId="19898"/>
    <cellStyle name="Normal 5 2 6 2 7 3" xfId="19899"/>
    <cellStyle name="Normal 5 2 6 2 8" xfId="19900"/>
    <cellStyle name="Normal 5 2 6 2 9" xfId="19901"/>
    <cellStyle name="Normal 5 2 6 3" xfId="19902"/>
    <cellStyle name="Normal 5 2 6 3 2" xfId="19903"/>
    <cellStyle name="Normal 5 2 6 3 2 2" xfId="19904"/>
    <cellStyle name="Normal 5 2 6 3 2 2 2" xfId="19905"/>
    <cellStyle name="Normal 5 2 6 3 2 2 3" xfId="19906"/>
    <cellStyle name="Normal 5 2 6 3 2 2 4" xfId="19907"/>
    <cellStyle name="Normal 5 2 6 3 2 3" xfId="19908"/>
    <cellStyle name="Normal 5 2 6 3 2 3 2" xfId="19909"/>
    <cellStyle name="Normal 5 2 6 3 2 3 3" xfId="19910"/>
    <cellStyle name="Normal 5 2 6 3 2 4" xfId="19911"/>
    <cellStyle name="Normal 5 2 6 3 2 5" xfId="19912"/>
    <cellStyle name="Normal 5 2 6 3 2 6" xfId="19913"/>
    <cellStyle name="Normal 5 2 6 3 3" xfId="19914"/>
    <cellStyle name="Normal 5 2 6 3 3 2" xfId="19915"/>
    <cellStyle name="Normal 5 2 6 3 3 3" xfId="19916"/>
    <cellStyle name="Normal 5 2 6 3 3 4" xfId="19917"/>
    <cellStyle name="Normal 5 2 6 3 4" xfId="19918"/>
    <cellStyle name="Normal 5 2 6 3 4 2" xfId="19919"/>
    <cellStyle name="Normal 5 2 6 3 4 3" xfId="19920"/>
    <cellStyle name="Normal 5 2 6 3 4 4" xfId="19921"/>
    <cellStyle name="Normal 5 2 6 3 5" xfId="19922"/>
    <cellStyle name="Normal 5 2 6 3 5 2" xfId="19923"/>
    <cellStyle name="Normal 5 2 6 3 5 3" xfId="19924"/>
    <cellStyle name="Normal 5 2 6 3 5 4" xfId="19925"/>
    <cellStyle name="Normal 5 2 6 3 6" xfId="19926"/>
    <cellStyle name="Normal 5 2 6 3 6 2" xfId="19927"/>
    <cellStyle name="Normal 5 2 6 3 6 3" xfId="19928"/>
    <cellStyle name="Normal 5 2 6 3 7" xfId="19929"/>
    <cellStyle name="Normal 5 2 6 3 8" xfId="19930"/>
    <cellStyle name="Normal 5 2 6 3 9" xfId="19931"/>
    <cellStyle name="Normal 5 2 6 4" xfId="19932"/>
    <cellStyle name="Normal 5 2 6 4 2" xfId="19933"/>
    <cellStyle name="Normal 5 2 6 4 2 2" xfId="19934"/>
    <cellStyle name="Normal 5 2 6 4 2 3" xfId="19935"/>
    <cellStyle name="Normal 5 2 6 4 2 4" xfId="19936"/>
    <cellStyle name="Normal 5 2 6 4 3" xfId="19937"/>
    <cellStyle name="Normal 5 2 6 4 3 2" xfId="19938"/>
    <cellStyle name="Normal 5 2 6 4 3 3" xfId="19939"/>
    <cellStyle name="Normal 5 2 6 4 4" xfId="19940"/>
    <cellStyle name="Normal 5 2 6 4 5" xfId="19941"/>
    <cellStyle name="Normal 5 2 6 4 6" xfId="19942"/>
    <cellStyle name="Normal 5 2 6 5" xfId="19943"/>
    <cellStyle name="Normal 5 2 6 5 2" xfId="19944"/>
    <cellStyle name="Normal 5 2 6 5 3" xfId="19945"/>
    <cellStyle name="Normal 5 2 6 5 4" xfId="19946"/>
    <cellStyle name="Normal 5 2 6 6" xfId="19947"/>
    <cellStyle name="Normal 5 2 6 6 2" xfId="19948"/>
    <cellStyle name="Normal 5 2 6 6 3" xfId="19949"/>
    <cellStyle name="Normal 5 2 6 6 4" xfId="19950"/>
    <cellStyle name="Normal 5 2 6 7" xfId="19951"/>
    <cellStyle name="Normal 5 2 6 7 2" xfId="19952"/>
    <cellStyle name="Normal 5 2 6 7 3" xfId="19953"/>
    <cellStyle name="Normal 5 2 6 7 4" xfId="19954"/>
    <cellStyle name="Normal 5 2 6 8" xfId="19955"/>
    <cellStyle name="Normal 5 2 6 8 2" xfId="19956"/>
    <cellStyle name="Normal 5 2 6 8 3" xfId="19957"/>
    <cellStyle name="Normal 5 2 6 9" xfId="19958"/>
    <cellStyle name="Normal 5 2 7" xfId="19959"/>
    <cellStyle name="Normal 5 2 7 10" xfId="19960"/>
    <cellStyle name="Normal 5 2 7 11" xfId="19961"/>
    <cellStyle name="Normal 5 2 7 2" xfId="19962"/>
    <cellStyle name="Normal 5 2 7 2 10" xfId="19963"/>
    <cellStyle name="Normal 5 2 7 2 2" xfId="19964"/>
    <cellStyle name="Normal 5 2 7 2 2 2" xfId="19965"/>
    <cellStyle name="Normal 5 2 7 2 2 2 2" xfId="19966"/>
    <cellStyle name="Normal 5 2 7 2 2 2 2 2" xfId="19967"/>
    <cellStyle name="Normal 5 2 7 2 2 2 2 3" xfId="19968"/>
    <cellStyle name="Normal 5 2 7 2 2 2 2 4" xfId="19969"/>
    <cellStyle name="Normal 5 2 7 2 2 2 3" xfId="19970"/>
    <cellStyle name="Normal 5 2 7 2 2 2 3 2" xfId="19971"/>
    <cellStyle name="Normal 5 2 7 2 2 2 3 3" xfId="19972"/>
    <cellStyle name="Normal 5 2 7 2 2 2 4" xfId="19973"/>
    <cellStyle name="Normal 5 2 7 2 2 2 5" xfId="19974"/>
    <cellStyle name="Normal 5 2 7 2 2 2 6" xfId="19975"/>
    <cellStyle name="Normal 5 2 7 2 2 3" xfId="19976"/>
    <cellStyle name="Normal 5 2 7 2 2 3 2" xfId="19977"/>
    <cellStyle name="Normal 5 2 7 2 2 3 3" xfId="19978"/>
    <cellStyle name="Normal 5 2 7 2 2 3 4" xfId="19979"/>
    <cellStyle name="Normal 5 2 7 2 2 4" xfId="19980"/>
    <cellStyle name="Normal 5 2 7 2 2 4 2" xfId="19981"/>
    <cellStyle name="Normal 5 2 7 2 2 4 3" xfId="19982"/>
    <cellStyle name="Normal 5 2 7 2 2 4 4" xfId="19983"/>
    <cellStyle name="Normal 5 2 7 2 2 5" xfId="19984"/>
    <cellStyle name="Normal 5 2 7 2 2 5 2" xfId="19985"/>
    <cellStyle name="Normal 5 2 7 2 2 5 3" xfId="19986"/>
    <cellStyle name="Normal 5 2 7 2 2 5 4" xfId="19987"/>
    <cellStyle name="Normal 5 2 7 2 2 6" xfId="19988"/>
    <cellStyle name="Normal 5 2 7 2 2 6 2" xfId="19989"/>
    <cellStyle name="Normal 5 2 7 2 2 6 3" xfId="19990"/>
    <cellStyle name="Normal 5 2 7 2 2 7" xfId="19991"/>
    <cellStyle name="Normal 5 2 7 2 2 8" xfId="19992"/>
    <cellStyle name="Normal 5 2 7 2 2 9" xfId="19993"/>
    <cellStyle name="Normal 5 2 7 2 3" xfId="19994"/>
    <cellStyle name="Normal 5 2 7 2 3 2" xfId="19995"/>
    <cellStyle name="Normal 5 2 7 2 3 2 2" xfId="19996"/>
    <cellStyle name="Normal 5 2 7 2 3 2 3" xfId="19997"/>
    <cellStyle name="Normal 5 2 7 2 3 2 4" xfId="19998"/>
    <cellStyle name="Normal 5 2 7 2 3 3" xfId="19999"/>
    <cellStyle name="Normal 5 2 7 2 3 3 2" xfId="20000"/>
    <cellStyle name="Normal 5 2 7 2 3 3 3" xfId="20001"/>
    <cellStyle name="Normal 5 2 7 2 3 4" xfId="20002"/>
    <cellStyle name="Normal 5 2 7 2 3 5" xfId="20003"/>
    <cellStyle name="Normal 5 2 7 2 3 6" xfId="20004"/>
    <cellStyle name="Normal 5 2 7 2 4" xfId="20005"/>
    <cellStyle name="Normal 5 2 7 2 4 2" xfId="20006"/>
    <cellStyle name="Normal 5 2 7 2 4 3" xfId="20007"/>
    <cellStyle name="Normal 5 2 7 2 4 4" xfId="20008"/>
    <cellStyle name="Normal 5 2 7 2 5" xfId="20009"/>
    <cellStyle name="Normal 5 2 7 2 5 2" xfId="20010"/>
    <cellStyle name="Normal 5 2 7 2 5 3" xfId="20011"/>
    <cellStyle name="Normal 5 2 7 2 5 4" xfId="20012"/>
    <cellStyle name="Normal 5 2 7 2 6" xfId="20013"/>
    <cellStyle name="Normal 5 2 7 2 6 2" xfId="20014"/>
    <cellStyle name="Normal 5 2 7 2 6 3" xfId="20015"/>
    <cellStyle name="Normal 5 2 7 2 6 4" xfId="20016"/>
    <cellStyle name="Normal 5 2 7 2 7" xfId="20017"/>
    <cellStyle name="Normal 5 2 7 2 7 2" xfId="20018"/>
    <cellStyle name="Normal 5 2 7 2 7 3" xfId="20019"/>
    <cellStyle name="Normal 5 2 7 2 8" xfId="20020"/>
    <cellStyle name="Normal 5 2 7 2 9" xfId="20021"/>
    <cellStyle name="Normal 5 2 7 3" xfId="20022"/>
    <cellStyle name="Normal 5 2 7 3 2" xfId="20023"/>
    <cellStyle name="Normal 5 2 7 3 2 2" xfId="20024"/>
    <cellStyle name="Normal 5 2 7 3 2 2 2" xfId="20025"/>
    <cellStyle name="Normal 5 2 7 3 2 2 3" xfId="20026"/>
    <cellStyle name="Normal 5 2 7 3 2 2 4" xfId="20027"/>
    <cellStyle name="Normal 5 2 7 3 2 3" xfId="20028"/>
    <cellStyle name="Normal 5 2 7 3 2 3 2" xfId="20029"/>
    <cellStyle name="Normal 5 2 7 3 2 3 3" xfId="20030"/>
    <cellStyle name="Normal 5 2 7 3 2 4" xfId="20031"/>
    <cellStyle name="Normal 5 2 7 3 2 5" xfId="20032"/>
    <cellStyle name="Normal 5 2 7 3 2 6" xfId="20033"/>
    <cellStyle name="Normal 5 2 7 3 3" xfId="20034"/>
    <cellStyle name="Normal 5 2 7 3 3 2" xfId="20035"/>
    <cellStyle name="Normal 5 2 7 3 3 3" xfId="20036"/>
    <cellStyle name="Normal 5 2 7 3 3 4" xfId="20037"/>
    <cellStyle name="Normal 5 2 7 3 4" xfId="20038"/>
    <cellStyle name="Normal 5 2 7 3 4 2" xfId="20039"/>
    <cellStyle name="Normal 5 2 7 3 4 3" xfId="20040"/>
    <cellStyle name="Normal 5 2 7 3 4 4" xfId="20041"/>
    <cellStyle name="Normal 5 2 7 3 5" xfId="20042"/>
    <cellStyle name="Normal 5 2 7 3 5 2" xfId="20043"/>
    <cellStyle name="Normal 5 2 7 3 5 3" xfId="20044"/>
    <cellStyle name="Normal 5 2 7 3 5 4" xfId="20045"/>
    <cellStyle name="Normal 5 2 7 3 6" xfId="20046"/>
    <cellStyle name="Normal 5 2 7 3 6 2" xfId="20047"/>
    <cellStyle name="Normal 5 2 7 3 6 3" xfId="20048"/>
    <cellStyle name="Normal 5 2 7 3 7" xfId="20049"/>
    <cellStyle name="Normal 5 2 7 3 8" xfId="20050"/>
    <cellStyle name="Normal 5 2 7 3 9" xfId="20051"/>
    <cellStyle name="Normal 5 2 7 4" xfId="20052"/>
    <cellStyle name="Normal 5 2 7 4 2" xfId="20053"/>
    <cellStyle name="Normal 5 2 7 4 2 2" xfId="20054"/>
    <cellStyle name="Normal 5 2 7 4 2 3" xfId="20055"/>
    <cellStyle name="Normal 5 2 7 4 2 4" xfId="20056"/>
    <cellStyle name="Normal 5 2 7 4 3" xfId="20057"/>
    <cellStyle name="Normal 5 2 7 4 3 2" xfId="20058"/>
    <cellStyle name="Normal 5 2 7 4 3 3" xfId="20059"/>
    <cellStyle name="Normal 5 2 7 4 4" xfId="20060"/>
    <cellStyle name="Normal 5 2 7 4 5" xfId="20061"/>
    <cellStyle name="Normal 5 2 7 4 6" xfId="20062"/>
    <cellStyle name="Normal 5 2 7 5" xfId="20063"/>
    <cellStyle name="Normal 5 2 7 5 2" xfId="20064"/>
    <cellStyle name="Normal 5 2 7 5 3" xfId="20065"/>
    <cellStyle name="Normal 5 2 7 5 4" xfId="20066"/>
    <cellStyle name="Normal 5 2 7 6" xfId="20067"/>
    <cellStyle name="Normal 5 2 7 6 2" xfId="20068"/>
    <cellStyle name="Normal 5 2 7 6 3" xfId="20069"/>
    <cellStyle name="Normal 5 2 7 6 4" xfId="20070"/>
    <cellStyle name="Normal 5 2 7 7" xfId="20071"/>
    <cellStyle name="Normal 5 2 7 7 2" xfId="20072"/>
    <cellStyle name="Normal 5 2 7 7 3" xfId="20073"/>
    <cellStyle name="Normal 5 2 7 7 4" xfId="20074"/>
    <cellStyle name="Normal 5 2 7 8" xfId="20075"/>
    <cellStyle name="Normal 5 2 7 8 2" xfId="20076"/>
    <cellStyle name="Normal 5 2 7 8 3" xfId="20077"/>
    <cellStyle name="Normal 5 2 7 9" xfId="20078"/>
    <cellStyle name="Normal 5 2 8" xfId="20079"/>
    <cellStyle name="Normal 5 2 8 10" xfId="20080"/>
    <cellStyle name="Normal 5 2 8 11" xfId="20081"/>
    <cellStyle name="Normal 5 2 8 2" xfId="20082"/>
    <cellStyle name="Normal 5 2 8 2 10" xfId="20083"/>
    <cellStyle name="Normal 5 2 8 2 2" xfId="20084"/>
    <cellStyle name="Normal 5 2 8 2 2 2" xfId="20085"/>
    <cellStyle name="Normal 5 2 8 2 2 2 2" xfId="20086"/>
    <cellStyle name="Normal 5 2 8 2 2 2 2 2" xfId="20087"/>
    <cellStyle name="Normal 5 2 8 2 2 2 2 3" xfId="20088"/>
    <cellStyle name="Normal 5 2 8 2 2 2 2 4" xfId="20089"/>
    <cellStyle name="Normal 5 2 8 2 2 2 3" xfId="20090"/>
    <cellStyle name="Normal 5 2 8 2 2 2 3 2" xfId="20091"/>
    <cellStyle name="Normal 5 2 8 2 2 2 3 3" xfId="20092"/>
    <cellStyle name="Normal 5 2 8 2 2 2 4" xfId="20093"/>
    <cellStyle name="Normal 5 2 8 2 2 2 5" xfId="20094"/>
    <cellStyle name="Normal 5 2 8 2 2 2 6" xfId="20095"/>
    <cellStyle name="Normal 5 2 8 2 2 3" xfId="20096"/>
    <cellStyle name="Normal 5 2 8 2 2 3 2" xfId="20097"/>
    <cellStyle name="Normal 5 2 8 2 2 3 3" xfId="20098"/>
    <cellStyle name="Normal 5 2 8 2 2 3 4" xfId="20099"/>
    <cellStyle name="Normal 5 2 8 2 2 4" xfId="20100"/>
    <cellStyle name="Normal 5 2 8 2 2 4 2" xfId="20101"/>
    <cellStyle name="Normal 5 2 8 2 2 4 3" xfId="20102"/>
    <cellStyle name="Normal 5 2 8 2 2 4 4" xfId="20103"/>
    <cellStyle name="Normal 5 2 8 2 2 5" xfId="20104"/>
    <cellStyle name="Normal 5 2 8 2 2 5 2" xfId="20105"/>
    <cellStyle name="Normal 5 2 8 2 2 5 3" xfId="20106"/>
    <cellStyle name="Normal 5 2 8 2 2 5 4" xfId="20107"/>
    <cellStyle name="Normal 5 2 8 2 2 6" xfId="20108"/>
    <cellStyle name="Normal 5 2 8 2 2 6 2" xfId="20109"/>
    <cellStyle name="Normal 5 2 8 2 2 6 3" xfId="20110"/>
    <cellStyle name="Normal 5 2 8 2 2 7" xfId="20111"/>
    <cellStyle name="Normal 5 2 8 2 2 8" xfId="20112"/>
    <cellStyle name="Normal 5 2 8 2 2 9" xfId="20113"/>
    <cellStyle name="Normal 5 2 8 2 3" xfId="20114"/>
    <cellStyle name="Normal 5 2 8 2 3 2" xfId="20115"/>
    <cellStyle name="Normal 5 2 8 2 3 2 2" xfId="20116"/>
    <cellStyle name="Normal 5 2 8 2 3 2 3" xfId="20117"/>
    <cellStyle name="Normal 5 2 8 2 3 2 4" xfId="20118"/>
    <cellStyle name="Normal 5 2 8 2 3 3" xfId="20119"/>
    <cellStyle name="Normal 5 2 8 2 3 3 2" xfId="20120"/>
    <cellStyle name="Normal 5 2 8 2 3 3 3" xfId="20121"/>
    <cellStyle name="Normal 5 2 8 2 3 4" xfId="20122"/>
    <cellStyle name="Normal 5 2 8 2 3 5" xfId="20123"/>
    <cellStyle name="Normal 5 2 8 2 3 6" xfId="20124"/>
    <cellStyle name="Normal 5 2 8 2 4" xfId="20125"/>
    <cellStyle name="Normal 5 2 8 2 4 2" xfId="20126"/>
    <cellStyle name="Normal 5 2 8 2 4 3" xfId="20127"/>
    <cellStyle name="Normal 5 2 8 2 4 4" xfId="20128"/>
    <cellStyle name="Normal 5 2 8 2 5" xfId="20129"/>
    <cellStyle name="Normal 5 2 8 2 5 2" xfId="20130"/>
    <cellStyle name="Normal 5 2 8 2 5 3" xfId="20131"/>
    <cellStyle name="Normal 5 2 8 2 5 4" xfId="20132"/>
    <cellStyle name="Normal 5 2 8 2 6" xfId="20133"/>
    <cellStyle name="Normal 5 2 8 2 6 2" xfId="20134"/>
    <cellStyle name="Normal 5 2 8 2 6 3" xfId="20135"/>
    <cellStyle name="Normal 5 2 8 2 6 4" xfId="20136"/>
    <cellStyle name="Normal 5 2 8 2 7" xfId="20137"/>
    <cellStyle name="Normal 5 2 8 2 7 2" xfId="20138"/>
    <cellStyle name="Normal 5 2 8 2 7 3" xfId="20139"/>
    <cellStyle name="Normal 5 2 8 2 8" xfId="20140"/>
    <cellStyle name="Normal 5 2 8 2 9" xfId="20141"/>
    <cellStyle name="Normal 5 2 8 3" xfId="20142"/>
    <cellStyle name="Normal 5 2 8 3 2" xfId="20143"/>
    <cellStyle name="Normal 5 2 8 3 2 2" xfId="20144"/>
    <cellStyle name="Normal 5 2 8 3 2 2 2" xfId="20145"/>
    <cellStyle name="Normal 5 2 8 3 2 2 3" xfId="20146"/>
    <cellStyle name="Normal 5 2 8 3 2 2 4" xfId="20147"/>
    <cellStyle name="Normal 5 2 8 3 2 3" xfId="20148"/>
    <cellStyle name="Normal 5 2 8 3 2 3 2" xfId="20149"/>
    <cellStyle name="Normal 5 2 8 3 2 3 3" xfId="20150"/>
    <cellStyle name="Normal 5 2 8 3 2 4" xfId="20151"/>
    <cellStyle name="Normal 5 2 8 3 2 5" xfId="20152"/>
    <cellStyle name="Normal 5 2 8 3 2 6" xfId="20153"/>
    <cellStyle name="Normal 5 2 8 3 3" xfId="20154"/>
    <cellStyle name="Normal 5 2 8 3 3 2" xfId="20155"/>
    <cellStyle name="Normal 5 2 8 3 3 3" xfId="20156"/>
    <cellStyle name="Normal 5 2 8 3 3 4" xfId="20157"/>
    <cellStyle name="Normal 5 2 8 3 4" xfId="20158"/>
    <cellStyle name="Normal 5 2 8 3 4 2" xfId="20159"/>
    <cellStyle name="Normal 5 2 8 3 4 3" xfId="20160"/>
    <cellStyle name="Normal 5 2 8 3 4 4" xfId="20161"/>
    <cellStyle name="Normal 5 2 8 3 5" xfId="20162"/>
    <cellStyle name="Normal 5 2 8 3 5 2" xfId="20163"/>
    <cellStyle name="Normal 5 2 8 3 5 3" xfId="20164"/>
    <cellStyle name="Normal 5 2 8 3 5 4" xfId="20165"/>
    <cellStyle name="Normal 5 2 8 3 6" xfId="20166"/>
    <cellStyle name="Normal 5 2 8 3 6 2" xfId="20167"/>
    <cellStyle name="Normal 5 2 8 3 6 3" xfId="20168"/>
    <cellStyle name="Normal 5 2 8 3 7" xfId="20169"/>
    <cellStyle name="Normal 5 2 8 3 8" xfId="20170"/>
    <cellStyle name="Normal 5 2 8 3 9" xfId="20171"/>
    <cellStyle name="Normal 5 2 8 4" xfId="20172"/>
    <cellStyle name="Normal 5 2 8 4 2" xfId="20173"/>
    <cellStyle name="Normal 5 2 8 4 2 2" xfId="20174"/>
    <cellStyle name="Normal 5 2 8 4 2 3" xfId="20175"/>
    <cellStyle name="Normal 5 2 8 4 2 4" xfId="20176"/>
    <cellStyle name="Normal 5 2 8 4 3" xfId="20177"/>
    <cellStyle name="Normal 5 2 8 4 3 2" xfId="20178"/>
    <cellStyle name="Normal 5 2 8 4 3 3" xfId="20179"/>
    <cellStyle name="Normal 5 2 8 4 4" xfId="20180"/>
    <cellStyle name="Normal 5 2 8 4 5" xfId="20181"/>
    <cellStyle name="Normal 5 2 8 4 6" xfId="20182"/>
    <cellStyle name="Normal 5 2 8 5" xfId="20183"/>
    <cellStyle name="Normal 5 2 8 5 2" xfId="20184"/>
    <cellStyle name="Normal 5 2 8 5 3" xfId="20185"/>
    <cellStyle name="Normal 5 2 8 5 4" xfId="20186"/>
    <cellStyle name="Normal 5 2 8 6" xfId="20187"/>
    <cellStyle name="Normal 5 2 8 6 2" xfId="20188"/>
    <cellStyle name="Normal 5 2 8 6 3" xfId="20189"/>
    <cellStyle name="Normal 5 2 8 6 4" xfId="20190"/>
    <cellStyle name="Normal 5 2 8 7" xfId="20191"/>
    <cellStyle name="Normal 5 2 8 7 2" xfId="20192"/>
    <cellStyle name="Normal 5 2 8 7 3" xfId="20193"/>
    <cellStyle name="Normal 5 2 8 7 4" xfId="20194"/>
    <cellStyle name="Normal 5 2 8 8" xfId="20195"/>
    <cellStyle name="Normal 5 2 8 8 2" xfId="20196"/>
    <cellStyle name="Normal 5 2 8 8 3" xfId="20197"/>
    <cellStyle name="Normal 5 2 8 9" xfId="20198"/>
    <cellStyle name="Normal 5 2 9" xfId="20199"/>
    <cellStyle name="Normal 5 2 9 10" xfId="20200"/>
    <cellStyle name="Normal 5 2 9 2" xfId="20201"/>
    <cellStyle name="Normal 5 2 9 2 2" xfId="20202"/>
    <cellStyle name="Normal 5 2 9 2 2 2" xfId="20203"/>
    <cellStyle name="Normal 5 2 9 2 2 2 2" xfId="20204"/>
    <cellStyle name="Normal 5 2 9 2 2 2 3" xfId="20205"/>
    <cellStyle name="Normal 5 2 9 2 2 2 4" xfId="20206"/>
    <cellStyle name="Normal 5 2 9 2 2 3" xfId="20207"/>
    <cellStyle name="Normal 5 2 9 2 2 3 2" xfId="20208"/>
    <cellStyle name="Normal 5 2 9 2 2 3 3" xfId="20209"/>
    <cellStyle name="Normal 5 2 9 2 2 4" xfId="20210"/>
    <cellStyle name="Normal 5 2 9 2 2 5" xfId="20211"/>
    <cellStyle name="Normal 5 2 9 2 2 6" xfId="20212"/>
    <cellStyle name="Normal 5 2 9 2 3" xfId="20213"/>
    <cellStyle name="Normal 5 2 9 2 3 2" xfId="20214"/>
    <cellStyle name="Normal 5 2 9 2 3 3" xfId="20215"/>
    <cellStyle name="Normal 5 2 9 2 3 4" xfId="20216"/>
    <cellStyle name="Normal 5 2 9 2 4" xfId="20217"/>
    <cellStyle name="Normal 5 2 9 2 4 2" xfId="20218"/>
    <cellStyle name="Normal 5 2 9 2 4 3" xfId="20219"/>
    <cellStyle name="Normal 5 2 9 2 4 4" xfId="20220"/>
    <cellStyle name="Normal 5 2 9 2 5" xfId="20221"/>
    <cellStyle name="Normal 5 2 9 2 5 2" xfId="20222"/>
    <cellStyle name="Normal 5 2 9 2 5 3" xfId="20223"/>
    <cellStyle name="Normal 5 2 9 2 5 4" xfId="20224"/>
    <cellStyle name="Normal 5 2 9 2 6" xfId="20225"/>
    <cellStyle name="Normal 5 2 9 2 6 2" xfId="20226"/>
    <cellStyle name="Normal 5 2 9 2 6 3" xfId="20227"/>
    <cellStyle name="Normal 5 2 9 2 7" xfId="20228"/>
    <cellStyle name="Normal 5 2 9 2 8" xfId="20229"/>
    <cellStyle name="Normal 5 2 9 2 9" xfId="20230"/>
    <cellStyle name="Normal 5 2 9 3" xfId="20231"/>
    <cellStyle name="Normal 5 2 9 3 2" xfId="20232"/>
    <cellStyle name="Normal 5 2 9 3 2 2" xfId="20233"/>
    <cellStyle name="Normal 5 2 9 3 2 3" xfId="20234"/>
    <cellStyle name="Normal 5 2 9 3 2 4" xfId="20235"/>
    <cellStyle name="Normal 5 2 9 3 3" xfId="20236"/>
    <cellStyle name="Normal 5 2 9 3 3 2" xfId="20237"/>
    <cellStyle name="Normal 5 2 9 3 3 3" xfId="20238"/>
    <cellStyle name="Normal 5 2 9 3 4" xfId="20239"/>
    <cellStyle name="Normal 5 2 9 3 5" xfId="20240"/>
    <cellStyle name="Normal 5 2 9 3 6" xfId="20241"/>
    <cellStyle name="Normal 5 2 9 4" xfId="20242"/>
    <cellStyle name="Normal 5 2 9 4 2" xfId="20243"/>
    <cellStyle name="Normal 5 2 9 4 3" xfId="20244"/>
    <cellStyle name="Normal 5 2 9 4 4" xfId="20245"/>
    <cellStyle name="Normal 5 2 9 5" xfId="20246"/>
    <cellStyle name="Normal 5 2 9 5 2" xfId="20247"/>
    <cellStyle name="Normal 5 2 9 5 3" xfId="20248"/>
    <cellStyle name="Normal 5 2 9 5 4" xfId="20249"/>
    <cellStyle name="Normal 5 2 9 6" xfId="20250"/>
    <cellStyle name="Normal 5 2 9 6 2" xfId="20251"/>
    <cellStyle name="Normal 5 2 9 6 3" xfId="20252"/>
    <cellStyle name="Normal 5 2 9 6 4" xfId="20253"/>
    <cellStyle name="Normal 5 2 9 7" xfId="20254"/>
    <cellStyle name="Normal 5 2 9 7 2" xfId="20255"/>
    <cellStyle name="Normal 5 2 9 7 3" xfId="20256"/>
    <cellStyle name="Normal 5 2 9 8" xfId="20257"/>
    <cellStyle name="Normal 5 2 9 9" xfId="20258"/>
    <cellStyle name="Normal 5 20" xfId="20259"/>
    <cellStyle name="Normal 5 20 2" xfId="20260"/>
    <cellStyle name="Normal 5 20 3" xfId="20261"/>
    <cellStyle name="Normal 5 21" xfId="20262"/>
    <cellStyle name="Normal 5 22" xfId="20263"/>
    <cellStyle name="Normal 5 23" xfId="20264"/>
    <cellStyle name="Normal 5 3" xfId="142"/>
    <cellStyle name="Normal 5 3 10" xfId="20265"/>
    <cellStyle name="Normal 5 3 10 2" xfId="20266"/>
    <cellStyle name="Normal 5 3 10 2 2" xfId="20267"/>
    <cellStyle name="Normal 5 3 10 2 2 2" xfId="20268"/>
    <cellStyle name="Normal 5 3 10 2 2 3" xfId="20269"/>
    <cellStyle name="Normal 5 3 10 2 2 4" xfId="20270"/>
    <cellStyle name="Normal 5 3 10 2 3" xfId="20271"/>
    <cellStyle name="Normal 5 3 10 2 3 2" xfId="20272"/>
    <cellStyle name="Normal 5 3 10 2 3 3" xfId="20273"/>
    <cellStyle name="Normal 5 3 10 2 4" xfId="20274"/>
    <cellStyle name="Normal 5 3 10 2 5" xfId="20275"/>
    <cellStyle name="Normal 5 3 10 2 6" xfId="20276"/>
    <cellStyle name="Normal 5 3 10 3" xfId="20277"/>
    <cellStyle name="Normal 5 3 10 3 2" xfId="20278"/>
    <cellStyle name="Normal 5 3 10 3 3" xfId="20279"/>
    <cellStyle name="Normal 5 3 10 3 4" xfId="20280"/>
    <cellStyle name="Normal 5 3 10 4" xfId="20281"/>
    <cellStyle name="Normal 5 3 10 4 2" xfId="20282"/>
    <cellStyle name="Normal 5 3 10 4 3" xfId="20283"/>
    <cellStyle name="Normal 5 3 10 4 4" xfId="20284"/>
    <cellStyle name="Normal 5 3 10 5" xfId="20285"/>
    <cellStyle name="Normal 5 3 10 5 2" xfId="20286"/>
    <cellStyle name="Normal 5 3 10 5 3" xfId="20287"/>
    <cellStyle name="Normal 5 3 10 5 4" xfId="20288"/>
    <cellStyle name="Normal 5 3 10 6" xfId="20289"/>
    <cellStyle name="Normal 5 3 10 6 2" xfId="20290"/>
    <cellStyle name="Normal 5 3 10 6 3" xfId="20291"/>
    <cellStyle name="Normal 5 3 10 7" xfId="20292"/>
    <cellStyle name="Normal 5 3 10 8" xfId="20293"/>
    <cellStyle name="Normal 5 3 10 9" xfId="20294"/>
    <cellStyle name="Normal 5 3 11" xfId="20295"/>
    <cellStyle name="Normal 5 3 11 2" xfId="20296"/>
    <cellStyle name="Normal 5 3 11 2 2" xfId="20297"/>
    <cellStyle name="Normal 5 3 11 2 2 2" xfId="20298"/>
    <cellStyle name="Normal 5 3 11 2 2 3" xfId="20299"/>
    <cellStyle name="Normal 5 3 11 2 2 4" xfId="20300"/>
    <cellStyle name="Normal 5 3 11 2 3" xfId="20301"/>
    <cellStyle name="Normal 5 3 11 2 3 2" xfId="20302"/>
    <cellStyle name="Normal 5 3 11 2 3 3" xfId="20303"/>
    <cellStyle name="Normal 5 3 11 2 4" xfId="20304"/>
    <cellStyle name="Normal 5 3 11 2 5" xfId="20305"/>
    <cellStyle name="Normal 5 3 11 2 6" xfId="20306"/>
    <cellStyle name="Normal 5 3 11 3" xfId="20307"/>
    <cellStyle name="Normal 5 3 11 3 2" xfId="20308"/>
    <cellStyle name="Normal 5 3 11 3 3" xfId="20309"/>
    <cellStyle name="Normal 5 3 11 3 4" xfId="20310"/>
    <cellStyle name="Normal 5 3 11 4" xfId="20311"/>
    <cellStyle name="Normal 5 3 11 4 2" xfId="20312"/>
    <cellStyle name="Normal 5 3 11 4 3" xfId="20313"/>
    <cellStyle name="Normal 5 3 11 4 4" xfId="20314"/>
    <cellStyle name="Normal 5 3 11 5" xfId="20315"/>
    <cellStyle name="Normal 5 3 11 5 2" xfId="20316"/>
    <cellStyle name="Normal 5 3 11 5 3" xfId="20317"/>
    <cellStyle name="Normal 5 3 11 6" xfId="20318"/>
    <cellStyle name="Normal 5 3 11 7" xfId="20319"/>
    <cellStyle name="Normal 5 3 11 8" xfId="20320"/>
    <cellStyle name="Normal 5 3 12" xfId="20321"/>
    <cellStyle name="Normal 5 3 12 2" xfId="20322"/>
    <cellStyle name="Normal 5 3 12 2 2" xfId="20323"/>
    <cellStyle name="Normal 5 3 12 2 3" xfId="20324"/>
    <cellStyle name="Normal 5 3 12 2 4" xfId="20325"/>
    <cellStyle name="Normal 5 3 12 3" xfId="20326"/>
    <cellStyle name="Normal 5 3 12 3 2" xfId="20327"/>
    <cellStyle name="Normal 5 3 12 3 3" xfId="20328"/>
    <cellStyle name="Normal 5 3 12 3 4" xfId="20329"/>
    <cellStyle name="Normal 5 3 12 4" xfId="20330"/>
    <cellStyle name="Normal 5 3 12 4 2" xfId="20331"/>
    <cellStyle name="Normal 5 3 12 4 3" xfId="20332"/>
    <cellStyle name="Normal 5 3 12 5" xfId="20333"/>
    <cellStyle name="Normal 5 3 12 6" xfId="20334"/>
    <cellStyle name="Normal 5 3 12 7" xfId="20335"/>
    <cellStyle name="Normal 5 3 13" xfId="20336"/>
    <cellStyle name="Normal 5 3 13 2" xfId="20337"/>
    <cellStyle name="Normal 5 3 13 3" xfId="20338"/>
    <cellStyle name="Normal 5 3 13 4" xfId="20339"/>
    <cellStyle name="Normal 5 3 14" xfId="20340"/>
    <cellStyle name="Normal 5 3 14 2" xfId="20341"/>
    <cellStyle name="Normal 5 3 14 3" xfId="20342"/>
    <cellStyle name="Normal 5 3 14 4" xfId="20343"/>
    <cellStyle name="Normal 5 3 15" xfId="20344"/>
    <cellStyle name="Normal 5 3 15 2" xfId="20345"/>
    <cellStyle name="Normal 5 3 15 3" xfId="20346"/>
    <cellStyle name="Normal 5 3 15 4" xfId="20347"/>
    <cellStyle name="Normal 5 3 16" xfId="20348"/>
    <cellStyle name="Normal 5 3 16 2" xfId="20349"/>
    <cellStyle name="Normal 5 3 16 3" xfId="20350"/>
    <cellStyle name="Normal 5 3 17" xfId="20351"/>
    <cellStyle name="Normal 5 3 18" xfId="20352"/>
    <cellStyle name="Normal 5 3 19" xfId="20353"/>
    <cellStyle name="Normal 5 3 2" xfId="204"/>
    <cellStyle name="Normal 5 3 2 10" xfId="20354"/>
    <cellStyle name="Normal 5 3 2 10 2" xfId="20355"/>
    <cellStyle name="Normal 5 3 2 10 3" xfId="20356"/>
    <cellStyle name="Normal 5 3 2 10 4" xfId="20357"/>
    <cellStyle name="Normal 5 3 2 11" xfId="20358"/>
    <cellStyle name="Normal 5 3 2 11 2" xfId="20359"/>
    <cellStyle name="Normal 5 3 2 11 3" xfId="20360"/>
    <cellStyle name="Normal 5 3 2 12" xfId="20361"/>
    <cellStyle name="Normal 5 3 2 13" xfId="20362"/>
    <cellStyle name="Normal 5 3 2 14" xfId="20363"/>
    <cellStyle name="Normal 5 3 2 2" xfId="20364"/>
    <cellStyle name="Normal 5 3 2 2 10" xfId="20365"/>
    <cellStyle name="Normal 5 3 2 2 11" xfId="20366"/>
    <cellStyle name="Normal 5 3 2 2 2" xfId="20367"/>
    <cellStyle name="Normal 5 3 2 2 2 10" xfId="20368"/>
    <cellStyle name="Normal 5 3 2 2 2 2" xfId="20369"/>
    <cellStyle name="Normal 5 3 2 2 2 2 2" xfId="20370"/>
    <cellStyle name="Normal 5 3 2 2 2 2 2 2" xfId="20371"/>
    <cellStyle name="Normal 5 3 2 2 2 2 2 2 2" xfId="20372"/>
    <cellStyle name="Normal 5 3 2 2 2 2 2 2 3" xfId="20373"/>
    <cellStyle name="Normal 5 3 2 2 2 2 2 2 4" xfId="20374"/>
    <cellStyle name="Normal 5 3 2 2 2 2 2 3" xfId="20375"/>
    <cellStyle name="Normal 5 3 2 2 2 2 2 3 2" xfId="20376"/>
    <cellStyle name="Normal 5 3 2 2 2 2 2 3 3" xfId="20377"/>
    <cellStyle name="Normal 5 3 2 2 2 2 2 4" xfId="20378"/>
    <cellStyle name="Normal 5 3 2 2 2 2 2 5" xfId="20379"/>
    <cellStyle name="Normal 5 3 2 2 2 2 2 6" xfId="20380"/>
    <cellStyle name="Normal 5 3 2 2 2 2 3" xfId="20381"/>
    <cellStyle name="Normal 5 3 2 2 2 2 3 2" xfId="20382"/>
    <cellStyle name="Normal 5 3 2 2 2 2 3 3" xfId="20383"/>
    <cellStyle name="Normal 5 3 2 2 2 2 3 4" xfId="20384"/>
    <cellStyle name="Normal 5 3 2 2 2 2 4" xfId="20385"/>
    <cellStyle name="Normal 5 3 2 2 2 2 4 2" xfId="20386"/>
    <cellStyle name="Normal 5 3 2 2 2 2 4 3" xfId="20387"/>
    <cellStyle name="Normal 5 3 2 2 2 2 4 4" xfId="20388"/>
    <cellStyle name="Normal 5 3 2 2 2 2 5" xfId="20389"/>
    <cellStyle name="Normal 5 3 2 2 2 2 5 2" xfId="20390"/>
    <cellStyle name="Normal 5 3 2 2 2 2 5 3" xfId="20391"/>
    <cellStyle name="Normal 5 3 2 2 2 2 5 4" xfId="20392"/>
    <cellStyle name="Normal 5 3 2 2 2 2 6" xfId="20393"/>
    <cellStyle name="Normal 5 3 2 2 2 2 6 2" xfId="20394"/>
    <cellStyle name="Normal 5 3 2 2 2 2 6 3" xfId="20395"/>
    <cellStyle name="Normal 5 3 2 2 2 2 7" xfId="20396"/>
    <cellStyle name="Normal 5 3 2 2 2 2 8" xfId="20397"/>
    <cellStyle name="Normal 5 3 2 2 2 2 9" xfId="20398"/>
    <cellStyle name="Normal 5 3 2 2 2 3" xfId="20399"/>
    <cellStyle name="Normal 5 3 2 2 2 3 2" xfId="20400"/>
    <cellStyle name="Normal 5 3 2 2 2 3 2 2" xfId="20401"/>
    <cellStyle name="Normal 5 3 2 2 2 3 2 3" xfId="20402"/>
    <cellStyle name="Normal 5 3 2 2 2 3 2 4" xfId="20403"/>
    <cellStyle name="Normal 5 3 2 2 2 3 3" xfId="20404"/>
    <cellStyle name="Normal 5 3 2 2 2 3 3 2" xfId="20405"/>
    <cellStyle name="Normal 5 3 2 2 2 3 3 3" xfId="20406"/>
    <cellStyle name="Normal 5 3 2 2 2 3 4" xfId="20407"/>
    <cellStyle name="Normal 5 3 2 2 2 3 5" xfId="20408"/>
    <cellStyle name="Normal 5 3 2 2 2 3 6" xfId="20409"/>
    <cellStyle name="Normal 5 3 2 2 2 4" xfId="20410"/>
    <cellStyle name="Normal 5 3 2 2 2 4 2" xfId="20411"/>
    <cellStyle name="Normal 5 3 2 2 2 4 3" xfId="20412"/>
    <cellStyle name="Normal 5 3 2 2 2 4 4" xfId="20413"/>
    <cellStyle name="Normal 5 3 2 2 2 5" xfId="20414"/>
    <cellStyle name="Normal 5 3 2 2 2 5 2" xfId="20415"/>
    <cellStyle name="Normal 5 3 2 2 2 5 3" xfId="20416"/>
    <cellStyle name="Normal 5 3 2 2 2 5 4" xfId="20417"/>
    <cellStyle name="Normal 5 3 2 2 2 6" xfId="20418"/>
    <cellStyle name="Normal 5 3 2 2 2 6 2" xfId="20419"/>
    <cellStyle name="Normal 5 3 2 2 2 6 3" xfId="20420"/>
    <cellStyle name="Normal 5 3 2 2 2 6 4" xfId="20421"/>
    <cellStyle name="Normal 5 3 2 2 2 7" xfId="20422"/>
    <cellStyle name="Normal 5 3 2 2 2 7 2" xfId="20423"/>
    <cellStyle name="Normal 5 3 2 2 2 7 3" xfId="20424"/>
    <cellStyle name="Normal 5 3 2 2 2 8" xfId="20425"/>
    <cellStyle name="Normal 5 3 2 2 2 9" xfId="20426"/>
    <cellStyle name="Normal 5 3 2 2 3" xfId="20427"/>
    <cellStyle name="Normal 5 3 2 2 3 2" xfId="20428"/>
    <cellStyle name="Normal 5 3 2 2 3 2 2" xfId="20429"/>
    <cellStyle name="Normal 5 3 2 2 3 2 2 2" xfId="20430"/>
    <cellStyle name="Normal 5 3 2 2 3 2 2 3" xfId="20431"/>
    <cellStyle name="Normal 5 3 2 2 3 2 2 4" xfId="20432"/>
    <cellStyle name="Normal 5 3 2 2 3 2 3" xfId="20433"/>
    <cellStyle name="Normal 5 3 2 2 3 2 3 2" xfId="20434"/>
    <cellStyle name="Normal 5 3 2 2 3 2 3 3" xfId="20435"/>
    <cellStyle name="Normal 5 3 2 2 3 2 4" xfId="20436"/>
    <cellStyle name="Normal 5 3 2 2 3 2 5" xfId="20437"/>
    <cellStyle name="Normal 5 3 2 2 3 2 6" xfId="20438"/>
    <cellStyle name="Normal 5 3 2 2 3 3" xfId="20439"/>
    <cellStyle name="Normal 5 3 2 2 3 3 2" xfId="20440"/>
    <cellStyle name="Normal 5 3 2 2 3 3 3" xfId="20441"/>
    <cellStyle name="Normal 5 3 2 2 3 3 4" xfId="20442"/>
    <cellStyle name="Normal 5 3 2 2 3 4" xfId="20443"/>
    <cellStyle name="Normal 5 3 2 2 3 4 2" xfId="20444"/>
    <cellStyle name="Normal 5 3 2 2 3 4 3" xfId="20445"/>
    <cellStyle name="Normal 5 3 2 2 3 4 4" xfId="20446"/>
    <cellStyle name="Normal 5 3 2 2 3 5" xfId="20447"/>
    <cellStyle name="Normal 5 3 2 2 3 5 2" xfId="20448"/>
    <cellStyle name="Normal 5 3 2 2 3 5 3" xfId="20449"/>
    <cellStyle name="Normal 5 3 2 2 3 5 4" xfId="20450"/>
    <cellStyle name="Normal 5 3 2 2 3 6" xfId="20451"/>
    <cellStyle name="Normal 5 3 2 2 3 6 2" xfId="20452"/>
    <cellStyle name="Normal 5 3 2 2 3 6 3" xfId="20453"/>
    <cellStyle name="Normal 5 3 2 2 3 7" xfId="20454"/>
    <cellStyle name="Normal 5 3 2 2 3 8" xfId="20455"/>
    <cellStyle name="Normal 5 3 2 2 3 9" xfId="20456"/>
    <cellStyle name="Normal 5 3 2 2 4" xfId="20457"/>
    <cellStyle name="Normal 5 3 2 2 4 2" xfId="20458"/>
    <cellStyle name="Normal 5 3 2 2 4 2 2" xfId="20459"/>
    <cellStyle name="Normal 5 3 2 2 4 2 3" xfId="20460"/>
    <cellStyle name="Normal 5 3 2 2 4 2 4" xfId="20461"/>
    <cellStyle name="Normal 5 3 2 2 4 3" xfId="20462"/>
    <cellStyle name="Normal 5 3 2 2 4 3 2" xfId="20463"/>
    <cellStyle name="Normal 5 3 2 2 4 3 3" xfId="20464"/>
    <cellStyle name="Normal 5 3 2 2 4 4" xfId="20465"/>
    <cellStyle name="Normal 5 3 2 2 4 5" xfId="20466"/>
    <cellStyle name="Normal 5 3 2 2 4 6" xfId="20467"/>
    <cellStyle name="Normal 5 3 2 2 5" xfId="20468"/>
    <cellStyle name="Normal 5 3 2 2 5 2" xfId="20469"/>
    <cellStyle name="Normal 5 3 2 2 5 3" xfId="20470"/>
    <cellStyle name="Normal 5 3 2 2 5 4" xfId="20471"/>
    <cellStyle name="Normal 5 3 2 2 6" xfId="20472"/>
    <cellStyle name="Normal 5 3 2 2 6 2" xfId="20473"/>
    <cellStyle name="Normal 5 3 2 2 6 3" xfId="20474"/>
    <cellStyle name="Normal 5 3 2 2 6 4" xfId="20475"/>
    <cellStyle name="Normal 5 3 2 2 7" xfId="20476"/>
    <cellStyle name="Normal 5 3 2 2 7 2" xfId="20477"/>
    <cellStyle name="Normal 5 3 2 2 7 3" xfId="20478"/>
    <cellStyle name="Normal 5 3 2 2 7 4" xfId="20479"/>
    <cellStyle name="Normal 5 3 2 2 8" xfId="20480"/>
    <cellStyle name="Normal 5 3 2 2 8 2" xfId="20481"/>
    <cellStyle name="Normal 5 3 2 2 8 3" xfId="20482"/>
    <cellStyle name="Normal 5 3 2 2 9" xfId="20483"/>
    <cellStyle name="Normal 5 3 2 3" xfId="20484"/>
    <cellStyle name="Normal 5 3 2 3 10" xfId="20485"/>
    <cellStyle name="Normal 5 3 2 3 2" xfId="20486"/>
    <cellStyle name="Normal 5 3 2 3 2 2" xfId="20487"/>
    <cellStyle name="Normal 5 3 2 3 2 2 2" xfId="20488"/>
    <cellStyle name="Normal 5 3 2 3 2 2 2 2" xfId="20489"/>
    <cellStyle name="Normal 5 3 2 3 2 2 2 3" xfId="20490"/>
    <cellStyle name="Normal 5 3 2 3 2 2 2 4" xfId="20491"/>
    <cellStyle name="Normal 5 3 2 3 2 2 3" xfId="20492"/>
    <cellStyle name="Normal 5 3 2 3 2 2 3 2" xfId="20493"/>
    <cellStyle name="Normal 5 3 2 3 2 2 3 3" xfId="20494"/>
    <cellStyle name="Normal 5 3 2 3 2 2 4" xfId="20495"/>
    <cellStyle name="Normal 5 3 2 3 2 2 5" xfId="20496"/>
    <cellStyle name="Normal 5 3 2 3 2 2 6" xfId="20497"/>
    <cellStyle name="Normal 5 3 2 3 2 3" xfId="20498"/>
    <cellStyle name="Normal 5 3 2 3 2 3 2" xfId="20499"/>
    <cellStyle name="Normal 5 3 2 3 2 3 3" xfId="20500"/>
    <cellStyle name="Normal 5 3 2 3 2 3 4" xfId="20501"/>
    <cellStyle name="Normal 5 3 2 3 2 4" xfId="20502"/>
    <cellStyle name="Normal 5 3 2 3 2 4 2" xfId="20503"/>
    <cellStyle name="Normal 5 3 2 3 2 4 3" xfId="20504"/>
    <cellStyle name="Normal 5 3 2 3 2 4 4" xfId="20505"/>
    <cellStyle name="Normal 5 3 2 3 2 5" xfId="20506"/>
    <cellStyle name="Normal 5 3 2 3 2 5 2" xfId="20507"/>
    <cellStyle name="Normal 5 3 2 3 2 5 3" xfId="20508"/>
    <cellStyle name="Normal 5 3 2 3 2 5 4" xfId="20509"/>
    <cellStyle name="Normal 5 3 2 3 2 6" xfId="20510"/>
    <cellStyle name="Normal 5 3 2 3 2 6 2" xfId="20511"/>
    <cellStyle name="Normal 5 3 2 3 2 6 3" xfId="20512"/>
    <cellStyle name="Normal 5 3 2 3 2 7" xfId="20513"/>
    <cellStyle name="Normal 5 3 2 3 2 8" xfId="20514"/>
    <cellStyle name="Normal 5 3 2 3 2 9" xfId="20515"/>
    <cellStyle name="Normal 5 3 2 3 3" xfId="20516"/>
    <cellStyle name="Normal 5 3 2 3 3 2" xfId="20517"/>
    <cellStyle name="Normal 5 3 2 3 3 2 2" xfId="20518"/>
    <cellStyle name="Normal 5 3 2 3 3 2 3" xfId="20519"/>
    <cellStyle name="Normal 5 3 2 3 3 2 4" xfId="20520"/>
    <cellStyle name="Normal 5 3 2 3 3 3" xfId="20521"/>
    <cellStyle name="Normal 5 3 2 3 3 3 2" xfId="20522"/>
    <cellStyle name="Normal 5 3 2 3 3 3 3" xfId="20523"/>
    <cellStyle name="Normal 5 3 2 3 3 4" xfId="20524"/>
    <cellStyle name="Normal 5 3 2 3 3 5" xfId="20525"/>
    <cellStyle name="Normal 5 3 2 3 3 6" xfId="20526"/>
    <cellStyle name="Normal 5 3 2 3 4" xfId="20527"/>
    <cellStyle name="Normal 5 3 2 3 4 2" xfId="20528"/>
    <cellStyle name="Normal 5 3 2 3 4 3" xfId="20529"/>
    <cellStyle name="Normal 5 3 2 3 4 4" xfId="20530"/>
    <cellStyle name="Normal 5 3 2 3 5" xfId="20531"/>
    <cellStyle name="Normal 5 3 2 3 5 2" xfId="20532"/>
    <cellStyle name="Normal 5 3 2 3 5 3" xfId="20533"/>
    <cellStyle name="Normal 5 3 2 3 5 4" xfId="20534"/>
    <cellStyle name="Normal 5 3 2 3 6" xfId="20535"/>
    <cellStyle name="Normal 5 3 2 3 6 2" xfId="20536"/>
    <cellStyle name="Normal 5 3 2 3 6 3" xfId="20537"/>
    <cellStyle name="Normal 5 3 2 3 6 4" xfId="20538"/>
    <cellStyle name="Normal 5 3 2 3 7" xfId="20539"/>
    <cellStyle name="Normal 5 3 2 3 7 2" xfId="20540"/>
    <cellStyle name="Normal 5 3 2 3 7 3" xfId="20541"/>
    <cellStyle name="Normal 5 3 2 3 8" xfId="20542"/>
    <cellStyle name="Normal 5 3 2 3 9" xfId="20543"/>
    <cellStyle name="Normal 5 3 2 4" xfId="20544"/>
    <cellStyle name="Normal 5 3 2 4 2" xfId="20545"/>
    <cellStyle name="Normal 5 3 2 4 2 2" xfId="20546"/>
    <cellStyle name="Normal 5 3 2 4 2 2 2" xfId="20547"/>
    <cellStyle name="Normal 5 3 2 4 2 2 3" xfId="20548"/>
    <cellStyle name="Normal 5 3 2 4 2 2 4" xfId="20549"/>
    <cellStyle name="Normal 5 3 2 4 2 3" xfId="20550"/>
    <cellStyle name="Normal 5 3 2 4 2 3 2" xfId="20551"/>
    <cellStyle name="Normal 5 3 2 4 2 3 3" xfId="20552"/>
    <cellStyle name="Normal 5 3 2 4 2 4" xfId="20553"/>
    <cellStyle name="Normal 5 3 2 4 2 5" xfId="20554"/>
    <cellStyle name="Normal 5 3 2 4 2 6" xfId="20555"/>
    <cellStyle name="Normal 5 3 2 4 3" xfId="20556"/>
    <cellStyle name="Normal 5 3 2 4 3 2" xfId="20557"/>
    <cellStyle name="Normal 5 3 2 4 3 3" xfId="20558"/>
    <cellStyle name="Normal 5 3 2 4 3 4" xfId="20559"/>
    <cellStyle name="Normal 5 3 2 4 4" xfId="20560"/>
    <cellStyle name="Normal 5 3 2 4 4 2" xfId="20561"/>
    <cellStyle name="Normal 5 3 2 4 4 3" xfId="20562"/>
    <cellStyle name="Normal 5 3 2 4 4 4" xfId="20563"/>
    <cellStyle name="Normal 5 3 2 4 5" xfId="20564"/>
    <cellStyle name="Normal 5 3 2 4 5 2" xfId="20565"/>
    <cellStyle name="Normal 5 3 2 4 5 3" xfId="20566"/>
    <cellStyle name="Normal 5 3 2 4 5 4" xfId="20567"/>
    <cellStyle name="Normal 5 3 2 4 6" xfId="20568"/>
    <cellStyle name="Normal 5 3 2 4 6 2" xfId="20569"/>
    <cellStyle name="Normal 5 3 2 4 6 3" xfId="20570"/>
    <cellStyle name="Normal 5 3 2 4 7" xfId="20571"/>
    <cellStyle name="Normal 5 3 2 4 8" xfId="20572"/>
    <cellStyle name="Normal 5 3 2 4 9" xfId="20573"/>
    <cellStyle name="Normal 5 3 2 5" xfId="20574"/>
    <cellStyle name="Normal 5 3 2 5 2" xfId="20575"/>
    <cellStyle name="Normal 5 3 2 5 2 2" xfId="20576"/>
    <cellStyle name="Normal 5 3 2 5 2 2 2" xfId="20577"/>
    <cellStyle name="Normal 5 3 2 5 2 2 3" xfId="20578"/>
    <cellStyle name="Normal 5 3 2 5 2 2 4" xfId="20579"/>
    <cellStyle name="Normal 5 3 2 5 2 3" xfId="20580"/>
    <cellStyle name="Normal 5 3 2 5 2 3 2" xfId="20581"/>
    <cellStyle name="Normal 5 3 2 5 2 3 3" xfId="20582"/>
    <cellStyle name="Normal 5 3 2 5 2 4" xfId="20583"/>
    <cellStyle name="Normal 5 3 2 5 2 5" xfId="20584"/>
    <cellStyle name="Normal 5 3 2 5 2 6" xfId="20585"/>
    <cellStyle name="Normal 5 3 2 5 3" xfId="20586"/>
    <cellStyle name="Normal 5 3 2 5 3 2" xfId="20587"/>
    <cellStyle name="Normal 5 3 2 5 3 3" xfId="20588"/>
    <cellStyle name="Normal 5 3 2 5 3 4" xfId="20589"/>
    <cellStyle name="Normal 5 3 2 5 4" xfId="20590"/>
    <cellStyle name="Normal 5 3 2 5 4 2" xfId="20591"/>
    <cellStyle name="Normal 5 3 2 5 4 3" xfId="20592"/>
    <cellStyle name="Normal 5 3 2 5 4 4" xfId="20593"/>
    <cellStyle name="Normal 5 3 2 5 5" xfId="20594"/>
    <cellStyle name="Normal 5 3 2 5 5 2" xfId="20595"/>
    <cellStyle name="Normal 5 3 2 5 5 3" xfId="20596"/>
    <cellStyle name="Normal 5 3 2 5 5 4" xfId="20597"/>
    <cellStyle name="Normal 5 3 2 5 6" xfId="20598"/>
    <cellStyle name="Normal 5 3 2 5 6 2" xfId="20599"/>
    <cellStyle name="Normal 5 3 2 5 6 3" xfId="20600"/>
    <cellStyle name="Normal 5 3 2 5 7" xfId="20601"/>
    <cellStyle name="Normal 5 3 2 5 8" xfId="20602"/>
    <cellStyle name="Normal 5 3 2 5 9" xfId="20603"/>
    <cellStyle name="Normal 5 3 2 6" xfId="20604"/>
    <cellStyle name="Normal 5 3 2 6 2" xfId="20605"/>
    <cellStyle name="Normal 5 3 2 6 2 2" xfId="20606"/>
    <cellStyle name="Normal 5 3 2 6 2 2 2" xfId="20607"/>
    <cellStyle name="Normal 5 3 2 6 2 2 3" xfId="20608"/>
    <cellStyle name="Normal 5 3 2 6 2 2 4" xfId="20609"/>
    <cellStyle name="Normal 5 3 2 6 2 3" xfId="20610"/>
    <cellStyle name="Normal 5 3 2 6 2 3 2" xfId="20611"/>
    <cellStyle name="Normal 5 3 2 6 2 3 3" xfId="20612"/>
    <cellStyle name="Normal 5 3 2 6 2 4" xfId="20613"/>
    <cellStyle name="Normal 5 3 2 6 2 5" xfId="20614"/>
    <cellStyle name="Normal 5 3 2 6 2 6" xfId="20615"/>
    <cellStyle name="Normal 5 3 2 6 3" xfId="20616"/>
    <cellStyle name="Normal 5 3 2 6 3 2" xfId="20617"/>
    <cellStyle name="Normal 5 3 2 6 3 3" xfId="20618"/>
    <cellStyle name="Normal 5 3 2 6 3 4" xfId="20619"/>
    <cellStyle name="Normal 5 3 2 6 4" xfId="20620"/>
    <cellStyle name="Normal 5 3 2 6 4 2" xfId="20621"/>
    <cellStyle name="Normal 5 3 2 6 4 3" xfId="20622"/>
    <cellStyle name="Normal 5 3 2 6 4 4" xfId="20623"/>
    <cellStyle name="Normal 5 3 2 6 5" xfId="20624"/>
    <cellStyle name="Normal 5 3 2 6 5 2" xfId="20625"/>
    <cellStyle name="Normal 5 3 2 6 5 3" xfId="20626"/>
    <cellStyle name="Normal 5 3 2 6 6" xfId="20627"/>
    <cellStyle name="Normal 5 3 2 6 7" xfId="20628"/>
    <cellStyle name="Normal 5 3 2 6 8" xfId="20629"/>
    <cellStyle name="Normal 5 3 2 7" xfId="20630"/>
    <cellStyle name="Normal 5 3 2 7 2" xfId="20631"/>
    <cellStyle name="Normal 5 3 2 7 2 2" xfId="20632"/>
    <cellStyle name="Normal 5 3 2 7 2 3" xfId="20633"/>
    <cellStyle name="Normal 5 3 2 7 2 4" xfId="20634"/>
    <cellStyle name="Normal 5 3 2 7 3" xfId="20635"/>
    <cellStyle name="Normal 5 3 2 7 3 2" xfId="20636"/>
    <cellStyle name="Normal 5 3 2 7 3 3" xfId="20637"/>
    <cellStyle name="Normal 5 3 2 7 4" xfId="20638"/>
    <cellStyle name="Normal 5 3 2 7 5" xfId="20639"/>
    <cellStyle name="Normal 5 3 2 7 6" xfId="20640"/>
    <cellStyle name="Normal 5 3 2 8" xfId="20641"/>
    <cellStyle name="Normal 5 3 2 8 2" xfId="20642"/>
    <cellStyle name="Normal 5 3 2 8 3" xfId="20643"/>
    <cellStyle name="Normal 5 3 2 8 4" xfId="20644"/>
    <cellStyle name="Normal 5 3 2 9" xfId="20645"/>
    <cellStyle name="Normal 5 3 2 9 2" xfId="20646"/>
    <cellStyle name="Normal 5 3 2 9 3" xfId="20647"/>
    <cellStyle name="Normal 5 3 2 9 4" xfId="20648"/>
    <cellStyle name="Normal 5 3 3" xfId="20649"/>
    <cellStyle name="Normal 5 3 3 10" xfId="20650"/>
    <cellStyle name="Normal 5 3 3 10 2" xfId="20651"/>
    <cellStyle name="Normal 5 3 3 10 3" xfId="20652"/>
    <cellStyle name="Normal 5 3 3 10 4" xfId="20653"/>
    <cellStyle name="Normal 5 3 3 11" xfId="20654"/>
    <cellStyle name="Normal 5 3 3 11 2" xfId="20655"/>
    <cellStyle name="Normal 5 3 3 11 3" xfId="20656"/>
    <cellStyle name="Normal 5 3 3 12" xfId="20657"/>
    <cellStyle name="Normal 5 3 3 13" xfId="20658"/>
    <cellStyle name="Normal 5 3 3 14" xfId="20659"/>
    <cellStyle name="Normal 5 3 3 2" xfId="20660"/>
    <cellStyle name="Normal 5 3 3 2 10" xfId="20661"/>
    <cellStyle name="Normal 5 3 3 2 11" xfId="20662"/>
    <cellStyle name="Normal 5 3 3 2 2" xfId="20663"/>
    <cellStyle name="Normal 5 3 3 2 2 10" xfId="20664"/>
    <cellStyle name="Normal 5 3 3 2 2 2" xfId="20665"/>
    <cellStyle name="Normal 5 3 3 2 2 2 2" xfId="20666"/>
    <cellStyle name="Normal 5 3 3 2 2 2 2 2" xfId="20667"/>
    <cellStyle name="Normal 5 3 3 2 2 2 2 2 2" xfId="20668"/>
    <cellStyle name="Normal 5 3 3 2 2 2 2 2 3" xfId="20669"/>
    <cellStyle name="Normal 5 3 3 2 2 2 2 2 4" xfId="20670"/>
    <cellStyle name="Normal 5 3 3 2 2 2 2 3" xfId="20671"/>
    <cellStyle name="Normal 5 3 3 2 2 2 2 3 2" xfId="20672"/>
    <cellStyle name="Normal 5 3 3 2 2 2 2 3 3" xfId="20673"/>
    <cellStyle name="Normal 5 3 3 2 2 2 2 4" xfId="20674"/>
    <cellStyle name="Normal 5 3 3 2 2 2 2 5" xfId="20675"/>
    <cellStyle name="Normal 5 3 3 2 2 2 2 6" xfId="20676"/>
    <cellStyle name="Normal 5 3 3 2 2 2 3" xfId="20677"/>
    <cellStyle name="Normal 5 3 3 2 2 2 3 2" xfId="20678"/>
    <cellStyle name="Normal 5 3 3 2 2 2 3 3" xfId="20679"/>
    <cellStyle name="Normal 5 3 3 2 2 2 3 4" xfId="20680"/>
    <cellStyle name="Normal 5 3 3 2 2 2 4" xfId="20681"/>
    <cellStyle name="Normal 5 3 3 2 2 2 4 2" xfId="20682"/>
    <cellStyle name="Normal 5 3 3 2 2 2 4 3" xfId="20683"/>
    <cellStyle name="Normal 5 3 3 2 2 2 4 4" xfId="20684"/>
    <cellStyle name="Normal 5 3 3 2 2 2 5" xfId="20685"/>
    <cellStyle name="Normal 5 3 3 2 2 2 5 2" xfId="20686"/>
    <cellStyle name="Normal 5 3 3 2 2 2 5 3" xfId="20687"/>
    <cellStyle name="Normal 5 3 3 2 2 2 5 4" xfId="20688"/>
    <cellStyle name="Normal 5 3 3 2 2 2 6" xfId="20689"/>
    <cellStyle name="Normal 5 3 3 2 2 2 6 2" xfId="20690"/>
    <cellStyle name="Normal 5 3 3 2 2 2 6 3" xfId="20691"/>
    <cellStyle name="Normal 5 3 3 2 2 2 7" xfId="20692"/>
    <cellStyle name="Normal 5 3 3 2 2 2 8" xfId="20693"/>
    <cellStyle name="Normal 5 3 3 2 2 2 9" xfId="20694"/>
    <cellStyle name="Normal 5 3 3 2 2 3" xfId="20695"/>
    <cellStyle name="Normal 5 3 3 2 2 3 2" xfId="20696"/>
    <cellStyle name="Normal 5 3 3 2 2 3 2 2" xfId="20697"/>
    <cellStyle name="Normal 5 3 3 2 2 3 2 3" xfId="20698"/>
    <cellStyle name="Normal 5 3 3 2 2 3 2 4" xfId="20699"/>
    <cellStyle name="Normal 5 3 3 2 2 3 3" xfId="20700"/>
    <cellStyle name="Normal 5 3 3 2 2 3 3 2" xfId="20701"/>
    <cellStyle name="Normal 5 3 3 2 2 3 3 3" xfId="20702"/>
    <cellStyle name="Normal 5 3 3 2 2 3 4" xfId="20703"/>
    <cellStyle name="Normal 5 3 3 2 2 3 5" xfId="20704"/>
    <cellStyle name="Normal 5 3 3 2 2 3 6" xfId="20705"/>
    <cellStyle name="Normal 5 3 3 2 2 4" xfId="20706"/>
    <cellStyle name="Normal 5 3 3 2 2 4 2" xfId="20707"/>
    <cellStyle name="Normal 5 3 3 2 2 4 3" xfId="20708"/>
    <cellStyle name="Normal 5 3 3 2 2 4 4" xfId="20709"/>
    <cellStyle name="Normal 5 3 3 2 2 5" xfId="20710"/>
    <cellStyle name="Normal 5 3 3 2 2 5 2" xfId="20711"/>
    <cellStyle name="Normal 5 3 3 2 2 5 3" xfId="20712"/>
    <cellStyle name="Normal 5 3 3 2 2 5 4" xfId="20713"/>
    <cellStyle name="Normal 5 3 3 2 2 6" xfId="20714"/>
    <cellStyle name="Normal 5 3 3 2 2 6 2" xfId="20715"/>
    <cellStyle name="Normal 5 3 3 2 2 6 3" xfId="20716"/>
    <cellStyle name="Normal 5 3 3 2 2 6 4" xfId="20717"/>
    <cellStyle name="Normal 5 3 3 2 2 7" xfId="20718"/>
    <cellStyle name="Normal 5 3 3 2 2 7 2" xfId="20719"/>
    <cellStyle name="Normal 5 3 3 2 2 7 3" xfId="20720"/>
    <cellStyle name="Normal 5 3 3 2 2 8" xfId="20721"/>
    <cellStyle name="Normal 5 3 3 2 2 9" xfId="20722"/>
    <cellStyle name="Normal 5 3 3 2 3" xfId="20723"/>
    <cellStyle name="Normal 5 3 3 2 3 2" xfId="20724"/>
    <cellStyle name="Normal 5 3 3 2 3 2 2" xfId="20725"/>
    <cellStyle name="Normal 5 3 3 2 3 2 2 2" xfId="20726"/>
    <cellStyle name="Normal 5 3 3 2 3 2 2 3" xfId="20727"/>
    <cellStyle name="Normal 5 3 3 2 3 2 2 4" xfId="20728"/>
    <cellStyle name="Normal 5 3 3 2 3 2 3" xfId="20729"/>
    <cellStyle name="Normal 5 3 3 2 3 2 3 2" xfId="20730"/>
    <cellStyle name="Normal 5 3 3 2 3 2 3 3" xfId="20731"/>
    <cellStyle name="Normal 5 3 3 2 3 2 4" xfId="20732"/>
    <cellStyle name="Normal 5 3 3 2 3 2 5" xfId="20733"/>
    <cellStyle name="Normal 5 3 3 2 3 2 6" xfId="20734"/>
    <cellStyle name="Normal 5 3 3 2 3 3" xfId="20735"/>
    <cellStyle name="Normal 5 3 3 2 3 3 2" xfId="20736"/>
    <cellStyle name="Normal 5 3 3 2 3 3 3" xfId="20737"/>
    <cellStyle name="Normal 5 3 3 2 3 3 4" xfId="20738"/>
    <cellStyle name="Normal 5 3 3 2 3 4" xfId="20739"/>
    <cellStyle name="Normal 5 3 3 2 3 4 2" xfId="20740"/>
    <cellStyle name="Normal 5 3 3 2 3 4 3" xfId="20741"/>
    <cellStyle name="Normal 5 3 3 2 3 4 4" xfId="20742"/>
    <cellStyle name="Normal 5 3 3 2 3 5" xfId="20743"/>
    <cellStyle name="Normal 5 3 3 2 3 5 2" xfId="20744"/>
    <cellStyle name="Normal 5 3 3 2 3 5 3" xfId="20745"/>
    <cellStyle name="Normal 5 3 3 2 3 5 4" xfId="20746"/>
    <cellStyle name="Normal 5 3 3 2 3 6" xfId="20747"/>
    <cellStyle name="Normal 5 3 3 2 3 6 2" xfId="20748"/>
    <cellStyle name="Normal 5 3 3 2 3 6 3" xfId="20749"/>
    <cellStyle name="Normal 5 3 3 2 3 7" xfId="20750"/>
    <cellStyle name="Normal 5 3 3 2 3 8" xfId="20751"/>
    <cellStyle name="Normal 5 3 3 2 3 9" xfId="20752"/>
    <cellStyle name="Normal 5 3 3 2 4" xfId="20753"/>
    <cellStyle name="Normal 5 3 3 2 4 2" xfId="20754"/>
    <cellStyle name="Normal 5 3 3 2 4 2 2" xfId="20755"/>
    <cellStyle name="Normal 5 3 3 2 4 2 3" xfId="20756"/>
    <cellStyle name="Normal 5 3 3 2 4 2 4" xfId="20757"/>
    <cellStyle name="Normal 5 3 3 2 4 3" xfId="20758"/>
    <cellStyle name="Normal 5 3 3 2 4 3 2" xfId="20759"/>
    <cellStyle name="Normal 5 3 3 2 4 3 3" xfId="20760"/>
    <cellStyle name="Normal 5 3 3 2 4 4" xfId="20761"/>
    <cellStyle name="Normal 5 3 3 2 4 5" xfId="20762"/>
    <cellStyle name="Normal 5 3 3 2 4 6" xfId="20763"/>
    <cellStyle name="Normal 5 3 3 2 5" xfId="20764"/>
    <cellStyle name="Normal 5 3 3 2 5 2" xfId="20765"/>
    <cellStyle name="Normal 5 3 3 2 5 3" xfId="20766"/>
    <cellStyle name="Normal 5 3 3 2 5 4" xfId="20767"/>
    <cellStyle name="Normal 5 3 3 2 6" xfId="20768"/>
    <cellStyle name="Normal 5 3 3 2 6 2" xfId="20769"/>
    <cellStyle name="Normal 5 3 3 2 6 3" xfId="20770"/>
    <cellStyle name="Normal 5 3 3 2 6 4" xfId="20771"/>
    <cellStyle name="Normal 5 3 3 2 7" xfId="20772"/>
    <cellStyle name="Normal 5 3 3 2 7 2" xfId="20773"/>
    <cellStyle name="Normal 5 3 3 2 7 3" xfId="20774"/>
    <cellStyle name="Normal 5 3 3 2 7 4" xfId="20775"/>
    <cellStyle name="Normal 5 3 3 2 8" xfId="20776"/>
    <cellStyle name="Normal 5 3 3 2 8 2" xfId="20777"/>
    <cellStyle name="Normal 5 3 3 2 8 3" xfId="20778"/>
    <cellStyle name="Normal 5 3 3 2 9" xfId="20779"/>
    <cellStyle name="Normal 5 3 3 3" xfId="20780"/>
    <cellStyle name="Normal 5 3 3 3 10" xfId="20781"/>
    <cellStyle name="Normal 5 3 3 3 2" xfId="20782"/>
    <cellStyle name="Normal 5 3 3 3 2 2" xfId="20783"/>
    <cellStyle name="Normal 5 3 3 3 2 2 2" xfId="20784"/>
    <cellStyle name="Normal 5 3 3 3 2 2 2 2" xfId="20785"/>
    <cellStyle name="Normal 5 3 3 3 2 2 2 3" xfId="20786"/>
    <cellStyle name="Normal 5 3 3 3 2 2 2 4" xfId="20787"/>
    <cellStyle name="Normal 5 3 3 3 2 2 3" xfId="20788"/>
    <cellStyle name="Normal 5 3 3 3 2 2 3 2" xfId="20789"/>
    <cellStyle name="Normal 5 3 3 3 2 2 3 3" xfId="20790"/>
    <cellStyle name="Normal 5 3 3 3 2 2 4" xfId="20791"/>
    <cellStyle name="Normal 5 3 3 3 2 2 5" xfId="20792"/>
    <cellStyle name="Normal 5 3 3 3 2 2 6" xfId="20793"/>
    <cellStyle name="Normal 5 3 3 3 2 3" xfId="20794"/>
    <cellStyle name="Normal 5 3 3 3 2 3 2" xfId="20795"/>
    <cellStyle name="Normal 5 3 3 3 2 3 3" xfId="20796"/>
    <cellStyle name="Normal 5 3 3 3 2 3 4" xfId="20797"/>
    <cellStyle name="Normal 5 3 3 3 2 4" xfId="20798"/>
    <cellStyle name="Normal 5 3 3 3 2 4 2" xfId="20799"/>
    <cellStyle name="Normal 5 3 3 3 2 4 3" xfId="20800"/>
    <cellStyle name="Normal 5 3 3 3 2 4 4" xfId="20801"/>
    <cellStyle name="Normal 5 3 3 3 2 5" xfId="20802"/>
    <cellStyle name="Normal 5 3 3 3 2 5 2" xfId="20803"/>
    <cellStyle name="Normal 5 3 3 3 2 5 3" xfId="20804"/>
    <cellStyle name="Normal 5 3 3 3 2 5 4" xfId="20805"/>
    <cellStyle name="Normal 5 3 3 3 2 6" xfId="20806"/>
    <cellStyle name="Normal 5 3 3 3 2 6 2" xfId="20807"/>
    <cellStyle name="Normal 5 3 3 3 2 6 3" xfId="20808"/>
    <cellStyle name="Normal 5 3 3 3 2 7" xfId="20809"/>
    <cellStyle name="Normal 5 3 3 3 2 8" xfId="20810"/>
    <cellStyle name="Normal 5 3 3 3 2 9" xfId="20811"/>
    <cellStyle name="Normal 5 3 3 3 3" xfId="20812"/>
    <cellStyle name="Normal 5 3 3 3 3 2" xfId="20813"/>
    <cellStyle name="Normal 5 3 3 3 3 2 2" xfId="20814"/>
    <cellStyle name="Normal 5 3 3 3 3 2 3" xfId="20815"/>
    <cellStyle name="Normal 5 3 3 3 3 2 4" xfId="20816"/>
    <cellStyle name="Normal 5 3 3 3 3 3" xfId="20817"/>
    <cellStyle name="Normal 5 3 3 3 3 3 2" xfId="20818"/>
    <cellStyle name="Normal 5 3 3 3 3 3 3" xfId="20819"/>
    <cellStyle name="Normal 5 3 3 3 3 4" xfId="20820"/>
    <cellStyle name="Normal 5 3 3 3 3 5" xfId="20821"/>
    <cellStyle name="Normal 5 3 3 3 3 6" xfId="20822"/>
    <cellStyle name="Normal 5 3 3 3 4" xfId="20823"/>
    <cellStyle name="Normal 5 3 3 3 4 2" xfId="20824"/>
    <cellStyle name="Normal 5 3 3 3 4 3" xfId="20825"/>
    <cellStyle name="Normal 5 3 3 3 4 4" xfId="20826"/>
    <cellStyle name="Normal 5 3 3 3 5" xfId="20827"/>
    <cellStyle name="Normal 5 3 3 3 5 2" xfId="20828"/>
    <cellStyle name="Normal 5 3 3 3 5 3" xfId="20829"/>
    <cellStyle name="Normal 5 3 3 3 5 4" xfId="20830"/>
    <cellStyle name="Normal 5 3 3 3 6" xfId="20831"/>
    <cellStyle name="Normal 5 3 3 3 6 2" xfId="20832"/>
    <cellStyle name="Normal 5 3 3 3 6 3" xfId="20833"/>
    <cellStyle name="Normal 5 3 3 3 6 4" xfId="20834"/>
    <cellStyle name="Normal 5 3 3 3 7" xfId="20835"/>
    <cellStyle name="Normal 5 3 3 3 7 2" xfId="20836"/>
    <cellStyle name="Normal 5 3 3 3 7 3" xfId="20837"/>
    <cellStyle name="Normal 5 3 3 3 8" xfId="20838"/>
    <cellStyle name="Normal 5 3 3 3 9" xfId="20839"/>
    <cellStyle name="Normal 5 3 3 4" xfId="20840"/>
    <cellStyle name="Normal 5 3 3 4 2" xfId="20841"/>
    <cellStyle name="Normal 5 3 3 4 2 2" xfId="20842"/>
    <cellStyle name="Normal 5 3 3 4 2 2 2" xfId="20843"/>
    <cellStyle name="Normal 5 3 3 4 2 2 3" xfId="20844"/>
    <cellStyle name="Normal 5 3 3 4 2 2 4" xfId="20845"/>
    <cellStyle name="Normal 5 3 3 4 2 3" xfId="20846"/>
    <cellStyle name="Normal 5 3 3 4 2 3 2" xfId="20847"/>
    <cellStyle name="Normal 5 3 3 4 2 3 3" xfId="20848"/>
    <cellStyle name="Normal 5 3 3 4 2 4" xfId="20849"/>
    <cellStyle name="Normal 5 3 3 4 2 5" xfId="20850"/>
    <cellStyle name="Normal 5 3 3 4 2 6" xfId="20851"/>
    <cellStyle name="Normal 5 3 3 4 3" xfId="20852"/>
    <cellStyle name="Normal 5 3 3 4 3 2" xfId="20853"/>
    <cellStyle name="Normal 5 3 3 4 3 3" xfId="20854"/>
    <cellStyle name="Normal 5 3 3 4 3 4" xfId="20855"/>
    <cellStyle name="Normal 5 3 3 4 4" xfId="20856"/>
    <cellStyle name="Normal 5 3 3 4 4 2" xfId="20857"/>
    <cellStyle name="Normal 5 3 3 4 4 3" xfId="20858"/>
    <cellStyle name="Normal 5 3 3 4 4 4" xfId="20859"/>
    <cellStyle name="Normal 5 3 3 4 5" xfId="20860"/>
    <cellStyle name="Normal 5 3 3 4 5 2" xfId="20861"/>
    <cellStyle name="Normal 5 3 3 4 5 3" xfId="20862"/>
    <cellStyle name="Normal 5 3 3 4 5 4" xfId="20863"/>
    <cellStyle name="Normal 5 3 3 4 6" xfId="20864"/>
    <cellStyle name="Normal 5 3 3 4 6 2" xfId="20865"/>
    <cellStyle name="Normal 5 3 3 4 6 3" xfId="20866"/>
    <cellStyle name="Normal 5 3 3 4 7" xfId="20867"/>
    <cellStyle name="Normal 5 3 3 4 8" xfId="20868"/>
    <cellStyle name="Normal 5 3 3 4 9" xfId="20869"/>
    <cellStyle name="Normal 5 3 3 5" xfId="20870"/>
    <cellStyle name="Normal 5 3 3 5 2" xfId="20871"/>
    <cellStyle name="Normal 5 3 3 5 2 2" xfId="20872"/>
    <cellStyle name="Normal 5 3 3 5 2 2 2" xfId="20873"/>
    <cellStyle name="Normal 5 3 3 5 2 2 3" xfId="20874"/>
    <cellStyle name="Normal 5 3 3 5 2 2 4" xfId="20875"/>
    <cellStyle name="Normal 5 3 3 5 2 3" xfId="20876"/>
    <cellStyle name="Normal 5 3 3 5 2 3 2" xfId="20877"/>
    <cellStyle name="Normal 5 3 3 5 2 3 3" xfId="20878"/>
    <cellStyle name="Normal 5 3 3 5 2 4" xfId="20879"/>
    <cellStyle name="Normal 5 3 3 5 2 5" xfId="20880"/>
    <cellStyle name="Normal 5 3 3 5 2 6" xfId="20881"/>
    <cellStyle name="Normal 5 3 3 5 3" xfId="20882"/>
    <cellStyle name="Normal 5 3 3 5 3 2" xfId="20883"/>
    <cellStyle name="Normal 5 3 3 5 3 3" xfId="20884"/>
    <cellStyle name="Normal 5 3 3 5 3 4" xfId="20885"/>
    <cellStyle name="Normal 5 3 3 5 4" xfId="20886"/>
    <cellStyle name="Normal 5 3 3 5 4 2" xfId="20887"/>
    <cellStyle name="Normal 5 3 3 5 4 3" xfId="20888"/>
    <cellStyle name="Normal 5 3 3 5 4 4" xfId="20889"/>
    <cellStyle name="Normal 5 3 3 5 5" xfId="20890"/>
    <cellStyle name="Normal 5 3 3 5 5 2" xfId="20891"/>
    <cellStyle name="Normal 5 3 3 5 5 3" xfId="20892"/>
    <cellStyle name="Normal 5 3 3 5 5 4" xfId="20893"/>
    <cellStyle name="Normal 5 3 3 5 6" xfId="20894"/>
    <cellStyle name="Normal 5 3 3 5 6 2" xfId="20895"/>
    <cellStyle name="Normal 5 3 3 5 6 3" xfId="20896"/>
    <cellStyle name="Normal 5 3 3 5 7" xfId="20897"/>
    <cellStyle name="Normal 5 3 3 5 8" xfId="20898"/>
    <cellStyle name="Normal 5 3 3 5 9" xfId="20899"/>
    <cellStyle name="Normal 5 3 3 6" xfId="20900"/>
    <cellStyle name="Normal 5 3 3 6 2" xfId="20901"/>
    <cellStyle name="Normal 5 3 3 6 2 2" xfId="20902"/>
    <cellStyle name="Normal 5 3 3 6 2 2 2" xfId="20903"/>
    <cellStyle name="Normal 5 3 3 6 2 2 3" xfId="20904"/>
    <cellStyle name="Normal 5 3 3 6 2 2 4" xfId="20905"/>
    <cellStyle name="Normal 5 3 3 6 2 3" xfId="20906"/>
    <cellStyle name="Normal 5 3 3 6 2 3 2" xfId="20907"/>
    <cellStyle name="Normal 5 3 3 6 2 3 3" xfId="20908"/>
    <cellStyle name="Normal 5 3 3 6 2 4" xfId="20909"/>
    <cellStyle name="Normal 5 3 3 6 2 5" xfId="20910"/>
    <cellStyle name="Normal 5 3 3 6 2 6" xfId="20911"/>
    <cellStyle name="Normal 5 3 3 6 3" xfId="20912"/>
    <cellStyle name="Normal 5 3 3 6 3 2" xfId="20913"/>
    <cellStyle name="Normal 5 3 3 6 3 3" xfId="20914"/>
    <cellStyle name="Normal 5 3 3 6 3 4" xfId="20915"/>
    <cellStyle name="Normal 5 3 3 6 4" xfId="20916"/>
    <cellStyle name="Normal 5 3 3 6 4 2" xfId="20917"/>
    <cellStyle name="Normal 5 3 3 6 4 3" xfId="20918"/>
    <cellStyle name="Normal 5 3 3 6 4 4" xfId="20919"/>
    <cellStyle name="Normal 5 3 3 6 5" xfId="20920"/>
    <cellStyle name="Normal 5 3 3 6 5 2" xfId="20921"/>
    <cellStyle name="Normal 5 3 3 6 5 3" xfId="20922"/>
    <cellStyle name="Normal 5 3 3 6 6" xfId="20923"/>
    <cellStyle name="Normal 5 3 3 6 7" xfId="20924"/>
    <cellStyle name="Normal 5 3 3 6 8" xfId="20925"/>
    <cellStyle name="Normal 5 3 3 7" xfId="20926"/>
    <cellStyle name="Normal 5 3 3 7 2" xfId="20927"/>
    <cellStyle name="Normal 5 3 3 7 2 2" xfId="20928"/>
    <cellStyle name="Normal 5 3 3 7 2 3" xfId="20929"/>
    <cellStyle name="Normal 5 3 3 7 2 4" xfId="20930"/>
    <cellStyle name="Normal 5 3 3 7 3" xfId="20931"/>
    <cellStyle name="Normal 5 3 3 7 3 2" xfId="20932"/>
    <cellStyle name="Normal 5 3 3 7 3 3" xfId="20933"/>
    <cellStyle name="Normal 5 3 3 7 4" xfId="20934"/>
    <cellStyle name="Normal 5 3 3 7 5" xfId="20935"/>
    <cellStyle name="Normal 5 3 3 7 6" xfId="20936"/>
    <cellStyle name="Normal 5 3 3 8" xfId="20937"/>
    <cellStyle name="Normal 5 3 3 8 2" xfId="20938"/>
    <cellStyle name="Normal 5 3 3 8 3" xfId="20939"/>
    <cellStyle name="Normal 5 3 3 8 4" xfId="20940"/>
    <cellStyle name="Normal 5 3 3 9" xfId="20941"/>
    <cellStyle name="Normal 5 3 3 9 2" xfId="20942"/>
    <cellStyle name="Normal 5 3 3 9 3" xfId="20943"/>
    <cellStyle name="Normal 5 3 3 9 4" xfId="20944"/>
    <cellStyle name="Normal 5 3 4" xfId="20945"/>
    <cellStyle name="Normal 5 3 4 10" xfId="20946"/>
    <cellStyle name="Normal 5 3 4 11" xfId="20947"/>
    <cellStyle name="Normal 5 3 4 2" xfId="20948"/>
    <cellStyle name="Normal 5 3 4 2 10" xfId="20949"/>
    <cellStyle name="Normal 5 3 4 2 2" xfId="20950"/>
    <cellStyle name="Normal 5 3 4 2 2 2" xfId="20951"/>
    <cellStyle name="Normal 5 3 4 2 2 2 2" xfId="20952"/>
    <cellStyle name="Normal 5 3 4 2 2 2 2 2" xfId="20953"/>
    <cellStyle name="Normal 5 3 4 2 2 2 2 3" xfId="20954"/>
    <cellStyle name="Normal 5 3 4 2 2 2 2 4" xfId="20955"/>
    <cellStyle name="Normal 5 3 4 2 2 2 3" xfId="20956"/>
    <cellStyle name="Normal 5 3 4 2 2 2 3 2" xfId="20957"/>
    <cellStyle name="Normal 5 3 4 2 2 2 3 3" xfId="20958"/>
    <cellStyle name="Normal 5 3 4 2 2 2 4" xfId="20959"/>
    <cellStyle name="Normal 5 3 4 2 2 2 5" xfId="20960"/>
    <cellStyle name="Normal 5 3 4 2 2 2 6" xfId="20961"/>
    <cellStyle name="Normal 5 3 4 2 2 3" xfId="20962"/>
    <cellStyle name="Normal 5 3 4 2 2 3 2" xfId="20963"/>
    <cellStyle name="Normal 5 3 4 2 2 3 3" xfId="20964"/>
    <cellStyle name="Normal 5 3 4 2 2 3 4" xfId="20965"/>
    <cellStyle name="Normal 5 3 4 2 2 4" xfId="20966"/>
    <cellStyle name="Normal 5 3 4 2 2 4 2" xfId="20967"/>
    <cellStyle name="Normal 5 3 4 2 2 4 3" xfId="20968"/>
    <cellStyle name="Normal 5 3 4 2 2 4 4" xfId="20969"/>
    <cellStyle name="Normal 5 3 4 2 2 5" xfId="20970"/>
    <cellStyle name="Normal 5 3 4 2 2 5 2" xfId="20971"/>
    <cellStyle name="Normal 5 3 4 2 2 5 3" xfId="20972"/>
    <cellStyle name="Normal 5 3 4 2 2 5 4" xfId="20973"/>
    <cellStyle name="Normal 5 3 4 2 2 6" xfId="20974"/>
    <cellStyle name="Normal 5 3 4 2 2 6 2" xfId="20975"/>
    <cellStyle name="Normal 5 3 4 2 2 6 3" xfId="20976"/>
    <cellStyle name="Normal 5 3 4 2 2 7" xfId="20977"/>
    <cellStyle name="Normal 5 3 4 2 2 8" xfId="20978"/>
    <cellStyle name="Normal 5 3 4 2 2 9" xfId="20979"/>
    <cellStyle name="Normal 5 3 4 2 3" xfId="20980"/>
    <cellStyle name="Normal 5 3 4 2 3 2" xfId="20981"/>
    <cellStyle name="Normal 5 3 4 2 3 2 2" xfId="20982"/>
    <cellStyle name="Normal 5 3 4 2 3 2 3" xfId="20983"/>
    <cellStyle name="Normal 5 3 4 2 3 2 4" xfId="20984"/>
    <cellStyle name="Normal 5 3 4 2 3 3" xfId="20985"/>
    <cellStyle name="Normal 5 3 4 2 3 3 2" xfId="20986"/>
    <cellStyle name="Normal 5 3 4 2 3 3 3" xfId="20987"/>
    <cellStyle name="Normal 5 3 4 2 3 4" xfId="20988"/>
    <cellStyle name="Normal 5 3 4 2 3 5" xfId="20989"/>
    <cellStyle name="Normal 5 3 4 2 3 6" xfId="20990"/>
    <cellStyle name="Normal 5 3 4 2 4" xfId="20991"/>
    <cellStyle name="Normal 5 3 4 2 4 2" xfId="20992"/>
    <cellStyle name="Normal 5 3 4 2 4 3" xfId="20993"/>
    <cellStyle name="Normal 5 3 4 2 4 4" xfId="20994"/>
    <cellStyle name="Normal 5 3 4 2 5" xfId="20995"/>
    <cellStyle name="Normal 5 3 4 2 5 2" xfId="20996"/>
    <cellStyle name="Normal 5 3 4 2 5 3" xfId="20997"/>
    <cellStyle name="Normal 5 3 4 2 5 4" xfId="20998"/>
    <cellStyle name="Normal 5 3 4 2 6" xfId="20999"/>
    <cellStyle name="Normal 5 3 4 2 6 2" xfId="21000"/>
    <cellStyle name="Normal 5 3 4 2 6 3" xfId="21001"/>
    <cellStyle name="Normal 5 3 4 2 6 4" xfId="21002"/>
    <cellStyle name="Normal 5 3 4 2 7" xfId="21003"/>
    <cellStyle name="Normal 5 3 4 2 7 2" xfId="21004"/>
    <cellStyle name="Normal 5 3 4 2 7 3" xfId="21005"/>
    <cellStyle name="Normal 5 3 4 2 8" xfId="21006"/>
    <cellStyle name="Normal 5 3 4 2 9" xfId="21007"/>
    <cellStyle name="Normal 5 3 4 3" xfId="21008"/>
    <cellStyle name="Normal 5 3 4 3 2" xfId="21009"/>
    <cellStyle name="Normal 5 3 4 3 2 2" xfId="21010"/>
    <cellStyle name="Normal 5 3 4 3 2 2 2" xfId="21011"/>
    <cellStyle name="Normal 5 3 4 3 2 2 3" xfId="21012"/>
    <cellStyle name="Normal 5 3 4 3 2 2 4" xfId="21013"/>
    <cellStyle name="Normal 5 3 4 3 2 3" xfId="21014"/>
    <cellStyle name="Normal 5 3 4 3 2 3 2" xfId="21015"/>
    <cellStyle name="Normal 5 3 4 3 2 3 3" xfId="21016"/>
    <cellStyle name="Normal 5 3 4 3 2 4" xfId="21017"/>
    <cellStyle name="Normal 5 3 4 3 2 5" xfId="21018"/>
    <cellStyle name="Normal 5 3 4 3 2 6" xfId="21019"/>
    <cellStyle name="Normal 5 3 4 3 3" xfId="21020"/>
    <cellStyle name="Normal 5 3 4 3 3 2" xfId="21021"/>
    <cellStyle name="Normal 5 3 4 3 3 3" xfId="21022"/>
    <cellStyle name="Normal 5 3 4 3 3 4" xfId="21023"/>
    <cellStyle name="Normal 5 3 4 3 4" xfId="21024"/>
    <cellStyle name="Normal 5 3 4 3 4 2" xfId="21025"/>
    <cellStyle name="Normal 5 3 4 3 4 3" xfId="21026"/>
    <cellStyle name="Normal 5 3 4 3 4 4" xfId="21027"/>
    <cellStyle name="Normal 5 3 4 3 5" xfId="21028"/>
    <cellStyle name="Normal 5 3 4 3 5 2" xfId="21029"/>
    <cellStyle name="Normal 5 3 4 3 5 3" xfId="21030"/>
    <cellStyle name="Normal 5 3 4 3 5 4" xfId="21031"/>
    <cellStyle name="Normal 5 3 4 3 6" xfId="21032"/>
    <cellStyle name="Normal 5 3 4 3 6 2" xfId="21033"/>
    <cellStyle name="Normal 5 3 4 3 6 3" xfId="21034"/>
    <cellStyle name="Normal 5 3 4 3 7" xfId="21035"/>
    <cellStyle name="Normal 5 3 4 3 8" xfId="21036"/>
    <cellStyle name="Normal 5 3 4 3 9" xfId="21037"/>
    <cellStyle name="Normal 5 3 4 4" xfId="21038"/>
    <cellStyle name="Normal 5 3 4 4 2" xfId="21039"/>
    <cellStyle name="Normal 5 3 4 4 2 2" xfId="21040"/>
    <cellStyle name="Normal 5 3 4 4 2 3" xfId="21041"/>
    <cellStyle name="Normal 5 3 4 4 2 4" xfId="21042"/>
    <cellStyle name="Normal 5 3 4 4 3" xfId="21043"/>
    <cellStyle name="Normal 5 3 4 4 3 2" xfId="21044"/>
    <cellStyle name="Normal 5 3 4 4 3 3" xfId="21045"/>
    <cellStyle name="Normal 5 3 4 4 4" xfId="21046"/>
    <cellStyle name="Normal 5 3 4 4 5" xfId="21047"/>
    <cellStyle name="Normal 5 3 4 4 6" xfId="21048"/>
    <cellStyle name="Normal 5 3 4 5" xfId="21049"/>
    <cellStyle name="Normal 5 3 4 5 2" xfId="21050"/>
    <cellStyle name="Normal 5 3 4 5 3" xfId="21051"/>
    <cellStyle name="Normal 5 3 4 5 4" xfId="21052"/>
    <cellStyle name="Normal 5 3 4 6" xfId="21053"/>
    <cellStyle name="Normal 5 3 4 6 2" xfId="21054"/>
    <cellStyle name="Normal 5 3 4 6 3" xfId="21055"/>
    <cellStyle name="Normal 5 3 4 6 4" xfId="21056"/>
    <cellStyle name="Normal 5 3 4 7" xfId="21057"/>
    <cellStyle name="Normal 5 3 4 7 2" xfId="21058"/>
    <cellStyle name="Normal 5 3 4 7 3" xfId="21059"/>
    <cellStyle name="Normal 5 3 4 7 4" xfId="21060"/>
    <cellStyle name="Normal 5 3 4 8" xfId="21061"/>
    <cellStyle name="Normal 5 3 4 8 2" xfId="21062"/>
    <cellStyle name="Normal 5 3 4 8 3" xfId="21063"/>
    <cellStyle name="Normal 5 3 4 9" xfId="21064"/>
    <cellStyle name="Normal 5 3 5" xfId="21065"/>
    <cellStyle name="Normal 5 3 5 10" xfId="21066"/>
    <cellStyle name="Normal 5 3 5 11" xfId="21067"/>
    <cellStyle name="Normal 5 3 5 2" xfId="21068"/>
    <cellStyle name="Normal 5 3 5 2 10" xfId="21069"/>
    <cellStyle name="Normal 5 3 5 2 2" xfId="21070"/>
    <cellStyle name="Normal 5 3 5 2 2 2" xfId="21071"/>
    <cellStyle name="Normal 5 3 5 2 2 2 2" xfId="21072"/>
    <cellStyle name="Normal 5 3 5 2 2 2 2 2" xfId="21073"/>
    <cellStyle name="Normal 5 3 5 2 2 2 2 3" xfId="21074"/>
    <cellStyle name="Normal 5 3 5 2 2 2 2 4" xfId="21075"/>
    <cellStyle name="Normal 5 3 5 2 2 2 3" xfId="21076"/>
    <cellStyle name="Normal 5 3 5 2 2 2 3 2" xfId="21077"/>
    <cellStyle name="Normal 5 3 5 2 2 2 3 3" xfId="21078"/>
    <cellStyle name="Normal 5 3 5 2 2 2 4" xfId="21079"/>
    <cellStyle name="Normal 5 3 5 2 2 2 5" xfId="21080"/>
    <cellStyle name="Normal 5 3 5 2 2 2 6" xfId="21081"/>
    <cellStyle name="Normal 5 3 5 2 2 3" xfId="21082"/>
    <cellStyle name="Normal 5 3 5 2 2 3 2" xfId="21083"/>
    <cellStyle name="Normal 5 3 5 2 2 3 3" xfId="21084"/>
    <cellStyle name="Normal 5 3 5 2 2 3 4" xfId="21085"/>
    <cellStyle name="Normal 5 3 5 2 2 4" xfId="21086"/>
    <cellStyle name="Normal 5 3 5 2 2 4 2" xfId="21087"/>
    <cellStyle name="Normal 5 3 5 2 2 4 3" xfId="21088"/>
    <cellStyle name="Normal 5 3 5 2 2 4 4" xfId="21089"/>
    <cellStyle name="Normal 5 3 5 2 2 5" xfId="21090"/>
    <cellStyle name="Normal 5 3 5 2 2 5 2" xfId="21091"/>
    <cellStyle name="Normal 5 3 5 2 2 5 3" xfId="21092"/>
    <cellStyle name="Normal 5 3 5 2 2 5 4" xfId="21093"/>
    <cellStyle name="Normal 5 3 5 2 2 6" xfId="21094"/>
    <cellStyle name="Normal 5 3 5 2 2 6 2" xfId="21095"/>
    <cellStyle name="Normal 5 3 5 2 2 6 3" xfId="21096"/>
    <cellStyle name="Normal 5 3 5 2 2 7" xfId="21097"/>
    <cellStyle name="Normal 5 3 5 2 2 8" xfId="21098"/>
    <cellStyle name="Normal 5 3 5 2 2 9" xfId="21099"/>
    <cellStyle name="Normal 5 3 5 2 3" xfId="21100"/>
    <cellStyle name="Normal 5 3 5 2 3 2" xfId="21101"/>
    <cellStyle name="Normal 5 3 5 2 3 2 2" xfId="21102"/>
    <cellStyle name="Normal 5 3 5 2 3 2 3" xfId="21103"/>
    <cellStyle name="Normal 5 3 5 2 3 2 4" xfId="21104"/>
    <cellStyle name="Normal 5 3 5 2 3 3" xfId="21105"/>
    <cellStyle name="Normal 5 3 5 2 3 3 2" xfId="21106"/>
    <cellStyle name="Normal 5 3 5 2 3 3 3" xfId="21107"/>
    <cellStyle name="Normal 5 3 5 2 3 4" xfId="21108"/>
    <cellStyle name="Normal 5 3 5 2 3 5" xfId="21109"/>
    <cellStyle name="Normal 5 3 5 2 3 6" xfId="21110"/>
    <cellStyle name="Normal 5 3 5 2 4" xfId="21111"/>
    <cellStyle name="Normal 5 3 5 2 4 2" xfId="21112"/>
    <cellStyle name="Normal 5 3 5 2 4 3" xfId="21113"/>
    <cellStyle name="Normal 5 3 5 2 4 4" xfId="21114"/>
    <cellStyle name="Normal 5 3 5 2 5" xfId="21115"/>
    <cellStyle name="Normal 5 3 5 2 5 2" xfId="21116"/>
    <cellStyle name="Normal 5 3 5 2 5 3" xfId="21117"/>
    <cellStyle name="Normal 5 3 5 2 5 4" xfId="21118"/>
    <cellStyle name="Normal 5 3 5 2 6" xfId="21119"/>
    <cellStyle name="Normal 5 3 5 2 6 2" xfId="21120"/>
    <cellStyle name="Normal 5 3 5 2 6 3" xfId="21121"/>
    <cellStyle name="Normal 5 3 5 2 6 4" xfId="21122"/>
    <cellStyle name="Normal 5 3 5 2 7" xfId="21123"/>
    <cellStyle name="Normal 5 3 5 2 7 2" xfId="21124"/>
    <cellStyle name="Normal 5 3 5 2 7 3" xfId="21125"/>
    <cellStyle name="Normal 5 3 5 2 8" xfId="21126"/>
    <cellStyle name="Normal 5 3 5 2 9" xfId="21127"/>
    <cellStyle name="Normal 5 3 5 3" xfId="21128"/>
    <cellStyle name="Normal 5 3 5 3 2" xfId="21129"/>
    <cellStyle name="Normal 5 3 5 3 2 2" xfId="21130"/>
    <cellStyle name="Normal 5 3 5 3 2 2 2" xfId="21131"/>
    <cellStyle name="Normal 5 3 5 3 2 2 3" xfId="21132"/>
    <cellStyle name="Normal 5 3 5 3 2 2 4" xfId="21133"/>
    <cellStyle name="Normal 5 3 5 3 2 3" xfId="21134"/>
    <cellStyle name="Normal 5 3 5 3 2 3 2" xfId="21135"/>
    <cellStyle name="Normal 5 3 5 3 2 3 3" xfId="21136"/>
    <cellStyle name="Normal 5 3 5 3 2 4" xfId="21137"/>
    <cellStyle name="Normal 5 3 5 3 2 5" xfId="21138"/>
    <cellStyle name="Normal 5 3 5 3 2 6" xfId="21139"/>
    <cellStyle name="Normal 5 3 5 3 3" xfId="21140"/>
    <cellStyle name="Normal 5 3 5 3 3 2" xfId="21141"/>
    <cellStyle name="Normal 5 3 5 3 3 3" xfId="21142"/>
    <cellStyle name="Normal 5 3 5 3 3 4" xfId="21143"/>
    <cellStyle name="Normal 5 3 5 3 4" xfId="21144"/>
    <cellStyle name="Normal 5 3 5 3 4 2" xfId="21145"/>
    <cellStyle name="Normal 5 3 5 3 4 3" xfId="21146"/>
    <cellStyle name="Normal 5 3 5 3 4 4" xfId="21147"/>
    <cellStyle name="Normal 5 3 5 3 5" xfId="21148"/>
    <cellStyle name="Normal 5 3 5 3 5 2" xfId="21149"/>
    <cellStyle name="Normal 5 3 5 3 5 3" xfId="21150"/>
    <cellStyle name="Normal 5 3 5 3 5 4" xfId="21151"/>
    <cellStyle name="Normal 5 3 5 3 6" xfId="21152"/>
    <cellStyle name="Normal 5 3 5 3 6 2" xfId="21153"/>
    <cellStyle name="Normal 5 3 5 3 6 3" xfId="21154"/>
    <cellStyle name="Normal 5 3 5 3 7" xfId="21155"/>
    <cellStyle name="Normal 5 3 5 3 8" xfId="21156"/>
    <cellStyle name="Normal 5 3 5 3 9" xfId="21157"/>
    <cellStyle name="Normal 5 3 5 4" xfId="21158"/>
    <cellStyle name="Normal 5 3 5 4 2" xfId="21159"/>
    <cellStyle name="Normal 5 3 5 4 2 2" xfId="21160"/>
    <cellStyle name="Normal 5 3 5 4 2 3" xfId="21161"/>
    <cellStyle name="Normal 5 3 5 4 2 4" xfId="21162"/>
    <cellStyle name="Normal 5 3 5 4 3" xfId="21163"/>
    <cellStyle name="Normal 5 3 5 4 3 2" xfId="21164"/>
    <cellStyle name="Normal 5 3 5 4 3 3" xfId="21165"/>
    <cellStyle name="Normal 5 3 5 4 4" xfId="21166"/>
    <cellStyle name="Normal 5 3 5 4 5" xfId="21167"/>
    <cellStyle name="Normal 5 3 5 4 6" xfId="21168"/>
    <cellStyle name="Normal 5 3 5 5" xfId="21169"/>
    <cellStyle name="Normal 5 3 5 5 2" xfId="21170"/>
    <cellStyle name="Normal 5 3 5 5 3" xfId="21171"/>
    <cellStyle name="Normal 5 3 5 5 4" xfId="21172"/>
    <cellStyle name="Normal 5 3 5 6" xfId="21173"/>
    <cellStyle name="Normal 5 3 5 6 2" xfId="21174"/>
    <cellStyle name="Normal 5 3 5 6 3" xfId="21175"/>
    <cellStyle name="Normal 5 3 5 6 4" xfId="21176"/>
    <cellStyle name="Normal 5 3 5 7" xfId="21177"/>
    <cellStyle name="Normal 5 3 5 7 2" xfId="21178"/>
    <cellStyle name="Normal 5 3 5 7 3" xfId="21179"/>
    <cellStyle name="Normal 5 3 5 7 4" xfId="21180"/>
    <cellStyle name="Normal 5 3 5 8" xfId="21181"/>
    <cellStyle name="Normal 5 3 5 8 2" xfId="21182"/>
    <cellStyle name="Normal 5 3 5 8 3" xfId="21183"/>
    <cellStyle name="Normal 5 3 5 9" xfId="21184"/>
    <cellStyle name="Normal 5 3 6" xfId="21185"/>
    <cellStyle name="Normal 5 3 6 10" xfId="21186"/>
    <cellStyle name="Normal 5 3 6 11" xfId="21187"/>
    <cellStyle name="Normal 5 3 6 2" xfId="21188"/>
    <cellStyle name="Normal 5 3 6 2 10" xfId="21189"/>
    <cellStyle name="Normal 5 3 6 2 2" xfId="21190"/>
    <cellStyle name="Normal 5 3 6 2 2 2" xfId="21191"/>
    <cellStyle name="Normal 5 3 6 2 2 2 2" xfId="21192"/>
    <cellStyle name="Normal 5 3 6 2 2 2 2 2" xfId="21193"/>
    <cellStyle name="Normal 5 3 6 2 2 2 2 3" xfId="21194"/>
    <cellStyle name="Normal 5 3 6 2 2 2 2 4" xfId="21195"/>
    <cellStyle name="Normal 5 3 6 2 2 2 3" xfId="21196"/>
    <cellStyle name="Normal 5 3 6 2 2 2 3 2" xfId="21197"/>
    <cellStyle name="Normal 5 3 6 2 2 2 3 3" xfId="21198"/>
    <cellStyle name="Normal 5 3 6 2 2 2 4" xfId="21199"/>
    <cellStyle name="Normal 5 3 6 2 2 2 5" xfId="21200"/>
    <cellStyle name="Normal 5 3 6 2 2 2 6" xfId="21201"/>
    <cellStyle name="Normal 5 3 6 2 2 3" xfId="21202"/>
    <cellStyle name="Normal 5 3 6 2 2 3 2" xfId="21203"/>
    <cellStyle name="Normal 5 3 6 2 2 3 3" xfId="21204"/>
    <cellStyle name="Normal 5 3 6 2 2 3 4" xfId="21205"/>
    <cellStyle name="Normal 5 3 6 2 2 4" xfId="21206"/>
    <cellStyle name="Normal 5 3 6 2 2 4 2" xfId="21207"/>
    <cellStyle name="Normal 5 3 6 2 2 4 3" xfId="21208"/>
    <cellStyle name="Normal 5 3 6 2 2 4 4" xfId="21209"/>
    <cellStyle name="Normal 5 3 6 2 2 5" xfId="21210"/>
    <cellStyle name="Normal 5 3 6 2 2 5 2" xfId="21211"/>
    <cellStyle name="Normal 5 3 6 2 2 5 3" xfId="21212"/>
    <cellStyle name="Normal 5 3 6 2 2 5 4" xfId="21213"/>
    <cellStyle name="Normal 5 3 6 2 2 6" xfId="21214"/>
    <cellStyle name="Normal 5 3 6 2 2 6 2" xfId="21215"/>
    <cellStyle name="Normal 5 3 6 2 2 6 3" xfId="21216"/>
    <cellStyle name="Normal 5 3 6 2 2 7" xfId="21217"/>
    <cellStyle name="Normal 5 3 6 2 2 8" xfId="21218"/>
    <cellStyle name="Normal 5 3 6 2 2 9" xfId="21219"/>
    <cellStyle name="Normal 5 3 6 2 3" xfId="21220"/>
    <cellStyle name="Normal 5 3 6 2 3 2" xfId="21221"/>
    <cellStyle name="Normal 5 3 6 2 3 2 2" xfId="21222"/>
    <cellStyle name="Normal 5 3 6 2 3 2 3" xfId="21223"/>
    <cellStyle name="Normal 5 3 6 2 3 2 4" xfId="21224"/>
    <cellStyle name="Normal 5 3 6 2 3 3" xfId="21225"/>
    <cellStyle name="Normal 5 3 6 2 3 3 2" xfId="21226"/>
    <cellStyle name="Normal 5 3 6 2 3 3 3" xfId="21227"/>
    <cellStyle name="Normal 5 3 6 2 3 4" xfId="21228"/>
    <cellStyle name="Normal 5 3 6 2 3 5" xfId="21229"/>
    <cellStyle name="Normal 5 3 6 2 3 6" xfId="21230"/>
    <cellStyle name="Normal 5 3 6 2 4" xfId="21231"/>
    <cellStyle name="Normal 5 3 6 2 4 2" xfId="21232"/>
    <cellStyle name="Normal 5 3 6 2 4 3" xfId="21233"/>
    <cellStyle name="Normal 5 3 6 2 4 4" xfId="21234"/>
    <cellStyle name="Normal 5 3 6 2 5" xfId="21235"/>
    <cellStyle name="Normal 5 3 6 2 5 2" xfId="21236"/>
    <cellStyle name="Normal 5 3 6 2 5 3" xfId="21237"/>
    <cellStyle name="Normal 5 3 6 2 5 4" xfId="21238"/>
    <cellStyle name="Normal 5 3 6 2 6" xfId="21239"/>
    <cellStyle name="Normal 5 3 6 2 6 2" xfId="21240"/>
    <cellStyle name="Normal 5 3 6 2 6 3" xfId="21241"/>
    <cellStyle name="Normal 5 3 6 2 6 4" xfId="21242"/>
    <cellStyle name="Normal 5 3 6 2 7" xfId="21243"/>
    <cellStyle name="Normal 5 3 6 2 7 2" xfId="21244"/>
    <cellStyle name="Normal 5 3 6 2 7 3" xfId="21245"/>
    <cellStyle name="Normal 5 3 6 2 8" xfId="21246"/>
    <cellStyle name="Normal 5 3 6 2 9" xfId="21247"/>
    <cellStyle name="Normal 5 3 6 3" xfId="21248"/>
    <cellStyle name="Normal 5 3 6 3 2" xfId="21249"/>
    <cellStyle name="Normal 5 3 6 3 2 2" xfId="21250"/>
    <cellStyle name="Normal 5 3 6 3 2 2 2" xfId="21251"/>
    <cellStyle name="Normal 5 3 6 3 2 2 3" xfId="21252"/>
    <cellStyle name="Normal 5 3 6 3 2 2 4" xfId="21253"/>
    <cellStyle name="Normal 5 3 6 3 2 3" xfId="21254"/>
    <cellStyle name="Normal 5 3 6 3 2 3 2" xfId="21255"/>
    <cellStyle name="Normal 5 3 6 3 2 3 3" xfId="21256"/>
    <cellStyle name="Normal 5 3 6 3 2 4" xfId="21257"/>
    <cellStyle name="Normal 5 3 6 3 2 5" xfId="21258"/>
    <cellStyle name="Normal 5 3 6 3 2 6" xfId="21259"/>
    <cellStyle name="Normal 5 3 6 3 3" xfId="21260"/>
    <cellStyle name="Normal 5 3 6 3 3 2" xfId="21261"/>
    <cellStyle name="Normal 5 3 6 3 3 3" xfId="21262"/>
    <cellStyle name="Normal 5 3 6 3 3 4" xfId="21263"/>
    <cellStyle name="Normal 5 3 6 3 4" xfId="21264"/>
    <cellStyle name="Normal 5 3 6 3 4 2" xfId="21265"/>
    <cellStyle name="Normal 5 3 6 3 4 3" xfId="21266"/>
    <cellStyle name="Normal 5 3 6 3 4 4" xfId="21267"/>
    <cellStyle name="Normal 5 3 6 3 5" xfId="21268"/>
    <cellStyle name="Normal 5 3 6 3 5 2" xfId="21269"/>
    <cellStyle name="Normal 5 3 6 3 5 3" xfId="21270"/>
    <cellStyle name="Normal 5 3 6 3 5 4" xfId="21271"/>
    <cellStyle name="Normal 5 3 6 3 6" xfId="21272"/>
    <cellStyle name="Normal 5 3 6 3 6 2" xfId="21273"/>
    <cellStyle name="Normal 5 3 6 3 6 3" xfId="21274"/>
    <cellStyle name="Normal 5 3 6 3 7" xfId="21275"/>
    <cellStyle name="Normal 5 3 6 3 8" xfId="21276"/>
    <cellStyle name="Normal 5 3 6 3 9" xfId="21277"/>
    <cellStyle name="Normal 5 3 6 4" xfId="21278"/>
    <cellStyle name="Normal 5 3 6 4 2" xfId="21279"/>
    <cellStyle name="Normal 5 3 6 4 2 2" xfId="21280"/>
    <cellStyle name="Normal 5 3 6 4 2 3" xfId="21281"/>
    <cellStyle name="Normal 5 3 6 4 2 4" xfId="21282"/>
    <cellStyle name="Normal 5 3 6 4 3" xfId="21283"/>
    <cellStyle name="Normal 5 3 6 4 3 2" xfId="21284"/>
    <cellStyle name="Normal 5 3 6 4 3 3" xfId="21285"/>
    <cellStyle name="Normal 5 3 6 4 4" xfId="21286"/>
    <cellStyle name="Normal 5 3 6 4 5" xfId="21287"/>
    <cellStyle name="Normal 5 3 6 4 6" xfId="21288"/>
    <cellStyle name="Normal 5 3 6 5" xfId="21289"/>
    <cellStyle name="Normal 5 3 6 5 2" xfId="21290"/>
    <cellStyle name="Normal 5 3 6 5 3" xfId="21291"/>
    <cellStyle name="Normal 5 3 6 5 4" xfId="21292"/>
    <cellStyle name="Normal 5 3 6 6" xfId="21293"/>
    <cellStyle name="Normal 5 3 6 6 2" xfId="21294"/>
    <cellStyle name="Normal 5 3 6 6 3" xfId="21295"/>
    <cellStyle name="Normal 5 3 6 6 4" xfId="21296"/>
    <cellStyle name="Normal 5 3 6 7" xfId="21297"/>
    <cellStyle name="Normal 5 3 6 7 2" xfId="21298"/>
    <cellStyle name="Normal 5 3 6 7 3" xfId="21299"/>
    <cellStyle name="Normal 5 3 6 7 4" xfId="21300"/>
    <cellStyle name="Normal 5 3 6 8" xfId="21301"/>
    <cellStyle name="Normal 5 3 6 8 2" xfId="21302"/>
    <cellStyle name="Normal 5 3 6 8 3" xfId="21303"/>
    <cellStyle name="Normal 5 3 6 9" xfId="21304"/>
    <cellStyle name="Normal 5 3 7" xfId="21305"/>
    <cellStyle name="Normal 5 3 7 10" xfId="21306"/>
    <cellStyle name="Normal 5 3 7 2" xfId="21307"/>
    <cellStyle name="Normal 5 3 7 2 2" xfId="21308"/>
    <cellStyle name="Normal 5 3 7 2 2 2" xfId="21309"/>
    <cellStyle name="Normal 5 3 7 2 2 2 2" xfId="21310"/>
    <cellStyle name="Normal 5 3 7 2 2 2 3" xfId="21311"/>
    <cellStyle name="Normal 5 3 7 2 2 2 4" xfId="21312"/>
    <cellStyle name="Normal 5 3 7 2 2 3" xfId="21313"/>
    <cellStyle name="Normal 5 3 7 2 2 3 2" xfId="21314"/>
    <cellStyle name="Normal 5 3 7 2 2 3 3" xfId="21315"/>
    <cellStyle name="Normal 5 3 7 2 2 4" xfId="21316"/>
    <cellStyle name="Normal 5 3 7 2 2 5" xfId="21317"/>
    <cellStyle name="Normal 5 3 7 2 2 6" xfId="21318"/>
    <cellStyle name="Normal 5 3 7 2 3" xfId="21319"/>
    <cellStyle name="Normal 5 3 7 2 3 2" xfId="21320"/>
    <cellStyle name="Normal 5 3 7 2 3 3" xfId="21321"/>
    <cellStyle name="Normal 5 3 7 2 3 4" xfId="21322"/>
    <cellStyle name="Normal 5 3 7 2 4" xfId="21323"/>
    <cellStyle name="Normal 5 3 7 2 4 2" xfId="21324"/>
    <cellStyle name="Normal 5 3 7 2 4 3" xfId="21325"/>
    <cellStyle name="Normal 5 3 7 2 4 4" xfId="21326"/>
    <cellStyle name="Normal 5 3 7 2 5" xfId="21327"/>
    <cellStyle name="Normal 5 3 7 2 5 2" xfId="21328"/>
    <cellStyle name="Normal 5 3 7 2 5 3" xfId="21329"/>
    <cellStyle name="Normal 5 3 7 2 5 4" xfId="21330"/>
    <cellStyle name="Normal 5 3 7 2 6" xfId="21331"/>
    <cellStyle name="Normal 5 3 7 2 6 2" xfId="21332"/>
    <cellStyle name="Normal 5 3 7 2 6 3" xfId="21333"/>
    <cellStyle name="Normal 5 3 7 2 7" xfId="21334"/>
    <cellStyle name="Normal 5 3 7 2 8" xfId="21335"/>
    <cellStyle name="Normal 5 3 7 2 9" xfId="21336"/>
    <cellStyle name="Normal 5 3 7 3" xfId="21337"/>
    <cellStyle name="Normal 5 3 7 3 2" xfId="21338"/>
    <cellStyle name="Normal 5 3 7 3 2 2" xfId="21339"/>
    <cellStyle name="Normal 5 3 7 3 2 3" xfId="21340"/>
    <cellStyle name="Normal 5 3 7 3 2 4" xfId="21341"/>
    <cellStyle name="Normal 5 3 7 3 3" xfId="21342"/>
    <cellStyle name="Normal 5 3 7 3 3 2" xfId="21343"/>
    <cellStyle name="Normal 5 3 7 3 3 3" xfId="21344"/>
    <cellStyle name="Normal 5 3 7 3 4" xfId="21345"/>
    <cellStyle name="Normal 5 3 7 3 5" xfId="21346"/>
    <cellStyle name="Normal 5 3 7 3 6" xfId="21347"/>
    <cellStyle name="Normal 5 3 7 4" xfId="21348"/>
    <cellStyle name="Normal 5 3 7 4 2" xfId="21349"/>
    <cellStyle name="Normal 5 3 7 4 3" xfId="21350"/>
    <cellStyle name="Normal 5 3 7 4 4" xfId="21351"/>
    <cellStyle name="Normal 5 3 7 5" xfId="21352"/>
    <cellStyle name="Normal 5 3 7 5 2" xfId="21353"/>
    <cellStyle name="Normal 5 3 7 5 3" xfId="21354"/>
    <cellStyle name="Normal 5 3 7 5 4" xfId="21355"/>
    <cellStyle name="Normal 5 3 7 6" xfId="21356"/>
    <cellStyle name="Normal 5 3 7 6 2" xfId="21357"/>
    <cellStyle name="Normal 5 3 7 6 3" xfId="21358"/>
    <cellStyle name="Normal 5 3 7 6 4" xfId="21359"/>
    <cellStyle name="Normal 5 3 7 7" xfId="21360"/>
    <cellStyle name="Normal 5 3 7 7 2" xfId="21361"/>
    <cellStyle name="Normal 5 3 7 7 3" xfId="21362"/>
    <cellStyle name="Normal 5 3 7 8" xfId="21363"/>
    <cellStyle name="Normal 5 3 7 9" xfId="21364"/>
    <cellStyle name="Normal 5 3 8" xfId="21365"/>
    <cellStyle name="Normal 5 3 8 2" xfId="21366"/>
    <cellStyle name="Normal 5 3 8 2 2" xfId="21367"/>
    <cellStyle name="Normal 5 3 8 2 2 2" xfId="21368"/>
    <cellStyle name="Normal 5 3 8 2 2 3" xfId="21369"/>
    <cellStyle name="Normal 5 3 8 2 2 4" xfId="21370"/>
    <cellStyle name="Normal 5 3 8 2 3" xfId="21371"/>
    <cellStyle name="Normal 5 3 8 2 3 2" xfId="21372"/>
    <cellStyle name="Normal 5 3 8 2 3 3" xfId="21373"/>
    <cellStyle name="Normal 5 3 8 2 4" xfId="21374"/>
    <cellStyle name="Normal 5 3 8 2 5" xfId="21375"/>
    <cellStyle name="Normal 5 3 8 2 6" xfId="21376"/>
    <cellStyle name="Normal 5 3 8 3" xfId="21377"/>
    <cellStyle name="Normal 5 3 8 3 2" xfId="21378"/>
    <cellStyle name="Normal 5 3 8 3 3" xfId="21379"/>
    <cellStyle name="Normal 5 3 8 3 4" xfId="21380"/>
    <cellStyle name="Normal 5 3 8 4" xfId="21381"/>
    <cellStyle name="Normal 5 3 8 4 2" xfId="21382"/>
    <cellStyle name="Normal 5 3 8 4 3" xfId="21383"/>
    <cellStyle name="Normal 5 3 8 4 4" xfId="21384"/>
    <cellStyle name="Normal 5 3 8 5" xfId="21385"/>
    <cellStyle name="Normal 5 3 8 5 2" xfId="21386"/>
    <cellStyle name="Normal 5 3 8 5 3" xfId="21387"/>
    <cellStyle name="Normal 5 3 8 5 4" xfId="21388"/>
    <cellStyle name="Normal 5 3 8 6" xfId="21389"/>
    <cellStyle name="Normal 5 3 8 6 2" xfId="21390"/>
    <cellStyle name="Normal 5 3 8 6 3" xfId="21391"/>
    <cellStyle name="Normal 5 3 8 7" xfId="21392"/>
    <cellStyle name="Normal 5 3 8 8" xfId="21393"/>
    <cellStyle name="Normal 5 3 8 9" xfId="21394"/>
    <cellStyle name="Normal 5 3 9" xfId="21395"/>
    <cellStyle name="Normal 5 3 9 2" xfId="21396"/>
    <cellStyle name="Normal 5 3 9 2 2" xfId="21397"/>
    <cellStyle name="Normal 5 3 9 2 2 2" xfId="21398"/>
    <cellStyle name="Normal 5 3 9 2 2 3" xfId="21399"/>
    <cellStyle name="Normal 5 3 9 2 2 4" xfId="21400"/>
    <cellStyle name="Normal 5 3 9 2 3" xfId="21401"/>
    <cellStyle name="Normal 5 3 9 2 3 2" xfId="21402"/>
    <cellStyle name="Normal 5 3 9 2 3 3" xfId="21403"/>
    <cellStyle name="Normal 5 3 9 2 4" xfId="21404"/>
    <cellStyle name="Normal 5 3 9 2 5" xfId="21405"/>
    <cellStyle name="Normal 5 3 9 2 6" xfId="21406"/>
    <cellStyle name="Normal 5 3 9 3" xfId="21407"/>
    <cellStyle name="Normal 5 3 9 3 2" xfId="21408"/>
    <cellStyle name="Normal 5 3 9 3 3" xfId="21409"/>
    <cellStyle name="Normal 5 3 9 3 4" xfId="21410"/>
    <cellStyle name="Normal 5 3 9 4" xfId="21411"/>
    <cellStyle name="Normal 5 3 9 4 2" xfId="21412"/>
    <cellStyle name="Normal 5 3 9 4 3" xfId="21413"/>
    <cellStyle name="Normal 5 3 9 4 4" xfId="21414"/>
    <cellStyle name="Normal 5 3 9 5" xfId="21415"/>
    <cellStyle name="Normal 5 3 9 5 2" xfId="21416"/>
    <cellStyle name="Normal 5 3 9 5 3" xfId="21417"/>
    <cellStyle name="Normal 5 3 9 5 4" xfId="21418"/>
    <cellStyle name="Normal 5 3 9 6" xfId="21419"/>
    <cellStyle name="Normal 5 3 9 6 2" xfId="21420"/>
    <cellStyle name="Normal 5 3 9 6 3" xfId="21421"/>
    <cellStyle name="Normal 5 3 9 7" xfId="21422"/>
    <cellStyle name="Normal 5 3 9 8" xfId="21423"/>
    <cellStyle name="Normal 5 3 9 9" xfId="21424"/>
    <cellStyle name="Normal 5 4" xfId="143"/>
    <cellStyle name="Normal 5 4 10" xfId="21425"/>
    <cellStyle name="Normal 5 4 10 2" xfId="21426"/>
    <cellStyle name="Normal 5 4 10 2 2" xfId="21427"/>
    <cellStyle name="Normal 5 4 10 2 2 2" xfId="21428"/>
    <cellStyle name="Normal 5 4 10 2 2 3" xfId="21429"/>
    <cellStyle name="Normal 5 4 10 2 2 4" xfId="21430"/>
    <cellStyle name="Normal 5 4 10 2 3" xfId="21431"/>
    <cellStyle name="Normal 5 4 10 2 3 2" xfId="21432"/>
    <cellStyle name="Normal 5 4 10 2 3 3" xfId="21433"/>
    <cellStyle name="Normal 5 4 10 2 4" xfId="21434"/>
    <cellStyle name="Normal 5 4 10 2 5" xfId="21435"/>
    <cellStyle name="Normal 5 4 10 2 6" xfId="21436"/>
    <cellStyle name="Normal 5 4 10 3" xfId="21437"/>
    <cellStyle name="Normal 5 4 10 3 2" xfId="21438"/>
    <cellStyle name="Normal 5 4 10 3 3" xfId="21439"/>
    <cellStyle name="Normal 5 4 10 3 4" xfId="21440"/>
    <cellStyle name="Normal 5 4 10 4" xfId="21441"/>
    <cellStyle name="Normal 5 4 10 4 2" xfId="21442"/>
    <cellStyle name="Normal 5 4 10 4 3" xfId="21443"/>
    <cellStyle name="Normal 5 4 10 4 4" xfId="21444"/>
    <cellStyle name="Normal 5 4 10 5" xfId="21445"/>
    <cellStyle name="Normal 5 4 10 5 2" xfId="21446"/>
    <cellStyle name="Normal 5 4 10 5 3" xfId="21447"/>
    <cellStyle name="Normal 5 4 10 5 4" xfId="21448"/>
    <cellStyle name="Normal 5 4 10 6" xfId="21449"/>
    <cellStyle name="Normal 5 4 10 6 2" xfId="21450"/>
    <cellStyle name="Normal 5 4 10 6 3" xfId="21451"/>
    <cellStyle name="Normal 5 4 10 7" xfId="21452"/>
    <cellStyle name="Normal 5 4 10 8" xfId="21453"/>
    <cellStyle name="Normal 5 4 10 9" xfId="21454"/>
    <cellStyle name="Normal 5 4 11" xfId="21455"/>
    <cellStyle name="Normal 5 4 11 2" xfId="21456"/>
    <cellStyle name="Normal 5 4 11 2 2" xfId="21457"/>
    <cellStyle name="Normal 5 4 11 2 2 2" xfId="21458"/>
    <cellStyle name="Normal 5 4 11 2 2 3" xfId="21459"/>
    <cellStyle name="Normal 5 4 11 2 2 4" xfId="21460"/>
    <cellStyle name="Normal 5 4 11 2 3" xfId="21461"/>
    <cellStyle name="Normal 5 4 11 2 3 2" xfId="21462"/>
    <cellStyle name="Normal 5 4 11 2 3 3" xfId="21463"/>
    <cellStyle name="Normal 5 4 11 2 4" xfId="21464"/>
    <cellStyle name="Normal 5 4 11 2 5" xfId="21465"/>
    <cellStyle name="Normal 5 4 11 2 6" xfId="21466"/>
    <cellStyle name="Normal 5 4 11 3" xfId="21467"/>
    <cellStyle name="Normal 5 4 11 3 2" xfId="21468"/>
    <cellStyle name="Normal 5 4 11 3 3" xfId="21469"/>
    <cellStyle name="Normal 5 4 11 3 4" xfId="21470"/>
    <cellStyle name="Normal 5 4 11 4" xfId="21471"/>
    <cellStyle name="Normal 5 4 11 4 2" xfId="21472"/>
    <cellStyle name="Normal 5 4 11 4 3" xfId="21473"/>
    <cellStyle name="Normal 5 4 11 4 4" xfId="21474"/>
    <cellStyle name="Normal 5 4 11 5" xfId="21475"/>
    <cellStyle name="Normal 5 4 11 5 2" xfId="21476"/>
    <cellStyle name="Normal 5 4 11 5 3" xfId="21477"/>
    <cellStyle name="Normal 5 4 11 6" xfId="21478"/>
    <cellStyle name="Normal 5 4 11 7" xfId="21479"/>
    <cellStyle name="Normal 5 4 11 8" xfId="21480"/>
    <cellStyle name="Normal 5 4 12" xfId="21481"/>
    <cellStyle name="Normal 5 4 12 2" xfId="21482"/>
    <cellStyle name="Normal 5 4 12 2 2" xfId="21483"/>
    <cellStyle name="Normal 5 4 12 2 3" xfId="21484"/>
    <cellStyle name="Normal 5 4 12 2 4" xfId="21485"/>
    <cellStyle name="Normal 5 4 12 3" xfId="21486"/>
    <cellStyle name="Normal 5 4 12 3 2" xfId="21487"/>
    <cellStyle name="Normal 5 4 12 3 3" xfId="21488"/>
    <cellStyle name="Normal 5 4 12 3 4" xfId="21489"/>
    <cellStyle name="Normal 5 4 12 4" xfId="21490"/>
    <cellStyle name="Normal 5 4 12 4 2" xfId="21491"/>
    <cellStyle name="Normal 5 4 12 4 3" xfId="21492"/>
    <cellStyle name="Normal 5 4 12 5" xfId="21493"/>
    <cellStyle name="Normal 5 4 12 6" xfId="21494"/>
    <cellStyle name="Normal 5 4 12 7" xfId="21495"/>
    <cellStyle name="Normal 5 4 13" xfId="21496"/>
    <cellStyle name="Normal 5 4 13 2" xfId="21497"/>
    <cellStyle name="Normal 5 4 13 3" xfId="21498"/>
    <cellStyle name="Normal 5 4 13 4" xfId="21499"/>
    <cellStyle name="Normal 5 4 14" xfId="21500"/>
    <cellStyle name="Normal 5 4 14 2" xfId="21501"/>
    <cellStyle name="Normal 5 4 14 3" xfId="21502"/>
    <cellStyle name="Normal 5 4 14 4" xfId="21503"/>
    <cellStyle name="Normal 5 4 15" xfId="21504"/>
    <cellStyle name="Normal 5 4 15 2" xfId="21505"/>
    <cellStyle name="Normal 5 4 15 3" xfId="21506"/>
    <cellStyle name="Normal 5 4 15 4" xfId="21507"/>
    <cellStyle name="Normal 5 4 16" xfId="21508"/>
    <cellStyle name="Normal 5 4 16 2" xfId="21509"/>
    <cellStyle name="Normal 5 4 16 3" xfId="21510"/>
    <cellStyle name="Normal 5 4 17" xfId="21511"/>
    <cellStyle name="Normal 5 4 18" xfId="21512"/>
    <cellStyle name="Normal 5 4 19" xfId="21513"/>
    <cellStyle name="Normal 5 4 2" xfId="205"/>
    <cellStyle name="Normal 5 4 2 10" xfId="21514"/>
    <cellStyle name="Normal 5 4 2 10 2" xfId="21515"/>
    <cellStyle name="Normal 5 4 2 10 3" xfId="21516"/>
    <cellStyle name="Normal 5 4 2 10 4" xfId="21517"/>
    <cellStyle name="Normal 5 4 2 11" xfId="21518"/>
    <cellStyle name="Normal 5 4 2 11 2" xfId="21519"/>
    <cellStyle name="Normal 5 4 2 11 3" xfId="21520"/>
    <cellStyle name="Normal 5 4 2 12" xfId="21521"/>
    <cellStyle name="Normal 5 4 2 13" xfId="21522"/>
    <cellStyle name="Normal 5 4 2 14" xfId="21523"/>
    <cellStyle name="Normal 5 4 2 2" xfId="21524"/>
    <cellStyle name="Normal 5 4 2 2 10" xfId="21525"/>
    <cellStyle name="Normal 5 4 2 2 11" xfId="21526"/>
    <cellStyle name="Normal 5 4 2 2 2" xfId="21527"/>
    <cellStyle name="Normal 5 4 2 2 2 10" xfId="21528"/>
    <cellStyle name="Normal 5 4 2 2 2 2" xfId="21529"/>
    <cellStyle name="Normal 5 4 2 2 2 2 2" xfId="21530"/>
    <cellStyle name="Normal 5 4 2 2 2 2 2 2" xfId="21531"/>
    <cellStyle name="Normal 5 4 2 2 2 2 2 2 2" xfId="21532"/>
    <cellStyle name="Normal 5 4 2 2 2 2 2 2 3" xfId="21533"/>
    <cellStyle name="Normal 5 4 2 2 2 2 2 2 4" xfId="21534"/>
    <cellStyle name="Normal 5 4 2 2 2 2 2 3" xfId="21535"/>
    <cellStyle name="Normal 5 4 2 2 2 2 2 3 2" xfId="21536"/>
    <cellStyle name="Normal 5 4 2 2 2 2 2 3 3" xfId="21537"/>
    <cellStyle name="Normal 5 4 2 2 2 2 2 4" xfId="21538"/>
    <cellStyle name="Normal 5 4 2 2 2 2 2 5" xfId="21539"/>
    <cellStyle name="Normal 5 4 2 2 2 2 2 6" xfId="21540"/>
    <cellStyle name="Normal 5 4 2 2 2 2 3" xfId="21541"/>
    <cellStyle name="Normal 5 4 2 2 2 2 3 2" xfId="21542"/>
    <cellStyle name="Normal 5 4 2 2 2 2 3 3" xfId="21543"/>
    <cellStyle name="Normal 5 4 2 2 2 2 3 4" xfId="21544"/>
    <cellStyle name="Normal 5 4 2 2 2 2 4" xfId="21545"/>
    <cellStyle name="Normal 5 4 2 2 2 2 4 2" xfId="21546"/>
    <cellStyle name="Normal 5 4 2 2 2 2 4 3" xfId="21547"/>
    <cellStyle name="Normal 5 4 2 2 2 2 4 4" xfId="21548"/>
    <cellStyle name="Normal 5 4 2 2 2 2 5" xfId="21549"/>
    <cellStyle name="Normal 5 4 2 2 2 2 5 2" xfId="21550"/>
    <cellStyle name="Normal 5 4 2 2 2 2 5 3" xfId="21551"/>
    <cellStyle name="Normal 5 4 2 2 2 2 5 4" xfId="21552"/>
    <cellStyle name="Normal 5 4 2 2 2 2 6" xfId="21553"/>
    <cellStyle name="Normal 5 4 2 2 2 2 6 2" xfId="21554"/>
    <cellStyle name="Normal 5 4 2 2 2 2 6 3" xfId="21555"/>
    <cellStyle name="Normal 5 4 2 2 2 2 7" xfId="21556"/>
    <cellStyle name="Normal 5 4 2 2 2 2 8" xfId="21557"/>
    <cellStyle name="Normal 5 4 2 2 2 2 9" xfId="21558"/>
    <cellStyle name="Normal 5 4 2 2 2 3" xfId="21559"/>
    <cellStyle name="Normal 5 4 2 2 2 3 2" xfId="21560"/>
    <cellStyle name="Normal 5 4 2 2 2 3 2 2" xfId="21561"/>
    <cellStyle name="Normal 5 4 2 2 2 3 2 3" xfId="21562"/>
    <cellStyle name="Normal 5 4 2 2 2 3 2 4" xfId="21563"/>
    <cellStyle name="Normal 5 4 2 2 2 3 3" xfId="21564"/>
    <cellStyle name="Normal 5 4 2 2 2 3 3 2" xfId="21565"/>
    <cellStyle name="Normal 5 4 2 2 2 3 3 3" xfId="21566"/>
    <cellStyle name="Normal 5 4 2 2 2 3 4" xfId="21567"/>
    <cellStyle name="Normal 5 4 2 2 2 3 5" xfId="21568"/>
    <cellStyle name="Normal 5 4 2 2 2 3 6" xfId="21569"/>
    <cellStyle name="Normal 5 4 2 2 2 4" xfId="21570"/>
    <cellStyle name="Normal 5 4 2 2 2 4 2" xfId="21571"/>
    <cellStyle name="Normal 5 4 2 2 2 4 3" xfId="21572"/>
    <cellStyle name="Normal 5 4 2 2 2 4 4" xfId="21573"/>
    <cellStyle name="Normal 5 4 2 2 2 5" xfId="21574"/>
    <cellStyle name="Normal 5 4 2 2 2 5 2" xfId="21575"/>
    <cellStyle name="Normal 5 4 2 2 2 5 3" xfId="21576"/>
    <cellStyle name="Normal 5 4 2 2 2 5 4" xfId="21577"/>
    <cellStyle name="Normal 5 4 2 2 2 6" xfId="21578"/>
    <cellStyle name="Normal 5 4 2 2 2 6 2" xfId="21579"/>
    <cellStyle name="Normal 5 4 2 2 2 6 3" xfId="21580"/>
    <cellStyle name="Normal 5 4 2 2 2 6 4" xfId="21581"/>
    <cellStyle name="Normal 5 4 2 2 2 7" xfId="21582"/>
    <cellStyle name="Normal 5 4 2 2 2 7 2" xfId="21583"/>
    <cellStyle name="Normal 5 4 2 2 2 7 3" xfId="21584"/>
    <cellStyle name="Normal 5 4 2 2 2 8" xfId="21585"/>
    <cellStyle name="Normal 5 4 2 2 2 9" xfId="21586"/>
    <cellStyle name="Normal 5 4 2 2 3" xfId="21587"/>
    <cellStyle name="Normal 5 4 2 2 3 2" xfId="21588"/>
    <cellStyle name="Normal 5 4 2 2 3 2 2" xfId="21589"/>
    <cellStyle name="Normal 5 4 2 2 3 2 2 2" xfId="21590"/>
    <cellStyle name="Normal 5 4 2 2 3 2 2 3" xfId="21591"/>
    <cellStyle name="Normal 5 4 2 2 3 2 2 4" xfId="21592"/>
    <cellStyle name="Normal 5 4 2 2 3 2 3" xfId="21593"/>
    <cellStyle name="Normal 5 4 2 2 3 2 3 2" xfId="21594"/>
    <cellStyle name="Normal 5 4 2 2 3 2 3 3" xfId="21595"/>
    <cellStyle name="Normal 5 4 2 2 3 2 4" xfId="21596"/>
    <cellStyle name="Normal 5 4 2 2 3 2 5" xfId="21597"/>
    <cellStyle name="Normal 5 4 2 2 3 2 6" xfId="21598"/>
    <cellStyle name="Normal 5 4 2 2 3 3" xfId="21599"/>
    <cellStyle name="Normal 5 4 2 2 3 3 2" xfId="21600"/>
    <cellStyle name="Normal 5 4 2 2 3 3 3" xfId="21601"/>
    <cellStyle name="Normal 5 4 2 2 3 3 4" xfId="21602"/>
    <cellStyle name="Normal 5 4 2 2 3 4" xfId="21603"/>
    <cellStyle name="Normal 5 4 2 2 3 4 2" xfId="21604"/>
    <cellStyle name="Normal 5 4 2 2 3 4 3" xfId="21605"/>
    <cellStyle name="Normal 5 4 2 2 3 4 4" xfId="21606"/>
    <cellStyle name="Normal 5 4 2 2 3 5" xfId="21607"/>
    <cellStyle name="Normal 5 4 2 2 3 5 2" xfId="21608"/>
    <cellStyle name="Normal 5 4 2 2 3 5 3" xfId="21609"/>
    <cellStyle name="Normal 5 4 2 2 3 5 4" xfId="21610"/>
    <cellStyle name="Normal 5 4 2 2 3 6" xfId="21611"/>
    <cellStyle name="Normal 5 4 2 2 3 6 2" xfId="21612"/>
    <cellStyle name="Normal 5 4 2 2 3 6 3" xfId="21613"/>
    <cellStyle name="Normal 5 4 2 2 3 7" xfId="21614"/>
    <cellStyle name="Normal 5 4 2 2 3 8" xfId="21615"/>
    <cellStyle name="Normal 5 4 2 2 3 9" xfId="21616"/>
    <cellStyle name="Normal 5 4 2 2 4" xfId="21617"/>
    <cellStyle name="Normal 5 4 2 2 4 2" xfId="21618"/>
    <cellStyle name="Normal 5 4 2 2 4 2 2" xfId="21619"/>
    <cellStyle name="Normal 5 4 2 2 4 2 3" xfId="21620"/>
    <cellStyle name="Normal 5 4 2 2 4 2 4" xfId="21621"/>
    <cellStyle name="Normal 5 4 2 2 4 3" xfId="21622"/>
    <cellStyle name="Normal 5 4 2 2 4 3 2" xfId="21623"/>
    <cellStyle name="Normal 5 4 2 2 4 3 3" xfId="21624"/>
    <cellStyle name="Normal 5 4 2 2 4 4" xfId="21625"/>
    <cellStyle name="Normal 5 4 2 2 4 5" xfId="21626"/>
    <cellStyle name="Normal 5 4 2 2 4 6" xfId="21627"/>
    <cellStyle name="Normal 5 4 2 2 5" xfId="21628"/>
    <cellStyle name="Normal 5 4 2 2 5 2" xfId="21629"/>
    <cellStyle name="Normal 5 4 2 2 5 3" xfId="21630"/>
    <cellStyle name="Normal 5 4 2 2 5 4" xfId="21631"/>
    <cellStyle name="Normal 5 4 2 2 6" xfId="21632"/>
    <cellStyle name="Normal 5 4 2 2 6 2" xfId="21633"/>
    <cellStyle name="Normal 5 4 2 2 6 3" xfId="21634"/>
    <cellStyle name="Normal 5 4 2 2 6 4" xfId="21635"/>
    <cellStyle name="Normal 5 4 2 2 7" xfId="21636"/>
    <cellStyle name="Normal 5 4 2 2 7 2" xfId="21637"/>
    <cellStyle name="Normal 5 4 2 2 7 3" xfId="21638"/>
    <cellStyle name="Normal 5 4 2 2 7 4" xfId="21639"/>
    <cellStyle name="Normal 5 4 2 2 8" xfId="21640"/>
    <cellStyle name="Normal 5 4 2 2 8 2" xfId="21641"/>
    <cellStyle name="Normal 5 4 2 2 8 3" xfId="21642"/>
    <cellStyle name="Normal 5 4 2 2 9" xfId="21643"/>
    <cellStyle name="Normal 5 4 2 3" xfId="21644"/>
    <cellStyle name="Normal 5 4 2 3 10" xfId="21645"/>
    <cellStyle name="Normal 5 4 2 3 2" xfId="21646"/>
    <cellStyle name="Normal 5 4 2 3 2 2" xfId="21647"/>
    <cellStyle name="Normal 5 4 2 3 2 2 2" xfId="21648"/>
    <cellStyle name="Normal 5 4 2 3 2 2 2 2" xfId="21649"/>
    <cellStyle name="Normal 5 4 2 3 2 2 2 3" xfId="21650"/>
    <cellStyle name="Normal 5 4 2 3 2 2 2 4" xfId="21651"/>
    <cellStyle name="Normal 5 4 2 3 2 2 3" xfId="21652"/>
    <cellStyle name="Normal 5 4 2 3 2 2 3 2" xfId="21653"/>
    <cellStyle name="Normal 5 4 2 3 2 2 3 3" xfId="21654"/>
    <cellStyle name="Normal 5 4 2 3 2 2 4" xfId="21655"/>
    <cellStyle name="Normal 5 4 2 3 2 2 5" xfId="21656"/>
    <cellStyle name="Normal 5 4 2 3 2 2 6" xfId="21657"/>
    <cellStyle name="Normal 5 4 2 3 2 3" xfId="21658"/>
    <cellStyle name="Normal 5 4 2 3 2 3 2" xfId="21659"/>
    <cellStyle name="Normal 5 4 2 3 2 3 3" xfId="21660"/>
    <cellStyle name="Normal 5 4 2 3 2 3 4" xfId="21661"/>
    <cellStyle name="Normal 5 4 2 3 2 4" xfId="21662"/>
    <cellStyle name="Normal 5 4 2 3 2 4 2" xfId="21663"/>
    <cellStyle name="Normal 5 4 2 3 2 4 3" xfId="21664"/>
    <cellStyle name="Normal 5 4 2 3 2 4 4" xfId="21665"/>
    <cellStyle name="Normal 5 4 2 3 2 5" xfId="21666"/>
    <cellStyle name="Normal 5 4 2 3 2 5 2" xfId="21667"/>
    <cellStyle name="Normal 5 4 2 3 2 5 3" xfId="21668"/>
    <cellStyle name="Normal 5 4 2 3 2 5 4" xfId="21669"/>
    <cellStyle name="Normal 5 4 2 3 2 6" xfId="21670"/>
    <cellStyle name="Normal 5 4 2 3 2 6 2" xfId="21671"/>
    <cellStyle name="Normal 5 4 2 3 2 6 3" xfId="21672"/>
    <cellStyle name="Normal 5 4 2 3 2 7" xfId="21673"/>
    <cellStyle name="Normal 5 4 2 3 2 8" xfId="21674"/>
    <cellStyle name="Normal 5 4 2 3 2 9" xfId="21675"/>
    <cellStyle name="Normal 5 4 2 3 3" xfId="21676"/>
    <cellStyle name="Normal 5 4 2 3 3 2" xfId="21677"/>
    <cellStyle name="Normal 5 4 2 3 3 2 2" xfId="21678"/>
    <cellStyle name="Normal 5 4 2 3 3 2 3" xfId="21679"/>
    <cellStyle name="Normal 5 4 2 3 3 2 4" xfId="21680"/>
    <cellStyle name="Normal 5 4 2 3 3 3" xfId="21681"/>
    <cellStyle name="Normal 5 4 2 3 3 3 2" xfId="21682"/>
    <cellStyle name="Normal 5 4 2 3 3 3 3" xfId="21683"/>
    <cellStyle name="Normal 5 4 2 3 3 4" xfId="21684"/>
    <cellStyle name="Normal 5 4 2 3 3 5" xfId="21685"/>
    <cellStyle name="Normal 5 4 2 3 3 6" xfId="21686"/>
    <cellStyle name="Normal 5 4 2 3 4" xfId="21687"/>
    <cellStyle name="Normal 5 4 2 3 4 2" xfId="21688"/>
    <cellStyle name="Normal 5 4 2 3 4 3" xfId="21689"/>
    <cellStyle name="Normal 5 4 2 3 4 4" xfId="21690"/>
    <cellStyle name="Normal 5 4 2 3 5" xfId="21691"/>
    <cellStyle name="Normal 5 4 2 3 5 2" xfId="21692"/>
    <cellStyle name="Normal 5 4 2 3 5 3" xfId="21693"/>
    <cellStyle name="Normal 5 4 2 3 5 4" xfId="21694"/>
    <cellStyle name="Normal 5 4 2 3 6" xfId="21695"/>
    <cellStyle name="Normal 5 4 2 3 6 2" xfId="21696"/>
    <cellStyle name="Normal 5 4 2 3 6 3" xfId="21697"/>
    <cellStyle name="Normal 5 4 2 3 6 4" xfId="21698"/>
    <cellStyle name="Normal 5 4 2 3 7" xfId="21699"/>
    <cellStyle name="Normal 5 4 2 3 7 2" xfId="21700"/>
    <cellStyle name="Normal 5 4 2 3 7 3" xfId="21701"/>
    <cellStyle name="Normal 5 4 2 3 8" xfId="21702"/>
    <cellStyle name="Normal 5 4 2 3 9" xfId="21703"/>
    <cellStyle name="Normal 5 4 2 4" xfId="21704"/>
    <cellStyle name="Normal 5 4 2 4 2" xfId="21705"/>
    <cellStyle name="Normal 5 4 2 4 2 2" xfId="21706"/>
    <cellStyle name="Normal 5 4 2 4 2 2 2" xfId="21707"/>
    <cellStyle name="Normal 5 4 2 4 2 2 3" xfId="21708"/>
    <cellStyle name="Normal 5 4 2 4 2 2 4" xfId="21709"/>
    <cellStyle name="Normal 5 4 2 4 2 3" xfId="21710"/>
    <cellStyle name="Normal 5 4 2 4 2 3 2" xfId="21711"/>
    <cellStyle name="Normal 5 4 2 4 2 3 3" xfId="21712"/>
    <cellStyle name="Normal 5 4 2 4 2 4" xfId="21713"/>
    <cellStyle name="Normal 5 4 2 4 2 5" xfId="21714"/>
    <cellStyle name="Normal 5 4 2 4 2 6" xfId="21715"/>
    <cellStyle name="Normal 5 4 2 4 3" xfId="21716"/>
    <cellStyle name="Normal 5 4 2 4 3 2" xfId="21717"/>
    <cellStyle name="Normal 5 4 2 4 3 3" xfId="21718"/>
    <cellStyle name="Normal 5 4 2 4 3 4" xfId="21719"/>
    <cellStyle name="Normal 5 4 2 4 4" xfId="21720"/>
    <cellStyle name="Normal 5 4 2 4 4 2" xfId="21721"/>
    <cellStyle name="Normal 5 4 2 4 4 3" xfId="21722"/>
    <cellStyle name="Normal 5 4 2 4 4 4" xfId="21723"/>
    <cellStyle name="Normal 5 4 2 4 5" xfId="21724"/>
    <cellStyle name="Normal 5 4 2 4 5 2" xfId="21725"/>
    <cellStyle name="Normal 5 4 2 4 5 3" xfId="21726"/>
    <cellStyle name="Normal 5 4 2 4 5 4" xfId="21727"/>
    <cellStyle name="Normal 5 4 2 4 6" xfId="21728"/>
    <cellStyle name="Normal 5 4 2 4 6 2" xfId="21729"/>
    <cellStyle name="Normal 5 4 2 4 6 3" xfId="21730"/>
    <cellStyle name="Normal 5 4 2 4 7" xfId="21731"/>
    <cellStyle name="Normal 5 4 2 4 8" xfId="21732"/>
    <cellStyle name="Normal 5 4 2 4 9" xfId="21733"/>
    <cellStyle name="Normal 5 4 2 5" xfId="21734"/>
    <cellStyle name="Normal 5 4 2 5 2" xfId="21735"/>
    <cellStyle name="Normal 5 4 2 5 2 2" xfId="21736"/>
    <cellStyle name="Normal 5 4 2 5 2 2 2" xfId="21737"/>
    <cellStyle name="Normal 5 4 2 5 2 2 3" xfId="21738"/>
    <cellStyle name="Normal 5 4 2 5 2 2 4" xfId="21739"/>
    <cellStyle name="Normal 5 4 2 5 2 3" xfId="21740"/>
    <cellStyle name="Normal 5 4 2 5 2 3 2" xfId="21741"/>
    <cellStyle name="Normal 5 4 2 5 2 3 3" xfId="21742"/>
    <cellStyle name="Normal 5 4 2 5 2 4" xfId="21743"/>
    <cellStyle name="Normal 5 4 2 5 2 5" xfId="21744"/>
    <cellStyle name="Normal 5 4 2 5 2 6" xfId="21745"/>
    <cellStyle name="Normal 5 4 2 5 3" xfId="21746"/>
    <cellStyle name="Normal 5 4 2 5 3 2" xfId="21747"/>
    <cellStyle name="Normal 5 4 2 5 3 3" xfId="21748"/>
    <cellStyle name="Normal 5 4 2 5 3 4" xfId="21749"/>
    <cellStyle name="Normal 5 4 2 5 4" xfId="21750"/>
    <cellStyle name="Normal 5 4 2 5 4 2" xfId="21751"/>
    <cellStyle name="Normal 5 4 2 5 4 3" xfId="21752"/>
    <cellStyle name="Normal 5 4 2 5 4 4" xfId="21753"/>
    <cellStyle name="Normal 5 4 2 5 5" xfId="21754"/>
    <cellStyle name="Normal 5 4 2 5 5 2" xfId="21755"/>
    <cellStyle name="Normal 5 4 2 5 5 3" xfId="21756"/>
    <cellStyle name="Normal 5 4 2 5 5 4" xfId="21757"/>
    <cellStyle name="Normal 5 4 2 5 6" xfId="21758"/>
    <cellStyle name="Normal 5 4 2 5 6 2" xfId="21759"/>
    <cellStyle name="Normal 5 4 2 5 6 3" xfId="21760"/>
    <cellStyle name="Normal 5 4 2 5 7" xfId="21761"/>
    <cellStyle name="Normal 5 4 2 5 8" xfId="21762"/>
    <cellStyle name="Normal 5 4 2 5 9" xfId="21763"/>
    <cellStyle name="Normal 5 4 2 6" xfId="21764"/>
    <cellStyle name="Normal 5 4 2 6 2" xfId="21765"/>
    <cellStyle name="Normal 5 4 2 6 2 2" xfId="21766"/>
    <cellStyle name="Normal 5 4 2 6 2 2 2" xfId="21767"/>
    <cellStyle name="Normal 5 4 2 6 2 2 3" xfId="21768"/>
    <cellStyle name="Normal 5 4 2 6 2 2 4" xfId="21769"/>
    <cellStyle name="Normal 5 4 2 6 2 3" xfId="21770"/>
    <cellStyle name="Normal 5 4 2 6 2 3 2" xfId="21771"/>
    <cellStyle name="Normal 5 4 2 6 2 3 3" xfId="21772"/>
    <cellStyle name="Normal 5 4 2 6 2 4" xfId="21773"/>
    <cellStyle name="Normal 5 4 2 6 2 5" xfId="21774"/>
    <cellStyle name="Normal 5 4 2 6 2 6" xfId="21775"/>
    <cellStyle name="Normal 5 4 2 6 3" xfId="21776"/>
    <cellStyle name="Normal 5 4 2 6 3 2" xfId="21777"/>
    <cellStyle name="Normal 5 4 2 6 3 3" xfId="21778"/>
    <cellStyle name="Normal 5 4 2 6 3 4" xfId="21779"/>
    <cellStyle name="Normal 5 4 2 6 4" xfId="21780"/>
    <cellStyle name="Normal 5 4 2 6 4 2" xfId="21781"/>
    <cellStyle name="Normal 5 4 2 6 4 3" xfId="21782"/>
    <cellStyle name="Normal 5 4 2 6 4 4" xfId="21783"/>
    <cellStyle name="Normal 5 4 2 6 5" xfId="21784"/>
    <cellStyle name="Normal 5 4 2 6 5 2" xfId="21785"/>
    <cellStyle name="Normal 5 4 2 6 5 3" xfId="21786"/>
    <cellStyle name="Normal 5 4 2 6 6" xfId="21787"/>
    <cellStyle name="Normal 5 4 2 6 7" xfId="21788"/>
    <cellStyle name="Normal 5 4 2 6 8" xfId="21789"/>
    <cellStyle name="Normal 5 4 2 7" xfId="21790"/>
    <cellStyle name="Normal 5 4 2 7 2" xfId="21791"/>
    <cellStyle name="Normal 5 4 2 7 2 2" xfId="21792"/>
    <cellStyle name="Normal 5 4 2 7 2 3" xfId="21793"/>
    <cellStyle name="Normal 5 4 2 7 2 4" xfId="21794"/>
    <cellStyle name="Normal 5 4 2 7 3" xfId="21795"/>
    <cellStyle name="Normal 5 4 2 7 3 2" xfId="21796"/>
    <cellStyle name="Normal 5 4 2 7 3 3" xfId="21797"/>
    <cellStyle name="Normal 5 4 2 7 4" xfId="21798"/>
    <cellStyle name="Normal 5 4 2 7 5" xfId="21799"/>
    <cellStyle name="Normal 5 4 2 7 6" xfId="21800"/>
    <cellStyle name="Normal 5 4 2 8" xfId="21801"/>
    <cellStyle name="Normal 5 4 2 8 2" xfId="21802"/>
    <cellStyle name="Normal 5 4 2 8 3" xfId="21803"/>
    <cellStyle name="Normal 5 4 2 8 4" xfId="21804"/>
    <cellStyle name="Normal 5 4 2 9" xfId="21805"/>
    <cellStyle name="Normal 5 4 2 9 2" xfId="21806"/>
    <cellStyle name="Normal 5 4 2 9 3" xfId="21807"/>
    <cellStyle name="Normal 5 4 2 9 4" xfId="21808"/>
    <cellStyle name="Normal 5 4 3" xfId="21809"/>
    <cellStyle name="Normal 5 4 3 10" xfId="21810"/>
    <cellStyle name="Normal 5 4 3 10 2" xfId="21811"/>
    <cellStyle name="Normal 5 4 3 10 3" xfId="21812"/>
    <cellStyle name="Normal 5 4 3 10 4" xfId="21813"/>
    <cellStyle name="Normal 5 4 3 11" xfId="21814"/>
    <cellStyle name="Normal 5 4 3 11 2" xfId="21815"/>
    <cellStyle name="Normal 5 4 3 11 3" xfId="21816"/>
    <cellStyle name="Normal 5 4 3 12" xfId="21817"/>
    <cellStyle name="Normal 5 4 3 13" xfId="21818"/>
    <cellStyle name="Normal 5 4 3 14" xfId="21819"/>
    <cellStyle name="Normal 5 4 3 2" xfId="21820"/>
    <cellStyle name="Normal 5 4 3 2 10" xfId="21821"/>
    <cellStyle name="Normal 5 4 3 2 11" xfId="21822"/>
    <cellStyle name="Normal 5 4 3 2 2" xfId="21823"/>
    <cellStyle name="Normal 5 4 3 2 2 10" xfId="21824"/>
    <cellStyle name="Normal 5 4 3 2 2 2" xfId="21825"/>
    <cellStyle name="Normal 5 4 3 2 2 2 2" xfId="21826"/>
    <cellStyle name="Normal 5 4 3 2 2 2 2 2" xfId="21827"/>
    <cellStyle name="Normal 5 4 3 2 2 2 2 2 2" xfId="21828"/>
    <cellStyle name="Normal 5 4 3 2 2 2 2 2 3" xfId="21829"/>
    <cellStyle name="Normal 5 4 3 2 2 2 2 2 4" xfId="21830"/>
    <cellStyle name="Normal 5 4 3 2 2 2 2 3" xfId="21831"/>
    <cellStyle name="Normal 5 4 3 2 2 2 2 3 2" xfId="21832"/>
    <cellStyle name="Normal 5 4 3 2 2 2 2 3 3" xfId="21833"/>
    <cellStyle name="Normal 5 4 3 2 2 2 2 4" xfId="21834"/>
    <cellStyle name="Normal 5 4 3 2 2 2 2 5" xfId="21835"/>
    <cellStyle name="Normal 5 4 3 2 2 2 2 6" xfId="21836"/>
    <cellStyle name="Normal 5 4 3 2 2 2 3" xfId="21837"/>
    <cellStyle name="Normal 5 4 3 2 2 2 3 2" xfId="21838"/>
    <cellStyle name="Normal 5 4 3 2 2 2 3 3" xfId="21839"/>
    <cellStyle name="Normal 5 4 3 2 2 2 3 4" xfId="21840"/>
    <cellStyle name="Normal 5 4 3 2 2 2 4" xfId="21841"/>
    <cellStyle name="Normal 5 4 3 2 2 2 4 2" xfId="21842"/>
    <cellStyle name="Normal 5 4 3 2 2 2 4 3" xfId="21843"/>
    <cellStyle name="Normal 5 4 3 2 2 2 4 4" xfId="21844"/>
    <cellStyle name="Normal 5 4 3 2 2 2 5" xfId="21845"/>
    <cellStyle name="Normal 5 4 3 2 2 2 5 2" xfId="21846"/>
    <cellStyle name="Normal 5 4 3 2 2 2 5 3" xfId="21847"/>
    <cellStyle name="Normal 5 4 3 2 2 2 5 4" xfId="21848"/>
    <cellStyle name="Normal 5 4 3 2 2 2 6" xfId="21849"/>
    <cellStyle name="Normal 5 4 3 2 2 2 6 2" xfId="21850"/>
    <cellStyle name="Normal 5 4 3 2 2 2 6 3" xfId="21851"/>
    <cellStyle name="Normal 5 4 3 2 2 2 7" xfId="21852"/>
    <cellStyle name="Normal 5 4 3 2 2 2 8" xfId="21853"/>
    <cellStyle name="Normal 5 4 3 2 2 2 9" xfId="21854"/>
    <cellStyle name="Normal 5 4 3 2 2 3" xfId="21855"/>
    <cellStyle name="Normal 5 4 3 2 2 3 2" xfId="21856"/>
    <cellStyle name="Normal 5 4 3 2 2 3 2 2" xfId="21857"/>
    <cellStyle name="Normal 5 4 3 2 2 3 2 3" xfId="21858"/>
    <cellStyle name="Normal 5 4 3 2 2 3 2 4" xfId="21859"/>
    <cellStyle name="Normal 5 4 3 2 2 3 3" xfId="21860"/>
    <cellStyle name="Normal 5 4 3 2 2 3 3 2" xfId="21861"/>
    <cellStyle name="Normal 5 4 3 2 2 3 3 3" xfId="21862"/>
    <cellStyle name="Normal 5 4 3 2 2 3 4" xfId="21863"/>
    <cellStyle name="Normal 5 4 3 2 2 3 5" xfId="21864"/>
    <cellStyle name="Normal 5 4 3 2 2 3 6" xfId="21865"/>
    <cellStyle name="Normal 5 4 3 2 2 4" xfId="21866"/>
    <cellStyle name="Normal 5 4 3 2 2 4 2" xfId="21867"/>
    <cellStyle name="Normal 5 4 3 2 2 4 3" xfId="21868"/>
    <cellStyle name="Normal 5 4 3 2 2 4 4" xfId="21869"/>
    <cellStyle name="Normal 5 4 3 2 2 5" xfId="21870"/>
    <cellStyle name="Normal 5 4 3 2 2 5 2" xfId="21871"/>
    <cellStyle name="Normal 5 4 3 2 2 5 3" xfId="21872"/>
    <cellStyle name="Normal 5 4 3 2 2 5 4" xfId="21873"/>
    <cellStyle name="Normal 5 4 3 2 2 6" xfId="21874"/>
    <cellStyle name="Normal 5 4 3 2 2 6 2" xfId="21875"/>
    <cellStyle name="Normal 5 4 3 2 2 6 3" xfId="21876"/>
    <cellStyle name="Normal 5 4 3 2 2 6 4" xfId="21877"/>
    <cellStyle name="Normal 5 4 3 2 2 7" xfId="21878"/>
    <cellStyle name="Normal 5 4 3 2 2 7 2" xfId="21879"/>
    <cellStyle name="Normal 5 4 3 2 2 7 3" xfId="21880"/>
    <cellStyle name="Normal 5 4 3 2 2 8" xfId="21881"/>
    <cellStyle name="Normal 5 4 3 2 2 9" xfId="21882"/>
    <cellStyle name="Normal 5 4 3 2 3" xfId="21883"/>
    <cellStyle name="Normal 5 4 3 2 3 2" xfId="21884"/>
    <cellStyle name="Normal 5 4 3 2 3 2 2" xfId="21885"/>
    <cellStyle name="Normal 5 4 3 2 3 2 2 2" xfId="21886"/>
    <cellStyle name="Normal 5 4 3 2 3 2 2 3" xfId="21887"/>
    <cellStyle name="Normal 5 4 3 2 3 2 2 4" xfId="21888"/>
    <cellStyle name="Normal 5 4 3 2 3 2 3" xfId="21889"/>
    <cellStyle name="Normal 5 4 3 2 3 2 3 2" xfId="21890"/>
    <cellStyle name="Normal 5 4 3 2 3 2 3 3" xfId="21891"/>
    <cellStyle name="Normal 5 4 3 2 3 2 4" xfId="21892"/>
    <cellStyle name="Normal 5 4 3 2 3 2 5" xfId="21893"/>
    <cellStyle name="Normal 5 4 3 2 3 2 6" xfId="21894"/>
    <cellStyle name="Normal 5 4 3 2 3 3" xfId="21895"/>
    <cellStyle name="Normal 5 4 3 2 3 3 2" xfId="21896"/>
    <cellStyle name="Normal 5 4 3 2 3 3 3" xfId="21897"/>
    <cellStyle name="Normal 5 4 3 2 3 3 4" xfId="21898"/>
    <cellStyle name="Normal 5 4 3 2 3 4" xfId="21899"/>
    <cellStyle name="Normal 5 4 3 2 3 4 2" xfId="21900"/>
    <cellStyle name="Normal 5 4 3 2 3 4 3" xfId="21901"/>
    <cellStyle name="Normal 5 4 3 2 3 4 4" xfId="21902"/>
    <cellStyle name="Normal 5 4 3 2 3 5" xfId="21903"/>
    <cellStyle name="Normal 5 4 3 2 3 5 2" xfId="21904"/>
    <cellStyle name="Normal 5 4 3 2 3 5 3" xfId="21905"/>
    <cellStyle name="Normal 5 4 3 2 3 5 4" xfId="21906"/>
    <cellStyle name="Normal 5 4 3 2 3 6" xfId="21907"/>
    <cellStyle name="Normal 5 4 3 2 3 6 2" xfId="21908"/>
    <cellStyle name="Normal 5 4 3 2 3 6 3" xfId="21909"/>
    <cellStyle name="Normal 5 4 3 2 3 7" xfId="21910"/>
    <cellStyle name="Normal 5 4 3 2 3 8" xfId="21911"/>
    <cellStyle name="Normal 5 4 3 2 3 9" xfId="21912"/>
    <cellStyle name="Normal 5 4 3 2 4" xfId="21913"/>
    <cellStyle name="Normal 5 4 3 2 4 2" xfId="21914"/>
    <cellStyle name="Normal 5 4 3 2 4 2 2" xfId="21915"/>
    <cellStyle name="Normal 5 4 3 2 4 2 3" xfId="21916"/>
    <cellStyle name="Normal 5 4 3 2 4 2 4" xfId="21917"/>
    <cellStyle name="Normal 5 4 3 2 4 3" xfId="21918"/>
    <cellStyle name="Normal 5 4 3 2 4 3 2" xfId="21919"/>
    <cellStyle name="Normal 5 4 3 2 4 3 3" xfId="21920"/>
    <cellStyle name="Normal 5 4 3 2 4 4" xfId="21921"/>
    <cellStyle name="Normal 5 4 3 2 4 5" xfId="21922"/>
    <cellStyle name="Normal 5 4 3 2 4 6" xfId="21923"/>
    <cellStyle name="Normal 5 4 3 2 5" xfId="21924"/>
    <cellStyle name="Normal 5 4 3 2 5 2" xfId="21925"/>
    <cellStyle name="Normal 5 4 3 2 5 3" xfId="21926"/>
    <cellStyle name="Normal 5 4 3 2 5 4" xfId="21927"/>
    <cellStyle name="Normal 5 4 3 2 6" xfId="21928"/>
    <cellStyle name="Normal 5 4 3 2 6 2" xfId="21929"/>
    <cellStyle name="Normal 5 4 3 2 6 3" xfId="21930"/>
    <cellStyle name="Normal 5 4 3 2 6 4" xfId="21931"/>
    <cellStyle name="Normal 5 4 3 2 7" xfId="21932"/>
    <cellStyle name="Normal 5 4 3 2 7 2" xfId="21933"/>
    <cellStyle name="Normal 5 4 3 2 7 3" xfId="21934"/>
    <cellStyle name="Normal 5 4 3 2 7 4" xfId="21935"/>
    <cellStyle name="Normal 5 4 3 2 8" xfId="21936"/>
    <cellStyle name="Normal 5 4 3 2 8 2" xfId="21937"/>
    <cellStyle name="Normal 5 4 3 2 8 3" xfId="21938"/>
    <cellStyle name="Normal 5 4 3 2 9" xfId="21939"/>
    <cellStyle name="Normal 5 4 3 3" xfId="21940"/>
    <cellStyle name="Normal 5 4 3 3 10" xfId="21941"/>
    <cellStyle name="Normal 5 4 3 3 2" xfId="21942"/>
    <cellStyle name="Normal 5 4 3 3 2 2" xfId="21943"/>
    <cellStyle name="Normal 5 4 3 3 2 2 2" xfId="21944"/>
    <cellStyle name="Normal 5 4 3 3 2 2 2 2" xfId="21945"/>
    <cellStyle name="Normal 5 4 3 3 2 2 2 3" xfId="21946"/>
    <cellStyle name="Normal 5 4 3 3 2 2 2 4" xfId="21947"/>
    <cellStyle name="Normal 5 4 3 3 2 2 3" xfId="21948"/>
    <cellStyle name="Normal 5 4 3 3 2 2 3 2" xfId="21949"/>
    <cellStyle name="Normal 5 4 3 3 2 2 3 3" xfId="21950"/>
    <cellStyle name="Normal 5 4 3 3 2 2 4" xfId="21951"/>
    <cellStyle name="Normal 5 4 3 3 2 2 5" xfId="21952"/>
    <cellStyle name="Normal 5 4 3 3 2 2 6" xfId="21953"/>
    <cellStyle name="Normal 5 4 3 3 2 3" xfId="21954"/>
    <cellStyle name="Normal 5 4 3 3 2 3 2" xfId="21955"/>
    <cellStyle name="Normal 5 4 3 3 2 3 3" xfId="21956"/>
    <cellStyle name="Normal 5 4 3 3 2 3 4" xfId="21957"/>
    <cellStyle name="Normal 5 4 3 3 2 4" xfId="21958"/>
    <cellStyle name="Normal 5 4 3 3 2 4 2" xfId="21959"/>
    <cellStyle name="Normal 5 4 3 3 2 4 3" xfId="21960"/>
    <cellStyle name="Normal 5 4 3 3 2 4 4" xfId="21961"/>
    <cellStyle name="Normal 5 4 3 3 2 5" xfId="21962"/>
    <cellStyle name="Normal 5 4 3 3 2 5 2" xfId="21963"/>
    <cellStyle name="Normal 5 4 3 3 2 5 3" xfId="21964"/>
    <cellStyle name="Normal 5 4 3 3 2 5 4" xfId="21965"/>
    <cellStyle name="Normal 5 4 3 3 2 6" xfId="21966"/>
    <cellStyle name="Normal 5 4 3 3 2 6 2" xfId="21967"/>
    <cellStyle name="Normal 5 4 3 3 2 6 3" xfId="21968"/>
    <cellStyle name="Normal 5 4 3 3 2 7" xfId="21969"/>
    <cellStyle name="Normal 5 4 3 3 2 8" xfId="21970"/>
    <cellStyle name="Normal 5 4 3 3 2 9" xfId="21971"/>
    <cellStyle name="Normal 5 4 3 3 3" xfId="21972"/>
    <cellStyle name="Normal 5 4 3 3 3 2" xfId="21973"/>
    <cellStyle name="Normal 5 4 3 3 3 2 2" xfId="21974"/>
    <cellStyle name="Normal 5 4 3 3 3 2 3" xfId="21975"/>
    <cellStyle name="Normal 5 4 3 3 3 2 4" xfId="21976"/>
    <cellStyle name="Normal 5 4 3 3 3 3" xfId="21977"/>
    <cellStyle name="Normal 5 4 3 3 3 3 2" xfId="21978"/>
    <cellStyle name="Normal 5 4 3 3 3 3 3" xfId="21979"/>
    <cellStyle name="Normal 5 4 3 3 3 4" xfId="21980"/>
    <cellStyle name="Normal 5 4 3 3 3 5" xfId="21981"/>
    <cellStyle name="Normal 5 4 3 3 3 6" xfId="21982"/>
    <cellStyle name="Normal 5 4 3 3 4" xfId="21983"/>
    <cellStyle name="Normal 5 4 3 3 4 2" xfId="21984"/>
    <cellStyle name="Normal 5 4 3 3 4 3" xfId="21985"/>
    <cellStyle name="Normal 5 4 3 3 4 4" xfId="21986"/>
    <cellStyle name="Normal 5 4 3 3 5" xfId="21987"/>
    <cellStyle name="Normal 5 4 3 3 5 2" xfId="21988"/>
    <cellStyle name="Normal 5 4 3 3 5 3" xfId="21989"/>
    <cellStyle name="Normal 5 4 3 3 5 4" xfId="21990"/>
    <cellStyle name="Normal 5 4 3 3 6" xfId="21991"/>
    <cellStyle name="Normal 5 4 3 3 6 2" xfId="21992"/>
    <cellStyle name="Normal 5 4 3 3 6 3" xfId="21993"/>
    <cellStyle name="Normal 5 4 3 3 6 4" xfId="21994"/>
    <cellStyle name="Normal 5 4 3 3 7" xfId="21995"/>
    <cellStyle name="Normal 5 4 3 3 7 2" xfId="21996"/>
    <cellStyle name="Normal 5 4 3 3 7 3" xfId="21997"/>
    <cellStyle name="Normal 5 4 3 3 8" xfId="21998"/>
    <cellStyle name="Normal 5 4 3 3 9" xfId="21999"/>
    <cellStyle name="Normal 5 4 3 4" xfId="22000"/>
    <cellStyle name="Normal 5 4 3 4 2" xfId="22001"/>
    <cellStyle name="Normal 5 4 3 4 2 2" xfId="22002"/>
    <cellStyle name="Normal 5 4 3 4 2 2 2" xfId="22003"/>
    <cellStyle name="Normal 5 4 3 4 2 2 3" xfId="22004"/>
    <cellStyle name="Normal 5 4 3 4 2 2 4" xfId="22005"/>
    <cellStyle name="Normal 5 4 3 4 2 3" xfId="22006"/>
    <cellStyle name="Normal 5 4 3 4 2 3 2" xfId="22007"/>
    <cellStyle name="Normal 5 4 3 4 2 3 3" xfId="22008"/>
    <cellStyle name="Normal 5 4 3 4 2 4" xfId="22009"/>
    <cellStyle name="Normal 5 4 3 4 2 5" xfId="22010"/>
    <cellStyle name="Normal 5 4 3 4 2 6" xfId="22011"/>
    <cellStyle name="Normal 5 4 3 4 3" xfId="22012"/>
    <cellStyle name="Normal 5 4 3 4 3 2" xfId="22013"/>
    <cellStyle name="Normal 5 4 3 4 3 3" xfId="22014"/>
    <cellStyle name="Normal 5 4 3 4 3 4" xfId="22015"/>
    <cellStyle name="Normal 5 4 3 4 4" xfId="22016"/>
    <cellStyle name="Normal 5 4 3 4 4 2" xfId="22017"/>
    <cellStyle name="Normal 5 4 3 4 4 3" xfId="22018"/>
    <cellStyle name="Normal 5 4 3 4 4 4" xfId="22019"/>
    <cellStyle name="Normal 5 4 3 4 5" xfId="22020"/>
    <cellStyle name="Normal 5 4 3 4 5 2" xfId="22021"/>
    <cellStyle name="Normal 5 4 3 4 5 3" xfId="22022"/>
    <cellStyle name="Normal 5 4 3 4 5 4" xfId="22023"/>
    <cellStyle name="Normal 5 4 3 4 6" xfId="22024"/>
    <cellStyle name="Normal 5 4 3 4 6 2" xfId="22025"/>
    <cellStyle name="Normal 5 4 3 4 6 3" xfId="22026"/>
    <cellStyle name="Normal 5 4 3 4 7" xfId="22027"/>
    <cellStyle name="Normal 5 4 3 4 8" xfId="22028"/>
    <cellStyle name="Normal 5 4 3 4 9" xfId="22029"/>
    <cellStyle name="Normal 5 4 3 5" xfId="22030"/>
    <cellStyle name="Normal 5 4 3 5 2" xfId="22031"/>
    <cellStyle name="Normal 5 4 3 5 2 2" xfId="22032"/>
    <cellStyle name="Normal 5 4 3 5 2 2 2" xfId="22033"/>
    <cellStyle name="Normal 5 4 3 5 2 2 3" xfId="22034"/>
    <cellStyle name="Normal 5 4 3 5 2 2 4" xfId="22035"/>
    <cellStyle name="Normal 5 4 3 5 2 3" xfId="22036"/>
    <cellStyle name="Normal 5 4 3 5 2 3 2" xfId="22037"/>
    <cellStyle name="Normal 5 4 3 5 2 3 3" xfId="22038"/>
    <cellStyle name="Normal 5 4 3 5 2 4" xfId="22039"/>
    <cellStyle name="Normal 5 4 3 5 2 5" xfId="22040"/>
    <cellStyle name="Normal 5 4 3 5 2 6" xfId="22041"/>
    <cellStyle name="Normal 5 4 3 5 3" xfId="22042"/>
    <cellStyle name="Normal 5 4 3 5 3 2" xfId="22043"/>
    <cellStyle name="Normal 5 4 3 5 3 3" xfId="22044"/>
    <cellStyle name="Normal 5 4 3 5 3 4" xfId="22045"/>
    <cellStyle name="Normal 5 4 3 5 4" xfId="22046"/>
    <cellStyle name="Normal 5 4 3 5 4 2" xfId="22047"/>
    <cellStyle name="Normal 5 4 3 5 4 3" xfId="22048"/>
    <cellStyle name="Normal 5 4 3 5 4 4" xfId="22049"/>
    <cellStyle name="Normal 5 4 3 5 5" xfId="22050"/>
    <cellStyle name="Normal 5 4 3 5 5 2" xfId="22051"/>
    <cellStyle name="Normal 5 4 3 5 5 3" xfId="22052"/>
    <cellStyle name="Normal 5 4 3 5 5 4" xfId="22053"/>
    <cellStyle name="Normal 5 4 3 5 6" xfId="22054"/>
    <cellStyle name="Normal 5 4 3 5 6 2" xfId="22055"/>
    <cellStyle name="Normal 5 4 3 5 6 3" xfId="22056"/>
    <cellStyle name="Normal 5 4 3 5 7" xfId="22057"/>
    <cellStyle name="Normal 5 4 3 5 8" xfId="22058"/>
    <cellStyle name="Normal 5 4 3 5 9" xfId="22059"/>
    <cellStyle name="Normal 5 4 3 6" xfId="22060"/>
    <cellStyle name="Normal 5 4 3 6 2" xfId="22061"/>
    <cellStyle name="Normal 5 4 3 6 2 2" xfId="22062"/>
    <cellStyle name="Normal 5 4 3 6 2 2 2" xfId="22063"/>
    <cellStyle name="Normal 5 4 3 6 2 2 3" xfId="22064"/>
    <cellStyle name="Normal 5 4 3 6 2 2 4" xfId="22065"/>
    <cellStyle name="Normal 5 4 3 6 2 3" xfId="22066"/>
    <cellStyle name="Normal 5 4 3 6 2 3 2" xfId="22067"/>
    <cellStyle name="Normal 5 4 3 6 2 3 3" xfId="22068"/>
    <cellStyle name="Normal 5 4 3 6 2 4" xfId="22069"/>
    <cellStyle name="Normal 5 4 3 6 2 5" xfId="22070"/>
    <cellStyle name="Normal 5 4 3 6 2 6" xfId="22071"/>
    <cellStyle name="Normal 5 4 3 6 3" xfId="22072"/>
    <cellStyle name="Normal 5 4 3 6 3 2" xfId="22073"/>
    <cellStyle name="Normal 5 4 3 6 3 3" xfId="22074"/>
    <cellStyle name="Normal 5 4 3 6 3 4" xfId="22075"/>
    <cellStyle name="Normal 5 4 3 6 4" xfId="22076"/>
    <cellStyle name="Normal 5 4 3 6 4 2" xfId="22077"/>
    <cellStyle name="Normal 5 4 3 6 4 3" xfId="22078"/>
    <cellStyle name="Normal 5 4 3 6 4 4" xfId="22079"/>
    <cellStyle name="Normal 5 4 3 6 5" xfId="22080"/>
    <cellStyle name="Normal 5 4 3 6 5 2" xfId="22081"/>
    <cellStyle name="Normal 5 4 3 6 5 3" xfId="22082"/>
    <cellStyle name="Normal 5 4 3 6 6" xfId="22083"/>
    <cellStyle name="Normal 5 4 3 6 7" xfId="22084"/>
    <cellStyle name="Normal 5 4 3 6 8" xfId="22085"/>
    <cellStyle name="Normal 5 4 3 7" xfId="22086"/>
    <cellStyle name="Normal 5 4 3 7 2" xfId="22087"/>
    <cellStyle name="Normal 5 4 3 7 2 2" xfId="22088"/>
    <cellStyle name="Normal 5 4 3 7 2 3" xfId="22089"/>
    <cellStyle name="Normal 5 4 3 7 2 4" xfId="22090"/>
    <cellStyle name="Normal 5 4 3 7 3" xfId="22091"/>
    <cellStyle name="Normal 5 4 3 7 3 2" xfId="22092"/>
    <cellStyle name="Normal 5 4 3 7 3 3" xfId="22093"/>
    <cellStyle name="Normal 5 4 3 7 4" xfId="22094"/>
    <cellStyle name="Normal 5 4 3 7 5" xfId="22095"/>
    <cellStyle name="Normal 5 4 3 7 6" xfId="22096"/>
    <cellStyle name="Normal 5 4 3 8" xfId="22097"/>
    <cellStyle name="Normal 5 4 3 8 2" xfId="22098"/>
    <cellStyle name="Normal 5 4 3 8 3" xfId="22099"/>
    <cellStyle name="Normal 5 4 3 8 4" xfId="22100"/>
    <cellStyle name="Normal 5 4 3 9" xfId="22101"/>
    <cellStyle name="Normal 5 4 3 9 2" xfId="22102"/>
    <cellStyle name="Normal 5 4 3 9 3" xfId="22103"/>
    <cellStyle name="Normal 5 4 3 9 4" xfId="22104"/>
    <cellStyle name="Normal 5 4 4" xfId="22105"/>
    <cellStyle name="Normal 5 4 4 10" xfId="22106"/>
    <cellStyle name="Normal 5 4 4 11" xfId="22107"/>
    <cellStyle name="Normal 5 4 4 2" xfId="22108"/>
    <cellStyle name="Normal 5 4 4 2 10" xfId="22109"/>
    <cellStyle name="Normal 5 4 4 2 2" xfId="22110"/>
    <cellStyle name="Normal 5 4 4 2 2 2" xfId="22111"/>
    <cellStyle name="Normal 5 4 4 2 2 2 2" xfId="22112"/>
    <cellStyle name="Normal 5 4 4 2 2 2 2 2" xfId="22113"/>
    <cellStyle name="Normal 5 4 4 2 2 2 2 3" xfId="22114"/>
    <cellStyle name="Normal 5 4 4 2 2 2 2 4" xfId="22115"/>
    <cellStyle name="Normal 5 4 4 2 2 2 3" xfId="22116"/>
    <cellStyle name="Normal 5 4 4 2 2 2 3 2" xfId="22117"/>
    <cellStyle name="Normal 5 4 4 2 2 2 3 3" xfId="22118"/>
    <cellStyle name="Normal 5 4 4 2 2 2 4" xfId="22119"/>
    <cellStyle name="Normal 5 4 4 2 2 2 5" xfId="22120"/>
    <cellStyle name="Normal 5 4 4 2 2 2 6" xfId="22121"/>
    <cellStyle name="Normal 5 4 4 2 2 3" xfId="22122"/>
    <cellStyle name="Normal 5 4 4 2 2 3 2" xfId="22123"/>
    <cellStyle name="Normal 5 4 4 2 2 3 3" xfId="22124"/>
    <cellStyle name="Normal 5 4 4 2 2 3 4" xfId="22125"/>
    <cellStyle name="Normal 5 4 4 2 2 4" xfId="22126"/>
    <cellStyle name="Normal 5 4 4 2 2 4 2" xfId="22127"/>
    <cellStyle name="Normal 5 4 4 2 2 4 3" xfId="22128"/>
    <cellStyle name="Normal 5 4 4 2 2 4 4" xfId="22129"/>
    <cellStyle name="Normal 5 4 4 2 2 5" xfId="22130"/>
    <cellStyle name="Normal 5 4 4 2 2 5 2" xfId="22131"/>
    <cellStyle name="Normal 5 4 4 2 2 5 3" xfId="22132"/>
    <cellStyle name="Normal 5 4 4 2 2 5 4" xfId="22133"/>
    <cellStyle name="Normal 5 4 4 2 2 6" xfId="22134"/>
    <cellStyle name="Normal 5 4 4 2 2 6 2" xfId="22135"/>
    <cellStyle name="Normal 5 4 4 2 2 6 3" xfId="22136"/>
    <cellStyle name="Normal 5 4 4 2 2 7" xfId="22137"/>
    <cellStyle name="Normal 5 4 4 2 2 8" xfId="22138"/>
    <cellStyle name="Normal 5 4 4 2 2 9" xfId="22139"/>
    <cellStyle name="Normal 5 4 4 2 3" xfId="22140"/>
    <cellStyle name="Normal 5 4 4 2 3 2" xfId="22141"/>
    <cellStyle name="Normal 5 4 4 2 3 2 2" xfId="22142"/>
    <cellStyle name="Normal 5 4 4 2 3 2 3" xfId="22143"/>
    <cellStyle name="Normal 5 4 4 2 3 2 4" xfId="22144"/>
    <cellStyle name="Normal 5 4 4 2 3 3" xfId="22145"/>
    <cellStyle name="Normal 5 4 4 2 3 3 2" xfId="22146"/>
    <cellStyle name="Normal 5 4 4 2 3 3 3" xfId="22147"/>
    <cellStyle name="Normal 5 4 4 2 3 4" xfId="22148"/>
    <cellStyle name="Normal 5 4 4 2 3 5" xfId="22149"/>
    <cellStyle name="Normal 5 4 4 2 3 6" xfId="22150"/>
    <cellStyle name="Normal 5 4 4 2 4" xfId="22151"/>
    <cellStyle name="Normal 5 4 4 2 4 2" xfId="22152"/>
    <cellStyle name="Normal 5 4 4 2 4 3" xfId="22153"/>
    <cellStyle name="Normal 5 4 4 2 4 4" xfId="22154"/>
    <cellStyle name="Normal 5 4 4 2 5" xfId="22155"/>
    <cellStyle name="Normal 5 4 4 2 5 2" xfId="22156"/>
    <cellStyle name="Normal 5 4 4 2 5 3" xfId="22157"/>
    <cellStyle name="Normal 5 4 4 2 5 4" xfId="22158"/>
    <cellStyle name="Normal 5 4 4 2 6" xfId="22159"/>
    <cellStyle name="Normal 5 4 4 2 6 2" xfId="22160"/>
    <cellStyle name="Normal 5 4 4 2 6 3" xfId="22161"/>
    <cellStyle name="Normal 5 4 4 2 6 4" xfId="22162"/>
    <cellStyle name="Normal 5 4 4 2 7" xfId="22163"/>
    <cellStyle name="Normal 5 4 4 2 7 2" xfId="22164"/>
    <cellStyle name="Normal 5 4 4 2 7 3" xfId="22165"/>
    <cellStyle name="Normal 5 4 4 2 8" xfId="22166"/>
    <cellStyle name="Normal 5 4 4 2 9" xfId="22167"/>
    <cellStyle name="Normal 5 4 4 3" xfId="22168"/>
    <cellStyle name="Normal 5 4 4 3 2" xfId="22169"/>
    <cellStyle name="Normal 5 4 4 3 2 2" xfId="22170"/>
    <cellStyle name="Normal 5 4 4 3 2 2 2" xfId="22171"/>
    <cellStyle name="Normal 5 4 4 3 2 2 3" xfId="22172"/>
    <cellStyle name="Normal 5 4 4 3 2 2 4" xfId="22173"/>
    <cellStyle name="Normal 5 4 4 3 2 3" xfId="22174"/>
    <cellStyle name="Normal 5 4 4 3 2 3 2" xfId="22175"/>
    <cellStyle name="Normal 5 4 4 3 2 3 3" xfId="22176"/>
    <cellStyle name="Normal 5 4 4 3 2 4" xfId="22177"/>
    <cellStyle name="Normal 5 4 4 3 2 5" xfId="22178"/>
    <cellStyle name="Normal 5 4 4 3 2 6" xfId="22179"/>
    <cellStyle name="Normal 5 4 4 3 3" xfId="22180"/>
    <cellStyle name="Normal 5 4 4 3 3 2" xfId="22181"/>
    <cellStyle name="Normal 5 4 4 3 3 3" xfId="22182"/>
    <cellStyle name="Normal 5 4 4 3 3 4" xfId="22183"/>
    <cellStyle name="Normal 5 4 4 3 4" xfId="22184"/>
    <cellStyle name="Normal 5 4 4 3 4 2" xfId="22185"/>
    <cellStyle name="Normal 5 4 4 3 4 3" xfId="22186"/>
    <cellStyle name="Normal 5 4 4 3 4 4" xfId="22187"/>
    <cellStyle name="Normal 5 4 4 3 5" xfId="22188"/>
    <cellStyle name="Normal 5 4 4 3 5 2" xfId="22189"/>
    <cellStyle name="Normal 5 4 4 3 5 3" xfId="22190"/>
    <cellStyle name="Normal 5 4 4 3 5 4" xfId="22191"/>
    <cellStyle name="Normal 5 4 4 3 6" xfId="22192"/>
    <cellStyle name="Normal 5 4 4 3 6 2" xfId="22193"/>
    <cellStyle name="Normal 5 4 4 3 6 3" xfId="22194"/>
    <cellStyle name="Normal 5 4 4 3 7" xfId="22195"/>
    <cellStyle name="Normal 5 4 4 3 8" xfId="22196"/>
    <cellStyle name="Normal 5 4 4 3 9" xfId="22197"/>
    <cellStyle name="Normal 5 4 4 4" xfId="22198"/>
    <cellStyle name="Normal 5 4 4 4 2" xfId="22199"/>
    <cellStyle name="Normal 5 4 4 4 2 2" xfId="22200"/>
    <cellStyle name="Normal 5 4 4 4 2 3" xfId="22201"/>
    <cellStyle name="Normal 5 4 4 4 2 4" xfId="22202"/>
    <cellStyle name="Normal 5 4 4 4 3" xfId="22203"/>
    <cellStyle name="Normal 5 4 4 4 3 2" xfId="22204"/>
    <cellStyle name="Normal 5 4 4 4 3 3" xfId="22205"/>
    <cellStyle name="Normal 5 4 4 4 4" xfId="22206"/>
    <cellStyle name="Normal 5 4 4 4 5" xfId="22207"/>
    <cellStyle name="Normal 5 4 4 4 6" xfId="22208"/>
    <cellStyle name="Normal 5 4 4 5" xfId="22209"/>
    <cellStyle name="Normal 5 4 4 5 2" xfId="22210"/>
    <cellStyle name="Normal 5 4 4 5 3" xfId="22211"/>
    <cellStyle name="Normal 5 4 4 5 4" xfId="22212"/>
    <cellStyle name="Normal 5 4 4 6" xfId="22213"/>
    <cellStyle name="Normal 5 4 4 6 2" xfId="22214"/>
    <cellStyle name="Normal 5 4 4 6 3" xfId="22215"/>
    <cellStyle name="Normal 5 4 4 6 4" xfId="22216"/>
    <cellStyle name="Normal 5 4 4 7" xfId="22217"/>
    <cellStyle name="Normal 5 4 4 7 2" xfId="22218"/>
    <cellStyle name="Normal 5 4 4 7 3" xfId="22219"/>
    <cellStyle name="Normal 5 4 4 7 4" xfId="22220"/>
    <cellStyle name="Normal 5 4 4 8" xfId="22221"/>
    <cellStyle name="Normal 5 4 4 8 2" xfId="22222"/>
    <cellStyle name="Normal 5 4 4 8 3" xfId="22223"/>
    <cellStyle name="Normal 5 4 4 9" xfId="22224"/>
    <cellStyle name="Normal 5 4 5" xfId="22225"/>
    <cellStyle name="Normal 5 4 5 10" xfId="22226"/>
    <cellStyle name="Normal 5 4 5 11" xfId="22227"/>
    <cellStyle name="Normal 5 4 5 2" xfId="22228"/>
    <cellStyle name="Normal 5 4 5 2 10" xfId="22229"/>
    <cellStyle name="Normal 5 4 5 2 2" xfId="22230"/>
    <cellStyle name="Normal 5 4 5 2 2 2" xfId="22231"/>
    <cellStyle name="Normal 5 4 5 2 2 2 2" xfId="22232"/>
    <cellStyle name="Normal 5 4 5 2 2 2 2 2" xfId="22233"/>
    <cellStyle name="Normal 5 4 5 2 2 2 2 3" xfId="22234"/>
    <cellStyle name="Normal 5 4 5 2 2 2 2 4" xfId="22235"/>
    <cellStyle name="Normal 5 4 5 2 2 2 3" xfId="22236"/>
    <cellStyle name="Normal 5 4 5 2 2 2 3 2" xfId="22237"/>
    <cellStyle name="Normal 5 4 5 2 2 2 3 3" xfId="22238"/>
    <cellStyle name="Normal 5 4 5 2 2 2 4" xfId="22239"/>
    <cellStyle name="Normal 5 4 5 2 2 2 5" xfId="22240"/>
    <cellStyle name="Normal 5 4 5 2 2 2 6" xfId="22241"/>
    <cellStyle name="Normal 5 4 5 2 2 3" xfId="22242"/>
    <cellStyle name="Normal 5 4 5 2 2 3 2" xfId="22243"/>
    <cellStyle name="Normal 5 4 5 2 2 3 3" xfId="22244"/>
    <cellStyle name="Normal 5 4 5 2 2 3 4" xfId="22245"/>
    <cellStyle name="Normal 5 4 5 2 2 4" xfId="22246"/>
    <cellStyle name="Normal 5 4 5 2 2 4 2" xfId="22247"/>
    <cellStyle name="Normal 5 4 5 2 2 4 3" xfId="22248"/>
    <cellStyle name="Normal 5 4 5 2 2 4 4" xfId="22249"/>
    <cellStyle name="Normal 5 4 5 2 2 5" xfId="22250"/>
    <cellStyle name="Normal 5 4 5 2 2 5 2" xfId="22251"/>
    <cellStyle name="Normal 5 4 5 2 2 5 3" xfId="22252"/>
    <cellStyle name="Normal 5 4 5 2 2 5 4" xfId="22253"/>
    <cellStyle name="Normal 5 4 5 2 2 6" xfId="22254"/>
    <cellStyle name="Normal 5 4 5 2 2 6 2" xfId="22255"/>
    <cellStyle name="Normal 5 4 5 2 2 6 3" xfId="22256"/>
    <cellStyle name="Normal 5 4 5 2 2 7" xfId="22257"/>
    <cellStyle name="Normal 5 4 5 2 2 8" xfId="22258"/>
    <cellStyle name="Normal 5 4 5 2 2 9" xfId="22259"/>
    <cellStyle name="Normal 5 4 5 2 3" xfId="22260"/>
    <cellStyle name="Normal 5 4 5 2 3 2" xfId="22261"/>
    <cellStyle name="Normal 5 4 5 2 3 2 2" xfId="22262"/>
    <cellStyle name="Normal 5 4 5 2 3 2 3" xfId="22263"/>
    <cellStyle name="Normal 5 4 5 2 3 2 4" xfId="22264"/>
    <cellStyle name="Normal 5 4 5 2 3 3" xfId="22265"/>
    <cellStyle name="Normal 5 4 5 2 3 3 2" xfId="22266"/>
    <cellStyle name="Normal 5 4 5 2 3 3 3" xfId="22267"/>
    <cellStyle name="Normal 5 4 5 2 3 4" xfId="22268"/>
    <cellStyle name="Normal 5 4 5 2 3 5" xfId="22269"/>
    <cellStyle name="Normal 5 4 5 2 3 6" xfId="22270"/>
    <cellStyle name="Normal 5 4 5 2 4" xfId="22271"/>
    <cellStyle name="Normal 5 4 5 2 4 2" xfId="22272"/>
    <cellStyle name="Normal 5 4 5 2 4 3" xfId="22273"/>
    <cellStyle name="Normal 5 4 5 2 4 4" xfId="22274"/>
    <cellStyle name="Normal 5 4 5 2 5" xfId="22275"/>
    <cellStyle name="Normal 5 4 5 2 5 2" xfId="22276"/>
    <cellStyle name="Normal 5 4 5 2 5 3" xfId="22277"/>
    <cellStyle name="Normal 5 4 5 2 5 4" xfId="22278"/>
    <cellStyle name="Normal 5 4 5 2 6" xfId="22279"/>
    <cellStyle name="Normal 5 4 5 2 6 2" xfId="22280"/>
    <cellStyle name="Normal 5 4 5 2 6 3" xfId="22281"/>
    <cellStyle name="Normal 5 4 5 2 6 4" xfId="22282"/>
    <cellStyle name="Normal 5 4 5 2 7" xfId="22283"/>
    <cellStyle name="Normal 5 4 5 2 7 2" xfId="22284"/>
    <cellStyle name="Normal 5 4 5 2 7 3" xfId="22285"/>
    <cellStyle name="Normal 5 4 5 2 8" xfId="22286"/>
    <cellStyle name="Normal 5 4 5 2 9" xfId="22287"/>
    <cellStyle name="Normal 5 4 5 3" xfId="22288"/>
    <cellStyle name="Normal 5 4 5 3 2" xfId="22289"/>
    <cellStyle name="Normal 5 4 5 3 2 2" xfId="22290"/>
    <cellStyle name="Normal 5 4 5 3 2 2 2" xfId="22291"/>
    <cellStyle name="Normal 5 4 5 3 2 2 3" xfId="22292"/>
    <cellStyle name="Normal 5 4 5 3 2 2 4" xfId="22293"/>
    <cellStyle name="Normal 5 4 5 3 2 3" xfId="22294"/>
    <cellStyle name="Normal 5 4 5 3 2 3 2" xfId="22295"/>
    <cellStyle name="Normal 5 4 5 3 2 3 3" xfId="22296"/>
    <cellStyle name="Normal 5 4 5 3 2 4" xfId="22297"/>
    <cellStyle name="Normal 5 4 5 3 2 5" xfId="22298"/>
    <cellStyle name="Normal 5 4 5 3 2 6" xfId="22299"/>
    <cellStyle name="Normal 5 4 5 3 3" xfId="22300"/>
    <cellStyle name="Normal 5 4 5 3 3 2" xfId="22301"/>
    <cellStyle name="Normal 5 4 5 3 3 3" xfId="22302"/>
    <cellStyle name="Normal 5 4 5 3 3 4" xfId="22303"/>
    <cellStyle name="Normal 5 4 5 3 4" xfId="22304"/>
    <cellStyle name="Normal 5 4 5 3 4 2" xfId="22305"/>
    <cellStyle name="Normal 5 4 5 3 4 3" xfId="22306"/>
    <cellStyle name="Normal 5 4 5 3 4 4" xfId="22307"/>
    <cellStyle name="Normal 5 4 5 3 5" xfId="22308"/>
    <cellStyle name="Normal 5 4 5 3 5 2" xfId="22309"/>
    <cellStyle name="Normal 5 4 5 3 5 3" xfId="22310"/>
    <cellStyle name="Normal 5 4 5 3 5 4" xfId="22311"/>
    <cellStyle name="Normal 5 4 5 3 6" xfId="22312"/>
    <cellStyle name="Normal 5 4 5 3 6 2" xfId="22313"/>
    <cellStyle name="Normal 5 4 5 3 6 3" xfId="22314"/>
    <cellStyle name="Normal 5 4 5 3 7" xfId="22315"/>
    <cellStyle name="Normal 5 4 5 3 8" xfId="22316"/>
    <cellStyle name="Normal 5 4 5 3 9" xfId="22317"/>
    <cellStyle name="Normal 5 4 5 4" xfId="22318"/>
    <cellStyle name="Normal 5 4 5 4 2" xfId="22319"/>
    <cellStyle name="Normal 5 4 5 4 2 2" xfId="22320"/>
    <cellStyle name="Normal 5 4 5 4 2 3" xfId="22321"/>
    <cellStyle name="Normal 5 4 5 4 2 4" xfId="22322"/>
    <cellStyle name="Normal 5 4 5 4 3" xfId="22323"/>
    <cellStyle name="Normal 5 4 5 4 3 2" xfId="22324"/>
    <cellStyle name="Normal 5 4 5 4 3 3" xfId="22325"/>
    <cellStyle name="Normal 5 4 5 4 4" xfId="22326"/>
    <cellStyle name="Normal 5 4 5 4 5" xfId="22327"/>
    <cellStyle name="Normal 5 4 5 4 6" xfId="22328"/>
    <cellStyle name="Normal 5 4 5 5" xfId="22329"/>
    <cellStyle name="Normal 5 4 5 5 2" xfId="22330"/>
    <cellStyle name="Normal 5 4 5 5 3" xfId="22331"/>
    <cellStyle name="Normal 5 4 5 5 4" xfId="22332"/>
    <cellStyle name="Normal 5 4 5 6" xfId="22333"/>
    <cellStyle name="Normal 5 4 5 6 2" xfId="22334"/>
    <cellStyle name="Normal 5 4 5 6 3" xfId="22335"/>
    <cellStyle name="Normal 5 4 5 6 4" xfId="22336"/>
    <cellStyle name="Normal 5 4 5 7" xfId="22337"/>
    <cellStyle name="Normal 5 4 5 7 2" xfId="22338"/>
    <cellStyle name="Normal 5 4 5 7 3" xfId="22339"/>
    <cellStyle name="Normal 5 4 5 7 4" xfId="22340"/>
    <cellStyle name="Normal 5 4 5 8" xfId="22341"/>
    <cellStyle name="Normal 5 4 5 8 2" xfId="22342"/>
    <cellStyle name="Normal 5 4 5 8 3" xfId="22343"/>
    <cellStyle name="Normal 5 4 5 9" xfId="22344"/>
    <cellStyle name="Normal 5 4 6" xfId="22345"/>
    <cellStyle name="Normal 5 4 6 10" xfId="22346"/>
    <cellStyle name="Normal 5 4 6 11" xfId="22347"/>
    <cellStyle name="Normal 5 4 6 2" xfId="22348"/>
    <cellStyle name="Normal 5 4 6 2 10" xfId="22349"/>
    <cellStyle name="Normal 5 4 6 2 2" xfId="22350"/>
    <cellStyle name="Normal 5 4 6 2 2 2" xfId="22351"/>
    <cellStyle name="Normal 5 4 6 2 2 2 2" xfId="22352"/>
    <cellStyle name="Normal 5 4 6 2 2 2 2 2" xfId="22353"/>
    <cellStyle name="Normal 5 4 6 2 2 2 2 3" xfId="22354"/>
    <cellStyle name="Normal 5 4 6 2 2 2 2 4" xfId="22355"/>
    <cellStyle name="Normal 5 4 6 2 2 2 3" xfId="22356"/>
    <cellStyle name="Normal 5 4 6 2 2 2 3 2" xfId="22357"/>
    <cellStyle name="Normal 5 4 6 2 2 2 3 3" xfId="22358"/>
    <cellStyle name="Normal 5 4 6 2 2 2 4" xfId="22359"/>
    <cellStyle name="Normal 5 4 6 2 2 2 5" xfId="22360"/>
    <cellStyle name="Normal 5 4 6 2 2 2 6" xfId="22361"/>
    <cellStyle name="Normal 5 4 6 2 2 3" xfId="22362"/>
    <cellStyle name="Normal 5 4 6 2 2 3 2" xfId="22363"/>
    <cellStyle name="Normal 5 4 6 2 2 3 3" xfId="22364"/>
    <cellStyle name="Normal 5 4 6 2 2 3 4" xfId="22365"/>
    <cellStyle name="Normal 5 4 6 2 2 4" xfId="22366"/>
    <cellStyle name="Normal 5 4 6 2 2 4 2" xfId="22367"/>
    <cellStyle name="Normal 5 4 6 2 2 4 3" xfId="22368"/>
    <cellStyle name="Normal 5 4 6 2 2 4 4" xfId="22369"/>
    <cellStyle name="Normal 5 4 6 2 2 5" xfId="22370"/>
    <cellStyle name="Normal 5 4 6 2 2 5 2" xfId="22371"/>
    <cellStyle name="Normal 5 4 6 2 2 5 3" xfId="22372"/>
    <cellStyle name="Normal 5 4 6 2 2 5 4" xfId="22373"/>
    <cellStyle name="Normal 5 4 6 2 2 6" xfId="22374"/>
    <cellStyle name="Normal 5 4 6 2 2 6 2" xfId="22375"/>
    <cellStyle name="Normal 5 4 6 2 2 6 3" xfId="22376"/>
    <cellStyle name="Normal 5 4 6 2 2 7" xfId="22377"/>
    <cellStyle name="Normal 5 4 6 2 2 8" xfId="22378"/>
    <cellStyle name="Normal 5 4 6 2 2 9" xfId="22379"/>
    <cellStyle name="Normal 5 4 6 2 3" xfId="22380"/>
    <cellStyle name="Normal 5 4 6 2 3 2" xfId="22381"/>
    <cellStyle name="Normal 5 4 6 2 3 2 2" xfId="22382"/>
    <cellStyle name="Normal 5 4 6 2 3 2 3" xfId="22383"/>
    <cellStyle name="Normal 5 4 6 2 3 2 4" xfId="22384"/>
    <cellStyle name="Normal 5 4 6 2 3 3" xfId="22385"/>
    <cellStyle name="Normal 5 4 6 2 3 3 2" xfId="22386"/>
    <cellStyle name="Normal 5 4 6 2 3 3 3" xfId="22387"/>
    <cellStyle name="Normal 5 4 6 2 3 4" xfId="22388"/>
    <cellStyle name="Normal 5 4 6 2 3 5" xfId="22389"/>
    <cellStyle name="Normal 5 4 6 2 3 6" xfId="22390"/>
    <cellStyle name="Normal 5 4 6 2 4" xfId="22391"/>
    <cellStyle name="Normal 5 4 6 2 4 2" xfId="22392"/>
    <cellStyle name="Normal 5 4 6 2 4 3" xfId="22393"/>
    <cellStyle name="Normal 5 4 6 2 4 4" xfId="22394"/>
    <cellStyle name="Normal 5 4 6 2 5" xfId="22395"/>
    <cellStyle name="Normal 5 4 6 2 5 2" xfId="22396"/>
    <cellStyle name="Normal 5 4 6 2 5 3" xfId="22397"/>
    <cellStyle name="Normal 5 4 6 2 5 4" xfId="22398"/>
    <cellStyle name="Normal 5 4 6 2 6" xfId="22399"/>
    <cellStyle name="Normal 5 4 6 2 6 2" xfId="22400"/>
    <cellStyle name="Normal 5 4 6 2 6 3" xfId="22401"/>
    <cellStyle name="Normal 5 4 6 2 6 4" xfId="22402"/>
    <cellStyle name="Normal 5 4 6 2 7" xfId="22403"/>
    <cellStyle name="Normal 5 4 6 2 7 2" xfId="22404"/>
    <cellStyle name="Normal 5 4 6 2 7 3" xfId="22405"/>
    <cellStyle name="Normal 5 4 6 2 8" xfId="22406"/>
    <cellStyle name="Normal 5 4 6 2 9" xfId="22407"/>
    <cellStyle name="Normal 5 4 6 3" xfId="22408"/>
    <cellStyle name="Normal 5 4 6 3 2" xfId="22409"/>
    <cellStyle name="Normal 5 4 6 3 2 2" xfId="22410"/>
    <cellStyle name="Normal 5 4 6 3 2 2 2" xfId="22411"/>
    <cellStyle name="Normal 5 4 6 3 2 2 3" xfId="22412"/>
    <cellStyle name="Normal 5 4 6 3 2 2 4" xfId="22413"/>
    <cellStyle name="Normal 5 4 6 3 2 3" xfId="22414"/>
    <cellStyle name="Normal 5 4 6 3 2 3 2" xfId="22415"/>
    <cellStyle name="Normal 5 4 6 3 2 3 3" xfId="22416"/>
    <cellStyle name="Normal 5 4 6 3 2 4" xfId="22417"/>
    <cellStyle name="Normal 5 4 6 3 2 5" xfId="22418"/>
    <cellStyle name="Normal 5 4 6 3 2 6" xfId="22419"/>
    <cellStyle name="Normal 5 4 6 3 3" xfId="22420"/>
    <cellStyle name="Normal 5 4 6 3 3 2" xfId="22421"/>
    <cellStyle name="Normal 5 4 6 3 3 3" xfId="22422"/>
    <cellStyle name="Normal 5 4 6 3 3 4" xfId="22423"/>
    <cellStyle name="Normal 5 4 6 3 4" xfId="22424"/>
    <cellStyle name="Normal 5 4 6 3 4 2" xfId="22425"/>
    <cellStyle name="Normal 5 4 6 3 4 3" xfId="22426"/>
    <cellStyle name="Normal 5 4 6 3 4 4" xfId="22427"/>
    <cellStyle name="Normal 5 4 6 3 5" xfId="22428"/>
    <cellStyle name="Normal 5 4 6 3 5 2" xfId="22429"/>
    <cellStyle name="Normal 5 4 6 3 5 3" xfId="22430"/>
    <cellStyle name="Normal 5 4 6 3 5 4" xfId="22431"/>
    <cellStyle name="Normal 5 4 6 3 6" xfId="22432"/>
    <cellStyle name="Normal 5 4 6 3 6 2" xfId="22433"/>
    <cellStyle name="Normal 5 4 6 3 6 3" xfId="22434"/>
    <cellStyle name="Normal 5 4 6 3 7" xfId="22435"/>
    <cellStyle name="Normal 5 4 6 3 8" xfId="22436"/>
    <cellStyle name="Normal 5 4 6 3 9" xfId="22437"/>
    <cellStyle name="Normal 5 4 6 4" xfId="22438"/>
    <cellStyle name="Normal 5 4 6 4 2" xfId="22439"/>
    <cellStyle name="Normal 5 4 6 4 2 2" xfId="22440"/>
    <cellStyle name="Normal 5 4 6 4 2 3" xfId="22441"/>
    <cellStyle name="Normal 5 4 6 4 2 4" xfId="22442"/>
    <cellStyle name="Normal 5 4 6 4 3" xfId="22443"/>
    <cellStyle name="Normal 5 4 6 4 3 2" xfId="22444"/>
    <cellStyle name="Normal 5 4 6 4 3 3" xfId="22445"/>
    <cellStyle name="Normal 5 4 6 4 4" xfId="22446"/>
    <cellStyle name="Normal 5 4 6 4 5" xfId="22447"/>
    <cellStyle name="Normal 5 4 6 4 6" xfId="22448"/>
    <cellStyle name="Normal 5 4 6 5" xfId="22449"/>
    <cellStyle name="Normal 5 4 6 5 2" xfId="22450"/>
    <cellStyle name="Normal 5 4 6 5 3" xfId="22451"/>
    <cellStyle name="Normal 5 4 6 5 4" xfId="22452"/>
    <cellStyle name="Normal 5 4 6 6" xfId="22453"/>
    <cellStyle name="Normal 5 4 6 6 2" xfId="22454"/>
    <cellStyle name="Normal 5 4 6 6 3" xfId="22455"/>
    <cellStyle name="Normal 5 4 6 6 4" xfId="22456"/>
    <cellStyle name="Normal 5 4 6 7" xfId="22457"/>
    <cellStyle name="Normal 5 4 6 7 2" xfId="22458"/>
    <cellStyle name="Normal 5 4 6 7 3" xfId="22459"/>
    <cellStyle name="Normal 5 4 6 7 4" xfId="22460"/>
    <cellStyle name="Normal 5 4 6 8" xfId="22461"/>
    <cellStyle name="Normal 5 4 6 8 2" xfId="22462"/>
    <cellStyle name="Normal 5 4 6 8 3" xfId="22463"/>
    <cellStyle name="Normal 5 4 6 9" xfId="22464"/>
    <cellStyle name="Normal 5 4 7" xfId="22465"/>
    <cellStyle name="Normal 5 4 7 10" xfId="22466"/>
    <cellStyle name="Normal 5 4 7 2" xfId="22467"/>
    <cellStyle name="Normal 5 4 7 2 2" xfId="22468"/>
    <cellStyle name="Normal 5 4 7 2 2 2" xfId="22469"/>
    <cellStyle name="Normal 5 4 7 2 2 2 2" xfId="22470"/>
    <cellStyle name="Normal 5 4 7 2 2 2 3" xfId="22471"/>
    <cellStyle name="Normal 5 4 7 2 2 2 4" xfId="22472"/>
    <cellStyle name="Normal 5 4 7 2 2 3" xfId="22473"/>
    <cellStyle name="Normal 5 4 7 2 2 3 2" xfId="22474"/>
    <cellStyle name="Normal 5 4 7 2 2 3 3" xfId="22475"/>
    <cellStyle name="Normal 5 4 7 2 2 4" xfId="22476"/>
    <cellStyle name="Normal 5 4 7 2 2 5" xfId="22477"/>
    <cellStyle name="Normal 5 4 7 2 2 6" xfId="22478"/>
    <cellStyle name="Normal 5 4 7 2 3" xfId="22479"/>
    <cellStyle name="Normal 5 4 7 2 3 2" xfId="22480"/>
    <cellStyle name="Normal 5 4 7 2 3 3" xfId="22481"/>
    <cellStyle name="Normal 5 4 7 2 3 4" xfId="22482"/>
    <cellStyle name="Normal 5 4 7 2 4" xfId="22483"/>
    <cellStyle name="Normal 5 4 7 2 4 2" xfId="22484"/>
    <cellStyle name="Normal 5 4 7 2 4 3" xfId="22485"/>
    <cellStyle name="Normal 5 4 7 2 4 4" xfId="22486"/>
    <cellStyle name="Normal 5 4 7 2 5" xfId="22487"/>
    <cellStyle name="Normal 5 4 7 2 5 2" xfId="22488"/>
    <cellStyle name="Normal 5 4 7 2 5 3" xfId="22489"/>
    <cellStyle name="Normal 5 4 7 2 5 4" xfId="22490"/>
    <cellStyle name="Normal 5 4 7 2 6" xfId="22491"/>
    <cellStyle name="Normal 5 4 7 2 6 2" xfId="22492"/>
    <cellStyle name="Normal 5 4 7 2 6 3" xfId="22493"/>
    <cellStyle name="Normal 5 4 7 2 7" xfId="22494"/>
    <cellStyle name="Normal 5 4 7 2 8" xfId="22495"/>
    <cellStyle name="Normal 5 4 7 2 9" xfId="22496"/>
    <cellStyle name="Normal 5 4 7 3" xfId="22497"/>
    <cellStyle name="Normal 5 4 7 3 2" xfId="22498"/>
    <cellStyle name="Normal 5 4 7 3 2 2" xfId="22499"/>
    <cellStyle name="Normal 5 4 7 3 2 3" xfId="22500"/>
    <cellStyle name="Normal 5 4 7 3 2 4" xfId="22501"/>
    <cellStyle name="Normal 5 4 7 3 3" xfId="22502"/>
    <cellStyle name="Normal 5 4 7 3 3 2" xfId="22503"/>
    <cellStyle name="Normal 5 4 7 3 3 3" xfId="22504"/>
    <cellStyle name="Normal 5 4 7 3 4" xfId="22505"/>
    <cellStyle name="Normal 5 4 7 3 5" xfId="22506"/>
    <cellStyle name="Normal 5 4 7 3 6" xfId="22507"/>
    <cellStyle name="Normal 5 4 7 4" xfId="22508"/>
    <cellStyle name="Normal 5 4 7 4 2" xfId="22509"/>
    <cellStyle name="Normal 5 4 7 4 3" xfId="22510"/>
    <cellStyle name="Normal 5 4 7 4 4" xfId="22511"/>
    <cellStyle name="Normal 5 4 7 5" xfId="22512"/>
    <cellStyle name="Normal 5 4 7 5 2" xfId="22513"/>
    <cellStyle name="Normal 5 4 7 5 3" xfId="22514"/>
    <cellStyle name="Normal 5 4 7 5 4" xfId="22515"/>
    <cellStyle name="Normal 5 4 7 6" xfId="22516"/>
    <cellStyle name="Normal 5 4 7 6 2" xfId="22517"/>
    <cellStyle name="Normal 5 4 7 6 3" xfId="22518"/>
    <cellStyle name="Normal 5 4 7 6 4" xfId="22519"/>
    <cellStyle name="Normal 5 4 7 7" xfId="22520"/>
    <cellStyle name="Normal 5 4 7 7 2" xfId="22521"/>
    <cellStyle name="Normal 5 4 7 7 3" xfId="22522"/>
    <cellStyle name="Normal 5 4 7 8" xfId="22523"/>
    <cellStyle name="Normal 5 4 7 9" xfId="22524"/>
    <cellStyle name="Normal 5 4 8" xfId="22525"/>
    <cellStyle name="Normal 5 4 8 2" xfId="22526"/>
    <cellStyle name="Normal 5 4 8 2 2" xfId="22527"/>
    <cellStyle name="Normal 5 4 8 2 2 2" xfId="22528"/>
    <cellStyle name="Normal 5 4 8 2 2 3" xfId="22529"/>
    <cellStyle name="Normal 5 4 8 2 2 4" xfId="22530"/>
    <cellStyle name="Normal 5 4 8 2 3" xfId="22531"/>
    <cellStyle name="Normal 5 4 8 2 3 2" xfId="22532"/>
    <cellStyle name="Normal 5 4 8 2 3 3" xfId="22533"/>
    <cellStyle name="Normal 5 4 8 2 4" xfId="22534"/>
    <cellStyle name="Normal 5 4 8 2 5" xfId="22535"/>
    <cellStyle name="Normal 5 4 8 2 6" xfId="22536"/>
    <cellStyle name="Normal 5 4 8 3" xfId="22537"/>
    <cellStyle name="Normal 5 4 8 3 2" xfId="22538"/>
    <cellStyle name="Normal 5 4 8 3 3" xfId="22539"/>
    <cellStyle name="Normal 5 4 8 3 4" xfId="22540"/>
    <cellStyle name="Normal 5 4 8 4" xfId="22541"/>
    <cellStyle name="Normal 5 4 8 4 2" xfId="22542"/>
    <cellStyle name="Normal 5 4 8 4 3" xfId="22543"/>
    <cellStyle name="Normal 5 4 8 4 4" xfId="22544"/>
    <cellStyle name="Normal 5 4 8 5" xfId="22545"/>
    <cellStyle name="Normal 5 4 8 5 2" xfId="22546"/>
    <cellStyle name="Normal 5 4 8 5 3" xfId="22547"/>
    <cellStyle name="Normal 5 4 8 5 4" xfId="22548"/>
    <cellStyle name="Normal 5 4 8 6" xfId="22549"/>
    <cellStyle name="Normal 5 4 8 6 2" xfId="22550"/>
    <cellStyle name="Normal 5 4 8 6 3" xfId="22551"/>
    <cellStyle name="Normal 5 4 8 7" xfId="22552"/>
    <cellStyle name="Normal 5 4 8 8" xfId="22553"/>
    <cellStyle name="Normal 5 4 8 9" xfId="22554"/>
    <cellStyle name="Normal 5 4 9" xfId="22555"/>
    <cellStyle name="Normal 5 4 9 2" xfId="22556"/>
    <cellStyle name="Normal 5 4 9 2 2" xfId="22557"/>
    <cellStyle name="Normal 5 4 9 2 2 2" xfId="22558"/>
    <cellStyle name="Normal 5 4 9 2 2 3" xfId="22559"/>
    <cellStyle name="Normal 5 4 9 2 2 4" xfId="22560"/>
    <cellStyle name="Normal 5 4 9 2 3" xfId="22561"/>
    <cellStyle name="Normal 5 4 9 2 3 2" xfId="22562"/>
    <cellStyle name="Normal 5 4 9 2 3 3" xfId="22563"/>
    <cellStyle name="Normal 5 4 9 2 4" xfId="22564"/>
    <cellStyle name="Normal 5 4 9 2 5" xfId="22565"/>
    <cellStyle name="Normal 5 4 9 2 6" xfId="22566"/>
    <cellStyle name="Normal 5 4 9 3" xfId="22567"/>
    <cellStyle name="Normal 5 4 9 3 2" xfId="22568"/>
    <cellStyle name="Normal 5 4 9 3 3" xfId="22569"/>
    <cellStyle name="Normal 5 4 9 3 4" xfId="22570"/>
    <cellStyle name="Normal 5 4 9 4" xfId="22571"/>
    <cellStyle name="Normal 5 4 9 4 2" xfId="22572"/>
    <cellStyle name="Normal 5 4 9 4 3" xfId="22573"/>
    <cellStyle name="Normal 5 4 9 4 4" xfId="22574"/>
    <cellStyle name="Normal 5 4 9 5" xfId="22575"/>
    <cellStyle name="Normal 5 4 9 5 2" xfId="22576"/>
    <cellStyle name="Normal 5 4 9 5 3" xfId="22577"/>
    <cellStyle name="Normal 5 4 9 5 4" xfId="22578"/>
    <cellStyle name="Normal 5 4 9 6" xfId="22579"/>
    <cellStyle name="Normal 5 4 9 6 2" xfId="22580"/>
    <cellStyle name="Normal 5 4 9 6 3" xfId="22581"/>
    <cellStyle name="Normal 5 4 9 7" xfId="22582"/>
    <cellStyle name="Normal 5 4 9 8" xfId="22583"/>
    <cellStyle name="Normal 5 4 9 9" xfId="22584"/>
    <cellStyle name="Normal 5 5" xfId="200"/>
    <cellStyle name="Normal 5 5 10" xfId="22585"/>
    <cellStyle name="Normal 5 5 10 2" xfId="22586"/>
    <cellStyle name="Normal 5 5 10 3" xfId="22587"/>
    <cellStyle name="Normal 5 5 10 4" xfId="22588"/>
    <cellStyle name="Normal 5 5 11" xfId="22589"/>
    <cellStyle name="Normal 5 5 11 2" xfId="22590"/>
    <cellStyle name="Normal 5 5 11 3" xfId="22591"/>
    <cellStyle name="Normal 5 5 12" xfId="22592"/>
    <cellStyle name="Normal 5 5 13" xfId="22593"/>
    <cellStyle name="Normal 5 5 14" xfId="22594"/>
    <cellStyle name="Normal 5 5 2" xfId="22595"/>
    <cellStyle name="Normal 5 5 2 10" xfId="22596"/>
    <cellStyle name="Normal 5 5 2 11" xfId="22597"/>
    <cellStyle name="Normal 5 5 2 2" xfId="22598"/>
    <cellStyle name="Normal 5 5 2 2 10" xfId="22599"/>
    <cellStyle name="Normal 5 5 2 2 2" xfId="22600"/>
    <cellStyle name="Normal 5 5 2 2 2 2" xfId="22601"/>
    <cellStyle name="Normal 5 5 2 2 2 2 2" xfId="22602"/>
    <cellStyle name="Normal 5 5 2 2 2 2 2 2" xfId="22603"/>
    <cellStyle name="Normal 5 5 2 2 2 2 2 3" xfId="22604"/>
    <cellStyle name="Normal 5 5 2 2 2 2 2 4" xfId="22605"/>
    <cellStyle name="Normal 5 5 2 2 2 2 3" xfId="22606"/>
    <cellStyle name="Normal 5 5 2 2 2 2 3 2" xfId="22607"/>
    <cellStyle name="Normal 5 5 2 2 2 2 3 3" xfId="22608"/>
    <cellStyle name="Normal 5 5 2 2 2 2 4" xfId="22609"/>
    <cellStyle name="Normal 5 5 2 2 2 2 5" xfId="22610"/>
    <cellStyle name="Normal 5 5 2 2 2 2 6" xfId="22611"/>
    <cellStyle name="Normal 5 5 2 2 2 3" xfId="22612"/>
    <cellStyle name="Normal 5 5 2 2 2 3 2" xfId="22613"/>
    <cellStyle name="Normal 5 5 2 2 2 3 3" xfId="22614"/>
    <cellStyle name="Normal 5 5 2 2 2 3 4" xfId="22615"/>
    <cellStyle name="Normal 5 5 2 2 2 4" xfId="22616"/>
    <cellStyle name="Normal 5 5 2 2 2 4 2" xfId="22617"/>
    <cellStyle name="Normal 5 5 2 2 2 4 3" xfId="22618"/>
    <cellStyle name="Normal 5 5 2 2 2 4 4" xfId="22619"/>
    <cellStyle name="Normal 5 5 2 2 2 5" xfId="22620"/>
    <cellStyle name="Normal 5 5 2 2 2 5 2" xfId="22621"/>
    <cellStyle name="Normal 5 5 2 2 2 5 3" xfId="22622"/>
    <cellStyle name="Normal 5 5 2 2 2 5 4" xfId="22623"/>
    <cellStyle name="Normal 5 5 2 2 2 6" xfId="22624"/>
    <cellStyle name="Normal 5 5 2 2 2 6 2" xfId="22625"/>
    <cellStyle name="Normal 5 5 2 2 2 6 3" xfId="22626"/>
    <cellStyle name="Normal 5 5 2 2 2 7" xfId="22627"/>
    <cellStyle name="Normal 5 5 2 2 2 8" xfId="22628"/>
    <cellStyle name="Normal 5 5 2 2 2 9" xfId="22629"/>
    <cellStyle name="Normal 5 5 2 2 3" xfId="22630"/>
    <cellStyle name="Normal 5 5 2 2 3 2" xfId="22631"/>
    <cellStyle name="Normal 5 5 2 2 3 2 2" xfId="22632"/>
    <cellStyle name="Normal 5 5 2 2 3 2 3" xfId="22633"/>
    <cellStyle name="Normal 5 5 2 2 3 2 4" xfId="22634"/>
    <cellStyle name="Normal 5 5 2 2 3 3" xfId="22635"/>
    <cellStyle name="Normal 5 5 2 2 3 3 2" xfId="22636"/>
    <cellStyle name="Normal 5 5 2 2 3 3 3" xfId="22637"/>
    <cellStyle name="Normal 5 5 2 2 3 4" xfId="22638"/>
    <cellStyle name="Normal 5 5 2 2 3 5" xfId="22639"/>
    <cellStyle name="Normal 5 5 2 2 3 6" xfId="22640"/>
    <cellStyle name="Normal 5 5 2 2 4" xfId="22641"/>
    <cellStyle name="Normal 5 5 2 2 4 2" xfId="22642"/>
    <cellStyle name="Normal 5 5 2 2 4 3" xfId="22643"/>
    <cellStyle name="Normal 5 5 2 2 4 4" xfId="22644"/>
    <cellStyle name="Normal 5 5 2 2 5" xfId="22645"/>
    <cellStyle name="Normal 5 5 2 2 5 2" xfId="22646"/>
    <cellStyle name="Normal 5 5 2 2 5 3" xfId="22647"/>
    <cellStyle name="Normal 5 5 2 2 5 4" xfId="22648"/>
    <cellStyle name="Normal 5 5 2 2 6" xfId="22649"/>
    <cellStyle name="Normal 5 5 2 2 6 2" xfId="22650"/>
    <cellStyle name="Normal 5 5 2 2 6 3" xfId="22651"/>
    <cellStyle name="Normal 5 5 2 2 6 4" xfId="22652"/>
    <cellStyle name="Normal 5 5 2 2 7" xfId="22653"/>
    <cellStyle name="Normal 5 5 2 2 7 2" xfId="22654"/>
    <cellStyle name="Normal 5 5 2 2 7 3" xfId="22655"/>
    <cellStyle name="Normal 5 5 2 2 8" xfId="22656"/>
    <cellStyle name="Normal 5 5 2 2 9" xfId="22657"/>
    <cellStyle name="Normal 5 5 2 3" xfId="22658"/>
    <cellStyle name="Normal 5 5 2 3 2" xfId="22659"/>
    <cellStyle name="Normal 5 5 2 3 2 2" xfId="22660"/>
    <cellStyle name="Normal 5 5 2 3 2 2 2" xfId="22661"/>
    <cellStyle name="Normal 5 5 2 3 2 2 3" xfId="22662"/>
    <cellStyle name="Normal 5 5 2 3 2 2 4" xfId="22663"/>
    <cellStyle name="Normal 5 5 2 3 2 3" xfId="22664"/>
    <cellStyle name="Normal 5 5 2 3 2 3 2" xfId="22665"/>
    <cellStyle name="Normal 5 5 2 3 2 3 3" xfId="22666"/>
    <cellStyle name="Normal 5 5 2 3 2 4" xfId="22667"/>
    <cellStyle name="Normal 5 5 2 3 2 5" xfId="22668"/>
    <cellStyle name="Normal 5 5 2 3 2 6" xfId="22669"/>
    <cellStyle name="Normal 5 5 2 3 3" xfId="22670"/>
    <cellStyle name="Normal 5 5 2 3 3 2" xfId="22671"/>
    <cellStyle name="Normal 5 5 2 3 3 3" xfId="22672"/>
    <cellStyle name="Normal 5 5 2 3 3 4" xfId="22673"/>
    <cellStyle name="Normal 5 5 2 3 4" xfId="22674"/>
    <cellStyle name="Normal 5 5 2 3 4 2" xfId="22675"/>
    <cellStyle name="Normal 5 5 2 3 4 3" xfId="22676"/>
    <cellStyle name="Normal 5 5 2 3 4 4" xfId="22677"/>
    <cellStyle name="Normal 5 5 2 3 5" xfId="22678"/>
    <cellStyle name="Normal 5 5 2 3 5 2" xfId="22679"/>
    <cellStyle name="Normal 5 5 2 3 5 3" xfId="22680"/>
    <cellStyle name="Normal 5 5 2 3 5 4" xfId="22681"/>
    <cellStyle name="Normal 5 5 2 3 6" xfId="22682"/>
    <cellStyle name="Normal 5 5 2 3 6 2" xfId="22683"/>
    <cellStyle name="Normal 5 5 2 3 6 3" xfId="22684"/>
    <cellStyle name="Normal 5 5 2 3 7" xfId="22685"/>
    <cellStyle name="Normal 5 5 2 3 8" xfId="22686"/>
    <cellStyle name="Normal 5 5 2 3 9" xfId="22687"/>
    <cellStyle name="Normal 5 5 2 4" xfId="22688"/>
    <cellStyle name="Normal 5 5 2 4 2" xfId="22689"/>
    <cellStyle name="Normal 5 5 2 4 2 2" xfId="22690"/>
    <cellStyle name="Normal 5 5 2 4 2 3" xfId="22691"/>
    <cellStyle name="Normal 5 5 2 4 2 4" xfId="22692"/>
    <cellStyle name="Normal 5 5 2 4 3" xfId="22693"/>
    <cellStyle name="Normal 5 5 2 4 3 2" xfId="22694"/>
    <cellStyle name="Normal 5 5 2 4 3 3" xfId="22695"/>
    <cellStyle name="Normal 5 5 2 4 4" xfId="22696"/>
    <cellStyle name="Normal 5 5 2 4 5" xfId="22697"/>
    <cellStyle name="Normal 5 5 2 4 6" xfId="22698"/>
    <cellStyle name="Normal 5 5 2 5" xfId="22699"/>
    <cellStyle name="Normal 5 5 2 5 2" xfId="22700"/>
    <cellStyle name="Normal 5 5 2 5 3" xfId="22701"/>
    <cellStyle name="Normal 5 5 2 5 4" xfId="22702"/>
    <cellStyle name="Normal 5 5 2 6" xfId="22703"/>
    <cellStyle name="Normal 5 5 2 6 2" xfId="22704"/>
    <cellStyle name="Normal 5 5 2 6 3" xfId="22705"/>
    <cellStyle name="Normal 5 5 2 6 4" xfId="22706"/>
    <cellStyle name="Normal 5 5 2 7" xfId="22707"/>
    <cellStyle name="Normal 5 5 2 7 2" xfId="22708"/>
    <cellStyle name="Normal 5 5 2 7 3" xfId="22709"/>
    <cellStyle name="Normal 5 5 2 7 4" xfId="22710"/>
    <cellStyle name="Normal 5 5 2 8" xfId="22711"/>
    <cellStyle name="Normal 5 5 2 8 2" xfId="22712"/>
    <cellStyle name="Normal 5 5 2 8 3" xfId="22713"/>
    <cellStyle name="Normal 5 5 2 9" xfId="22714"/>
    <cellStyle name="Normal 5 5 3" xfId="22715"/>
    <cellStyle name="Normal 5 5 3 10" xfId="22716"/>
    <cellStyle name="Normal 5 5 3 2" xfId="22717"/>
    <cellStyle name="Normal 5 5 3 2 2" xfId="22718"/>
    <cellStyle name="Normal 5 5 3 2 2 2" xfId="22719"/>
    <cellStyle name="Normal 5 5 3 2 2 2 2" xfId="22720"/>
    <cellStyle name="Normal 5 5 3 2 2 2 3" xfId="22721"/>
    <cellStyle name="Normal 5 5 3 2 2 2 4" xfId="22722"/>
    <cellStyle name="Normal 5 5 3 2 2 3" xfId="22723"/>
    <cellStyle name="Normal 5 5 3 2 2 3 2" xfId="22724"/>
    <cellStyle name="Normal 5 5 3 2 2 3 3" xfId="22725"/>
    <cellStyle name="Normal 5 5 3 2 2 4" xfId="22726"/>
    <cellStyle name="Normal 5 5 3 2 2 5" xfId="22727"/>
    <cellStyle name="Normal 5 5 3 2 2 6" xfId="22728"/>
    <cellStyle name="Normal 5 5 3 2 3" xfId="22729"/>
    <cellStyle name="Normal 5 5 3 2 3 2" xfId="22730"/>
    <cellStyle name="Normal 5 5 3 2 3 3" xfId="22731"/>
    <cellStyle name="Normal 5 5 3 2 3 4" xfId="22732"/>
    <cellStyle name="Normal 5 5 3 2 4" xfId="22733"/>
    <cellStyle name="Normal 5 5 3 2 4 2" xfId="22734"/>
    <cellStyle name="Normal 5 5 3 2 4 3" xfId="22735"/>
    <cellStyle name="Normal 5 5 3 2 4 4" xfId="22736"/>
    <cellStyle name="Normal 5 5 3 2 5" xfId="22737"/>
    <cellStyle name="Normal 5 5 3 2 5 2" xfId="22738"/>
    <cellStyle name="Normal 5 5 3 2 5 3" xfId="22739"/>
    <cellStyle name="Normal 5 5 3 2 5 4" xfId="22740"/>
    <cellStyle name="Normal 5 5 3 2 6" xfId="22741"/>
    <cellStyle name="Normal 5 5 3 2 6 2" xfId="22742"/>
    <cellStyle name="Normal 5 5 3 2 6 3" xfId="22743"/>
    <cellStyle name="Normal 5 5 3 2 7" xfId="22744"/>
    <cellStyle name="Normal 5 5 3 2 8" xfId="22745"/>
    <cellStyle name="Normal 5 5 3 2 9" xfId="22746"/>
    <cellStyle name="Normal 5 5 3 3" xfId="22747"/>
    <cellStyle name="Normal 5 5 3 3 2" xfId="22748"/>
    <cellStyle name="Normal 5 5 3 3 2 2" xfId="22749"/>
    <cellStyle name="Normal 5 5 3 3 2 3" xfId="22750"/>
    <cellStyle name="Normal 5 5 3 3 2 4" xfId="22751"/>
    <cellStyle name="Normal 5 5 3 3 3" xfId="22752"/>
    <cellStyle name="Normal 5 5 3 3 3 2" xfId="22753"/>
    <cellStyle name="Normal 5 5 3 3 3 3" xfId="22754"/>
    <cellStyle name="Normal 5 5 3 3 4" xfId="22755"/>
    <cellStyle name="Normal 5 5 3 3 5" xfId="22756"/>
    <cellStyle name="Normal 5 5 3 3 6" xfId="22757"/>
    <cellStyle name="Normal 5 5 3 4" xfId="22758"/>
    <cellStyle name="Normal 5 5 3 4 2" xfId="22759"/>
    <cellStyle name="Normal 5 5 3 4 3" xfId="22760"/>
    <cellStyle name="Normal 5 5 3 4 4" xfId="22761"/>
    <cellStyle name="Normal 5 5 3 5" xfId="22762"/>
    <cellStyle name="Normal 5 5 3 5 2" xfId="22763"/>
    <cellStyle name="Normal 5 5 3 5 3" xfId="22764"/>
    <cellStyle name="Normal 5 5 3 5 4" xfId="22765"/>
    <cellStyle name="Normal 5 5 3 6" xfId="22766"/>
    <cellStyle name="Normal 5 5 3 6 2" xfId="22767"/>
    <cellStyle name="Normal 5 5 3 6 3" xfId="22768"/>
    <cellStyle name="Normal 5 5 3 6 4" xfId="22769"/>
    <cellStyle name="Normal 5 5 3 7" xfId="22770"/>
    <cellStyle name="Normal 5 5 3 7 2" xfId="22771"/>
    <cellStyle name="Normal 5 5 3 7 3" xfId="22772"/>
    <cellStyle name="Normal 5 5 3 8" xfId="22773"/>
    <cellStyle name="Normal 5 5 3 9" xfId="22774"/>
    <cellStyle name="Normal 5 5 4" xfId="22775"/>
    <cellStyle name="Normal 5 5 4 2" xfId="22776"/>
    <cellStyle name="Normal 5 5 4 2 2" xfId="22777"/>
    <cellStyle name="Normal 5 5 4 2 2 2" xfId="22778"/>
    <cellStyle name="Normal 5 5 4 2 2 3" xfId="22779"/>
    <cellStyle name="Normal 5 5 4 2 2 4" xfId="22780"/>
    <cellStyle name="Normal 5 5 4 2 3" xfId="22781"/>
    <cellStyle name="Normal 5 5 4 2 3 2" xfId="22782"/>
    <cellStyle name="Normal 5 5 4 2 3 3" xfId="22783"/>
    <cellStyle name="Normal 5 5 4 2 4" xfId="22784"/>
    <cellStyle name="Normal 5 5 4 2 5" xfId="22785"/>
    <cellStyle name="Normal 5 5 4 2 6" xfId="22786"/>
    <cellStyle name="Normal 5 5 4 3" xfId="22787"/>
    <cellStyle name="Normal 5 5 4 3 2" xfId="22788"/>
    <cellStyle name="Normal 5 5 4 3 3" xfId="22789"/>
    <cellStyle name="Normal 5 5 4 3 4" xfId="22790"/>
    <cellStyle name="Normal 5 5 4 4" xfId="22791"/>
    <cellStyle name="Normal 5 5 4 4 2" xfId="22792"/>
    <cellStyle name="Normal 5 5 4 4 3" xfId="22793"/>
    <cellStyle name="Normal 5 5 4 4 4" xfId="22794"/>
    <cellStyle name="Normal 5 5 4 5" xfId="22795"/>
    <cellStyle name="Normal 5 5 4 5 2" xfId="22796"/>
    <cellStyle name="Normal 5 5 4 5 3" xfId="22797"/>
    <cellStyle name="Normal 5 5 4 5 4" xfId="22798"/>
    <cellStyle name="Normal 5 5 4 6" xfId="22799"/>
    <cellStyle name="Normal 5 5 4 6 2" xfId="22800"/>
    <cellStyle name="Normal 5 5 4 6 3" xfId="22801"/>
    <cellStyle name="Normal 5 5 4 7" xfId="22802"/>
    <cellStyle name="Normal 5 5 4 8" xfId="22803"/>
    <cellStyle name="Normal 5 5 4 9" xfId="22804"/>
    <cellStyle name="Normal 5 5 5" xfId="22805"/>
    <cellStyle name="Normal 5 5 5 2" xfId="22806"/>
    <cellStyle name="Normal 5 5 5 2 2" xfId="22807"/>
    <cellStyle name="Normal 5 5 5 2 2 2" xfId="22808"/>
    <cellStyle name="Normal 5 5 5 2 2 3" xfId="22809"/>
    <cellStyle name="Normal 5 5 5 2 2 4" xfId="22810"/>
    <cellStyle name="Normal 5 5 5 2 3" xfId="22811"/>
    <cellStyle name="Normal 5 5 5 2 3 2" xfId="22812"/>
    <cellStyle name="Normal 5 5 5 2 3 3" xfId="22813"/>
    <cellStyle name="Normal 5 5 5 2 4" xfId="22814"/>
    <cellStyle name="Normal 5 5 5 2 5" xfId="22815"/>
    <cellStyle name="Normal 5 5 5 2 6" xfId="22816"/>
    <cellStyle name="Normal 5 5 5 3" xfId="22817"/>
    <cellStyle name="Normal 5 5 5 3 2" xfId="22818"/>
    <cellStyle name="Normal 5 5 5 3 3" xfId="22819"/>
    <cellStyle name="Normal 5 5 5 3 4" xfId="22820"/>
    <cellStyle name="Normal 5 5 5 4" xfId="22821"/>
    <cellStyle name="Normal 5 5 5 4 2" xfId="22822"/>
    <cellStyle name="Normal 5 5 5 4 3" xfId="22823"/>
    <cellStyle name="Normal 5 5 5 4 4" xfId="22824"/>
    <cellStyle name="Normal 5 5 5 5" xfId="22825"/>
    <cellStyle name="Normal 5 5 5 5 2" xfId="22826"/>
    <cellStyle name="Normal 5 5 5 5 3" xfId="22827"/>
    <cellStyle name="Normal 5 5 5 5 4" xfId="22828"/>
    <cellStyle name="Normal 5 5 5 6" xfId="22829"/>
    <cellStyle name="Normal 5 5 5 6 2" xfId="22830"/>
    <cellStyle name="Normal 5 5 5 6 3" xfId="22831"/>
    <cellStyle name="Normal 5 5 5 7" xfId="22832"/>
    <cellStyle name="Normal 5 5 5 8" xfId="22833"/>
    <cellStyle name="Normal 5 5 5 9" xfId="22834"/>
    <cellStyle name="Normal 5 5 6" xfId="22835"/>
    <cellStyle name="Normal 5 5 6 2" xfId="22836"/>
    <cellStyle name="Normal 5 5 6 2 2" xfId="22837"/>
    <cellStyle name="Normal 5 5 6 2 2 2" xfId="22838"/>
    <cellStyle name="Normal 5 5 6 2 2 3" xfId="22839"/>
    <cellStyle name="Normal 5 5 6 2 2 4" xfId="22840"/>
    <cellStyle name="Normal 5 5 6 2 3" xfId="22841"/>
    <cellStyle name="Normal 5 5 6 2 3 2" xfId="22842"/>
    <cellStyle name="Normal 5 5 6 2 3 3" xfId="22843"/>
    <cellStyle name="Normal 5 5 6 2 4" xfId="22844"/>
    <cellStyle name="Normal 5 5 6 2 5" xfId="22845"/>
    <cellStyle name="Normal 5 5 6 2 6" xfId="22846"/>
    <cellStyle name="Normal 5 5 6 3" xfId="22847"/>
    <cellStyle name="Normal 5 5 6 3 2" xfId="22848"/>
    <cellStyle name="Normal 5 5 6 3 3" xfId="22849"/>
    <cellStyle name="Normal 5 5 6 3 4" xfId="22850"/>
    <cellStyle name="Normal 5 5 6 4" xfId="22851"/>
    <cellStyle name="Normal 5 5 6 4 2" xfId="22852"/>
    <cellStyle name="Normal 5 5 6 4 3" xfId="22853"/>
    <cellStyle name="Normal 5 5 6 4 4" xfId="22854"/>
    <cellStyle name="Normal 5 5 6 5" xfId="22855"/>
    <cellStyle name="Normal 5 5 6 5 2" xfId="22856"/>
    <cellStyle name="Normal 5 5 6 5 3" xfId="22857"/>
    <cellStyle name="Normal 5 5 6 6" xfId="22858"/>
    <cellStyle name="Normal 5 5 6 7" xfId="22859"/>
    <cellStyle name="Normal 5 5 6 8" xfId="22860"/>
    <cellStyle name="Normal 5 5 7" xfId="22861"/>
    <cellStyle name="Normal 5 5 7 2" xfId="22862"/>
    <cellStyle name="Normal 5 5 7 2 2" xfId="22863"/>
    <cellStyle name="Normal 5 5 7 2 3" xfId="22864"/>
    <cellStyle name="Normal 5 5 7 2 4" xfId="22865"/>
    <cellStyle name="Normal 5 5 7 3" xfId="22866"/>
    <cellStyle name="Normal 5 5 7 3 2" xfId="22867"/>
    <cellStyle name="Normal 5 5 7 3 3" xfId="22868"/>
    <cellStyle name="Normal 5 5 7 4" xfId="22869"/>
    <cellStyle name="Normal 5 5 7 5" xfId="22870"/>
    <cellStyle name="Normal 5 5 7 6" xfId="22871"/>
    <cellStyle name="Normal 5 5 8" xfId="22872"/>
    <cellStyle name="Normal 5 5 8 2" xfId="22873"/>
    <cellStyle name="Normal 5 5 8 3" xfId="22874"/>
    <cellStyle name="Normal 5 5 8 4" xfId="22875"/>
    <cellStyle name="Normal 5 5 9" xfId="22876"/>
    <cellStyle name="Normal 5 5 9 2" xfId="22877"/>
    <cellStyle name="Normal 5 5 9 3" xfId="22878"/>
    <cellStyle name="Normal 5 5 9 4" xfId="22879"/>
    <cellStyle name="Normal 5 6" xfId="22880"/>
    <cellStyle name="Normal 5 6 10" xfId="22881"/>
    <cellStyle name="Normal 5 6 10 2" xfId="22882"/>
    <cellStyle name="Normal 5 6 10 3" xfId="22883"/>
    <cellStyle name="Normal 5 6 10 4" xfId="22884"/>
    <cellStyle name="Normal 5 6 11" xfId="22885"/>
    <cellStyle name="Normal 5 6 11 2" xfId="22886"/>
    <cellStyle name="Normal 5 6 11 3" xfId="22887"/>
    <cellStyle name="Normal 5 6 12" xfId="22888"/>
    <cellStyle name="Normal 5 6 13" xfId="22889"/>
    <cellStyle name="Normal 5 6 14" xfId="22890"/>
    <cellStyle name="Normal 5 6 2" xfId="22891"/>
    <cellStyle name="Normal 5 6 2 10" xfId="22892"/>
    <cellStyle name="Normal 5 6 2 11" xfId="22893"/>
    <cellStyle name="Normal 5 6 2 2" xfId="22894"/>
    <cellStyle name="Normal 5 6 2 2 10" xfId="22895"/>
    <cellStyle name="Normal 5 6 2 2 2" xfId="22896"/>
    <cellStyle name="Normal 5 6 2 2 2 2" xfId="22897"/>
    <cellStyle name="Normal 5 6 2 2 2 2 2" xfId="22898"/>
    <cellStyle name="Normal 5 6 2 2 2 2 2 2" xfId="22899"/>
    <cellStyle name="Normal 5 6 2 2 2 2 2 3" xfId="22900"/>
    <cellStyle name="Normal 5 6 2 2 2 2 2 4" xfId="22901"/>
    <cellStyle name="Normal 5 6 2 2 2 2 3" xfId="22902"/>
    <cellStyle name="Normal 5 6 2 2 2 2 3 2" xfId="22903"/>
    <cellStyle name="Normal 5 6 2 2 2 2 3 3" xfId="22904"/>
    <cellStyle name="Normal 5 6 2 2 2 2 4" xfId="22905"/>
    <cellStyle name="Normal 5 6 2 2 2 2 5" xfId="22906"/>
    <cellStyle name="Normal 5 6 2 2 2 2 6" xfId="22907"/>
    <cellStyle name="Normal 5 6 2 2 2 3" xfId="22908"/>
    <cellStyle name="Normal 5 6 2 2 2 3 2" xfId="22909"/>
    <cellStyle name="Normal 5 6 2 2 2 3 3" xfId="22910"/>
    <cellStyle name="Normal 5 6 2 2 2 3 4" xfId="22911"/>
    <cellStyle name="Normal 5 6 2 2 2 4" xfId="22912"/>
    <cellStyle name="Normal 5 6 2 2 2 4 2" xfId="22913"/>
    <cellStyle name="Normal 5 6 2 2 2 4 3" xfId="22914"/>
    <cellStyle name="Normal 5 6 2 2 2 4 4" xfId="22915"/>
    <cellStyle name="Normal 5 6 2 2 2 5" xfId="22916"/>
    <cellStyle name="Normal 5 6 2 2 2 5 2" xfId="22917"/>
    <cellStyle name="Normal 5 6 2 2 2 5 3" xfId="22918"/>
    <cellStyle name="Normal 5 6 2 2 2 5 4" xfId="22919"/>
    <cellStyle name="Normal 5 6 2 2 2 6" xfId="22920"/>
    <cellStyle name="Normal 5 6 2 2 2 6 2" xfId="22921"/>
    <cellStyle name="Normal 5 6 2 2 2 6 3" xfId="22922"/>
    <cellStyle name="Normal 5 6 2 2 2 7" xfId="22923"/>
    <cellStyle name="Normal 5 6 2 2 2 8" xfId="22924"/>
    <cellStyle name="Normal 5 6 2 2 2 9" xfId="22925"/>
    <cellStyle name="Normal 5 6 2 2 3" xfId="22926"/>
    <cellStyle name="Normal 5 6 2 2 3 2" xfId="22927"/>
    <cellStyle name="Normal 5 6 2 2 3 2 2" xfId="22928"/>
    <cellStyle name="Normal 5 6 2 2 3 2 3" xfId="22929"/>
    <cellStyle name="Normal 5 6 2 2 3 2 4" xfId="22930"/>
    <cellStyle name="Normal 5 6 2 2 3 3" xfId="22931"/>
    <cellStyle name="Normal 5 6 2 2 3 3 2" xfId="22932"/>
    <cellStyle name="Normal 5 6 2 2 3 3 3" xfId="22933"/>
    <cellStyle name="Normal 5 6 2 2 3 4" xfId="22934"/>
    <cellStyle name="Normal 5 6 2 2 3 5" xfId="22935"/>
    <cellStyle name="Normal 5 6 2 2 3 6" xfId="22936"/>
    <cellStyle name="Normal 5 6 2 2 4" xfId="22937"/>
    <cellStyle name="Normal 5 6 2 2 4 2" xfId="22938"/>
    <cellStyle name="Normal 5 6 2 2 4 3" xfId="22939"/>
    <cellStyle name="Normal 5 6 2 2 4 4" xfId="22940"/>
    <cellStyle name="Normal 5 6 2 2 5" xfId="22941"/>
    <cellStyle name="Normal 5 6 2 2 5 2" xfId="22942"/>
    <cellStyle name="Normal 5 6 2 2 5 3" xfId="22943"/>
    <cellStyle name="Normal 5 6 2 2 5 4" xfId="22944"/>
    <cellStyle name="Normal 5 6 2 2 6" xfId="22945"/>
    <cellStyle name="Normal 5 6 2 2 6 2" xfId="22946"/>
    <cellStyle name="Normal 5 6 2 2 6 3" xfId="22947"/>
    <cellStyle name="Normal 5 6 2 2 6 4" xfId="22948"/>
    <cellStyle name="Normal 5 6 2 2 7" xfId="22949"/>
    <cellStyle name="Normal 5 6 2 2 7 2" xfId="22950"/>
    <cellStyle name="Normal 5 6 2 2 7 3" xfId="22951"/>
    <cellStyle name="Normal 5 6 2 2 8" xfId="22952"/>
    <cellStyle name="Normal 5 6 2 2 9" xfId="22953"/>
    <cellStyle name="Normal 5 6 2 3" xfId="22954"/>
    <cellStyle name="Normal 5 6 2 3 2" xfId="22955"/>
    <cellStyle name="Normal 5 6 2 3 2 2" xfId="22956"/>
    <cellStyle name="Normal 5 6 2 3 2 2 2" xfId="22957"/>
    <cellStyle name="Normal 5 6 2 3 2 2 3" xfId="22958"/>
    <cellStyle name="Normal 5 6 2 3 2 2 4" xfId="22959"/>
    <cellStyle name="Normal 5 6 2 3 2 3" xfId="22960"/>
    <cellStyle name="Normal 5 6 2 3 2 3 2" xfId="22961"/>
    <cellStyle name="Normal 5 6 2 3 2 3 3" xfId="22962"/>
    <cellStyle name="Normal 5 6 2 3 2 4" xfId="22963"/>
    <cellStyle name="Normal 5 6 2 3 2 5" xfId="22964"/>
    <cellStyle name="Normal 5 6 2 3 2 6" xfId="22965"/>
    <cellStyle name="Normal 5 6 2 3 3" xfId="22966"/>
    <cellStyle name="Normal 5 6 2 3 3 2" xfId="22967"/>
    <cellStyle name="Normal 5 6 2 3 3 3" xfId="22968"/>
    <cellStyle name="Normal 5 6 2 3 3 4" xfId="22969"/>
    <cellStyle name="Normal 5 6 2 3 4" xfId="22970"/>
    <cellStyle name="Normal 5 6 2 3 4 2" xfId="22971"/>
    <cellStyle name="Normal 5 6 2 3 4 3" xfId="22972"/>
    <cellStyle name="Normal 5 6 2 3 4 4" xfId="22973"/>
    <cellStyle name="Normal 5 6 2 3 5" xfId="22974"/>
    <cellStyle name="Normal 5 6 2 3 5 2" xfId="22975"/>
    <cellStyle name="Normal 5 6 2 3 5 3" xfId="22976"/>
    <cellStyle name="Normal 5 6 2 3 5 4" xfId="22977"/>
    <cellStyle name="Normal 5 6 2 3 6" xfId="22978"/>
    <cellStyle name="Normal 5 6 2 3 6 2" xfId="22979"/>
    <cellStyle name="Normal 5 6 2 3 6 3" xfId="22980"/>
    <cellStyle name="Normal 5 6 2 3 7" xfId="22981"/>
    <cellStyle name="Normal 5 6 2 3 8" xfId="22982"/>
    <cellStyle name="Normal 5 6 2 3 9" xfId="22983"/>
    <cellStyle name="Normal 5 6 2 4" xfId="22984"/>
    <cellStyle name="Normal 5 6 2 4 2" xfId="22985"/>
    <cellStyle name="Normal 5 6 2 4 2 2" xfId="22986"/>
    <cellStyle name="Normal 5 6 2 4 2 3" xfId="22987"/>
    <cellStyle name="Normal 5 6 2 4 2 4" xfId="22988"/>
    <cellStyle name="Normal 5 6 2 4 3" xfId="22989"/>
    <cellStyle name="Normal 5 6 2 4 3 2" xfId="22990"/>
    <cellStyle name="Normal 5 6 2 4 3 3" xfId="22991"/>
    <cellStyle name="Normal 5 6 2 4 4" xfId="22992"/>
    <cellStyle name="Normal 5 6 2 4 5" xfId="22993"/>
    <cellStyle name="Normal 5 6 2 4 6" xfId="22994"/>
    <cellStyle name="Normal 5 6 2 5" xfId="22995"/>
    <cellStyle name="Normal 5 6 2 5 2" xfId="22996"/>
    <cellStyle name="Normal 5 6 2 5 3" xfId="22997"/>
    <cellStyle name="Normal 5 6 2 5 4" xfId="22998"/>
    <cellStyle name="Normal 5 6 2 6" xfId="22999"/>
    <cellStyle name="Normal 5 6 2 6 2" xfId="23000"/>
    <cellStyle name="Normal 5 6 2 6 3" xfId="23001"/>
    <cellStyle name="Normal 5 6 2 6 4" xfId="23002"/>
    <cellStyle name="Normal 5 6 2 7" xfId="23003"/>
    <cellStyle name="Normal 5 6 2 7 2" xfId="23004"/>
    <cellStyle name="Normal 5 6 2 7 3" xfId="23005"/>
    <cellStyle name="Normal 5 6 2 7 4" xfId="23006"/>
    <cellStyle name="Normal 5 6 2 8" xfId="23007"/>
    <cellStyle name="Normal 5 6 2 8 2" xfId="23008"/>
    <cellStyle name="Normal 5 6 2 8 3" xfId="23009"/>
    <cellStyle name="Normal 5 6 2 9" xfId="23010"/>
    <cellStyle name="Normal 5 6 3" xfId="23011"/>
    <cellStyle name="Normal 5 6 3 10" xfId="23012"/>
    <cellStyle name="Normal 5 6 3 2" xfId="23013"/>
    <cellStyle name="Normal 5 6 3 2 2" xfId="23014"/>
    <cellStyle name="Normal 5 6 3 2 2 2" xfId="23015"/>
    <cellStyle name="Normal 5 6 3 2 2 2 2" xfId="23016"/>
    <cellStyle name="Normal 5 6 3 2 2 2 3" xfId="23017"/>
    <cellStyle name="Normal 5 6 3 2 2 2 4" xfId="23018"/>
    <cellStyle name="Normal 5 6 3 2 2 3" xfId="23019"/>
    <cellStyle name="Normal 5 6 3 2 2 3 2" xfId="23020"/>
    <cellStyle name="Normal 5 6 3 2 2 3 3" xfId="23021"/>
    <cellStyle name="Normal 5 6 3 2 2 4" xfId="23022"/>
    <cellStyle name="Normal 5 6 3 2 2 5" xfId="23023"/>
    <cellStyle name="Normal 5 6 3 2 2 6" xfId="23024"/>
    <cellStyle name="Normal 5 6 3 2 3" xfId="23025"/>
    <cellStyle name="Normal 5 6 3 2 3 2" xfId="23026"/>
    <cellStyle name="Normal 5 6 3 2 3 3" xfId="23027"/>
    <cellStyle name="Normal 5 6 3 2 3 4" xfId="23028"/>
    <cellStyle name="Normal 5 6 3 2 4" xfId="23029"/>
    <cellStyle name="Normal 5 6 3 2 4 2" xfId="23030"/>
    <cellStyle name="Normal 5 6 3 2 4 3" xfId="23031"/>
    <cellStyle name="Normal 5 6 3 2 4 4" xfId="23032"/>
    <cellStyle name="Normal 5 6 3 2 5" xfId="23033"/>
    <cellStyle name="Normal 5 6 3 2 5 2" xfId="23034"/>
    <cellStyle name="Normal 5 6 3 2 5 3" xfId="23035"/>
    <cellStyle name="Normal 5 6 3 2 5 4" xfId="23036"/>
    <cellStyle name="Normal 5 6 3 2 6" xfId="23037"/>
    <cellStyle name="Normal 5 6 3 2 6 2" xfId="23038"/>
    <cellStyle name="Normal 5 6 3 2 6 3" xfId="23039"/>
    <cellStyle name="Normal 5 6 3 2 7" xfId="23040"/>
    <cellStyle name="Normal 5 6 3 2 8" xfId="23041"/>
    <cellStyle name="Normal 5 6 3 2 9" xfId="23042"/>
    <cellStyle name="Normal 5 6 3 3" xfId="23043"/>
    <cellStyle name="Normal 5 6 3 3 2" xfId="23044"/>
    <cellStyle name="Normal 5 6 3 3 2 2" xfId="23045"/>
    <cellStyle name="Normal 5 6 3 3 2 3" xfId="23046"/>
    <cellStyle name="Normal 5 6 3 3 2 4" xfId="23047"/>
    <cellStyle name="Normal 5 6 3 3 3" xfId="23048"/>
    <cellStyle name="Normal 5 6 3 3 3 2" xfId="23049"/>
    <cellStyle name="Normal 5 6 3 3 3 3" xfId="23050"/>
    <cellStyle name="Normal 5 6 3 3 4" xfId="23051"/>
    <cellStyle name="Normal 5 6 3 3 5" xfId="23052"/>
    <cellStyle name="Normal 5 6 3 3 6" xfId="23053"/>
    <cellStyle name="Normal 5 6 3 4" xfId="23054"/>
    <cellStyle name="Normal 5 6 3 4 2" xfId="23055"/>
    <cellStyle name="Normal 5 6 3 4 3" xfId="23056"/>
    <cellStyle name="Normal 5 6 3 4 4" xfId="23057"/>
    <cellStyle name="Normal 5 6 3 5" xfId="23058"/>
    <cellStyle name="Normal 5 6 3 5 2" xfId="23059"/>
    <cellStyle name="Normal 5 6 3 5 3" xfId="23060"/>
    <cellStyle name="Normal 5 6 3 5 4" xfId="23061"/>
    <cellStyle name="Normal 5 6 3 6" xfId="23062"/>
    <cellStyle name="Normal 5 6 3 6 2" xfId="23063"/>
    <cellStyle name="Normal 5 6 3 6 3" xfId="23064"/>
    <cellStyle name="Normal 5 6 3 6 4" xfId="23065"/>
    <cellStyle name="Normal 5 6 3 7" xfId="23066"/>
    <cellStyle name="Normal 5 6 3 7 2" xfId="23067"/>
    <cellStyle name="Normal 5 6 3 7 3" xfId="23068"/>
    <cellStyle name="Normal 5 6 3 8" xfId="23069"/>
    <cellStyle name="Normal 5 6 3 9" xfId="23070"/>
    <cellStyle name="Normal 5 6 4" xfId="23071"/>
    <cellStyle name="Normal 5 6 4 2" xfId="23072"/>
    <cellStyle name="Normal 5 6 4 2 2" xfId="23073"/>
    <cellStyle name="Normal 5 6 4 2 2 2" xfId="23074"/>
    <cellStyle name="Normal 5 6 4 2 2 3" xfId="23075"/>
    <cellStyle name="Normal 5 6 4 2 2 4" xfId="23076"/>
    <cellStyle name="Normal 5 6 4 2 3" xfId="23077"/>
    <cellStyle name="Normal 5 6 4 2 3 2" xfId="23078"/>
    <cellStyle name="Normal 5 6 4 2 3 3" xfId="23079"/>
    <cellStyle name="Normal 5 6 4 2 4" xfId="23080"/>
    <cellStyle name="Normal 5 6 4 2 5" xfId="23081"/>
    <cellStyle name="Normal 5 6 4 2 6" xfId="23082"/>
    <cellStyle name="Normal 5 6 4 3" xfId="23083"/>
    <cellStyle name="Normal 5 6 4 3 2" xfId="23084"/>
    <cellStyle name="Normal 5 6 4 3 3" xfId="23085"/>
    <cellStyle name="Normal 5 6 4 3 4" xfId="23086"/>
    <cellStyle name="Normal 5 6 4 4" xfId="23087"/>
    <cellStyle name="Normal 5 6 4 4 2" xfId="23088"/>
    <cellStyle name="Normal 5 6 4 4 3" xfId="23089"/>
    <cellStyle name="Normal 5 6 4 4 4" xfId="23090"/>
    <cellStyle name="Normal 5 6 4 5" xfId="23091"/>
    <cellStyle name="Normal 5 6 4 5 2" xfId="23092"/>
    <cellStyle name="Normal 5 6 4 5 3" xfId="23093"/>
    <cellStyle name="Normal 5 6 4 5 4" xfId="23094"/>
    <cellStyle name="Normal 5 6 4 6" xfId="23095"/>
    <cellStyle name="Normal 5 6 4 6 2" xfId="23096"/>
    <cellStyle name="Normal 5 6 4 6 3" xfId="23097"/>
    <cellStyle name="Normal 5 6 4 7" xfId="23098"/>
    <cellStyle name="Normal 5 6 4 8" xfId="23099"/>
    <cellStyle name="Normal 5 6 4 9" xfId="23100"/>
    <cellStyle name="Normal 5 6 5" xfId="23101"/>
    <cellStyle name="Normal 5 6 5 2" xfId="23102"/>
    <cellStyle name="Normal 5 6 5 2 2" xfId="23103"/>
    <cellStyle name="Normal 5 6 5 2 2 2" xfId="23104"/>
    <cellStyle name="Normal 5 6 5 2 2 3" xfId="23105"/>
    <cellStyle name="Normal 5 6 5 2 2 4" xfId="23106"/>
    <cellStyle name="Normal 5 6 5 2 3" xfId="23107"/>
    <cellStyle name="Normal 5 6 5 2 3 2" xfId="23108"/>
    <cellStyle name="Normal 5 6 5 2 3 3" xfId="23109"/>
    <cellStyle name="Normal 5 6 5 2 4" xfId="23110"/>
    <cellStyle name="Normal 5 6 5 2 5" xfId="23111"/>
    <cellStyle name="Normal 5 6 5 2 6" xfId="23112"/>
    <cellStyle name="Normal 5 6 5 3" xfId="23113"/>
    <cellStyle name="Normal 5 6 5 3 2" xfId="23114"/>
    <cellStyle name="Normal 5 6 5 3 3" xfId="23115"/>
    <cellStyle name="Normal 5 6 5 3 4" xfId="23116"/>
    <cellStyle name="Normal 5 6 5 4" xfId="23117"/>
    <cellStyle name="Normal 5 6 5 4 2" xfId="23118"/>
    <cellStyle name="Normal 5 6 5 4 3" xfId="23119"/>
    <cellStyle name="Normal 5 6 5 4 4" xfId="23120"/>
    <cellStyle name="Normal 5 6 5 5" xfId="23121"/>
    <cellStyle name="Normal 5 6 5 5 2" xfId="23122"/>
    <cellStyle name="Normal 5 6 5 5 3" xfId="23123"/>
    <cellStyle name="Normal 5 6 5 5 4" xfId="23124"/>
    <cellStyle name="Normal 5 6 5 6" xfId="23125"/>
    <cellStyle name="Normal 5 6 5 6 2" xfId="23126"/>
    <cellStyle name="Normal 5 6 5 6 3" xfId="23127"/>
    <cellStyle name="Normal 5 6 5 7" xfId="23128"/>
    <cellStyle name="Normal 5 6 5 8" xfId="23129"/>
    <cellStyle name="Normal 5 6 5 9" xfId="23130"/>
    <cellStyle name="Normal 5 6 6" xfId="23131"/>
    <cellStyle name="Normal 5 6 6 2" xfId="23132"/>
    <cellStyle name="Normal 5 6 6 2 2" xfId="23133"/>
    <cellStyle name="Normal 5 6 6 2 2 2" xfId="23134"/>
    <cellStyle name="Normal 5 6 6 2 2 3" xfId="23135"/>
    <cellStyle name="Normal 5 6 6 2 2 4" xfId="23136"/>
    <cellStyle name="Normal 5 6 6 2 3" xfId="23137"/>
    <cellStyle name="Normal 5 6 6 2 3 2" xfId="23138"/>
    <cellStyle name="Normal 5 6 6 2 3 3" xfId="23139"/>
    <cellStyle name="Normal 5 6 6 2 4" xfId="23140"/>
    <cellStyle name="Normal 5 6 6 2 5" xfId="23141"/>
    <cellStyle name="Normal 5 6 6 2 6" xfId="23142"/>
    <cellStyle name="Normal 5 6 6 3" xfId="23143"/>
    <cellStyle name="Normal 5 6 6 3 2" xfId="23144"/>
    <cellStyle name="Normal 5 6 6 3 3" xfId="23145"/>
    <cellStyle name="Normal 5 6 6 3 4" xfId="23146"/>
    <cellStyle name="Normal 5 6 6 4" xfId="23147"/>
    <cellStyle name="Normal 5 6 6 4 2" xfId="23148"/>
    <cellStyle name="Normal 5 6 6 4 3" xfId="23149"/>
    <cellStyle name="Normal 5 6 6 4 4" xfId="23150"/>
    <cellStyle name="Normal 5 6 6 5" xfId="23151"/>
    <cellStyle name="Normal 5 6 6 5 2" xfId="23152"/>
    <cellStyle name="Normal 5 6 6 5 3" xfId="23153"/>
    <cellStyle name="Normal 5 6 6 6" xfId="23154"/>
    <cellStyle name="Normal 5 6 6 7" xfId="23155"/>
    <cellStyle name="Normal 5 6 6 8" xfId="23156"/>
    <cellStyle name="Normal 5 6 7" xfId="23157"/>
    <cellStyle name="Normal 5 6 7 2" xfId="23158"/>
    <cellStyle name="Normal 5 6 7 2 2" xfId="23159"/>
    <cellStyle name="Normal 5 6 7 2 3" xfId="23160"/>
    <cellStyle name="Normal 5 6 7 2 4" xfId="23161"/>
    <cellStyle name="Normal 5 6 7 3" xfId="23162"/>
    <cellStyle name="Normal 5 6 7 3 2" xfId="23163"/>
    <cellStyle name="Normal 5 6 7 3 3" xfId="23164"/>
    <cellStyle name="Normal 5 6 7 4" xfId="23165"/>
    <cellStyle name="Normal 5 6 7 5" xfId="23166"/>
    <cellStyle name="Normal 5 6 7 6" xfId="23167"/>
    <cellStyle name="Normal 5 6 8" xfId="23168"/>
    <cellStyle name="Normal 5 6 8 2" xfId="23169"/>
    <cellStyle name="Normal 5 6 8 3" xfId="23170"/>
    <cellStyle name="Normal 5 6 8 4" xfId="23171"/>
    <cellStyle name="Normal 5 6 9" xfId="23172"/>
    <cellStyle name="Normal 5 6 9 2" xfId="23173"/>
    <cellStyle name="Normal 5 6 9 3" xfId="23174"/>
    <cellStyle name="Normal 5 6 9 4" xfId="23175"/>
    <cellStyle name="Normal 5 7" xfId="23176"/>
    <cellStyle name="Normal 5 7 10" xfId="23177"/>
    <cellStyle name="Normal 5 7 11" xfId="23178"/>
    <cellStyle name="Normal 5 7 2" xfId="23179"/>
    <cellStyle name="Normal 5 7 2 10" xfId="23180"/>
    <cellStyle name="Normal 5 7 2 2" xfId="23181"/>
    <cellStyle name="Normal 5 7 2 2 2" xfId="23182"/>
    <cellStyle name="Normal 5 7 2 2 2 2" xfId="23183"/>
    <cellStyle name="Normal 5 7 2 2 2 2 2" xfId="23184"/>
    <cellStyle name="Normal 5 7 2 2 2 2 3" xfId="23185"/>
    <cellStyle name="Normal 5 7 2 2 2 2 4" xfId="23186"/>
    <cellStyle name="Normal 5 7 2 2 2 3" xfId="23187"/>
    <cellStyle name="Normal 5 7 2 2 2 3 2" xfId="23188"/>
    <cellStyle name="Normal 5 7 2 2 2 3 3" xfId="23189"/>
    <cellStyle name="Normal 5 7 2 2 2 4" xfId="23190"/>
    <cellStyle name="Normal 5 7 2 2 2 5" xfId="23191"/>
    <cellStyle name="Normal 5 7 2 2 2 6" xfId="23192"/>
    <cellStyle name="Normal 5 7 2 2 3" xfId="23193"/>
    <cellStyle name="Normal 5 7 2 2 3 2" xfId="23194"/>
    <cellStyle name="Normal 5 7 2 2 3 3" xfId="23195"/>
    <cellStyle name="Normal 5 7 2 2 3 4" xfId="23196"/>
    <cellStyle name="Normal 5 7 2 2 4" xfId="23197"/>
    <cellStyle name="Normal 5 7 2 2 4 2" xfId="23198"/>
    <cellStyle name="Normal 5 7 2 2 4 3" xfId="23199"/>
    <cellStyle name="Normal 5 7 2 2 4 4" xfId="23200"/>
    <cellStyle name="Normal 5 7 2 2 5" xfId="23201"/>
    <cellStyle name="Normal 5 7 2 2 5 2" xfId="23202"/>
    <cellStyle name="Normal 5 7 2 2 5 3" xfId="23203"/>
    <cellStyle name="Normal 5 7 2 2 5 4" xfId="23204"/>
    <cellStyle name="Normal 5 7 2 2 6" xfId="23205"/>
    <cellStyle name="Normal 5 7 2 2 6 2" xfId="23206"/>
    <cellStyle name="Normal 5 7 2 2 6 3" xfId="23207"/>
    <cellStyle name="Normal 5 7 2 2 7" xfId="23208"/>
    <cellStyle name="Normal 5 7 2 2 8" xfId="23209"/>
    <cellStyle name="Normal 5 7 2 2 9" xfId="23210"/>
    <cellStyle name="Normal 5 7 2 3" xfId="23211"/>
    <cellStyle name="Normal 5 7 2 3 2" xfId="23212"/>
    <cellStyle name="Normal 5 7 2 3 2 2" xfId="23213"/>
    <cellStyle name="Normal 5 7 2 3 2 3" xfId="23214"/>
    <cellStyle name="Normal 5 7 2 3 2 4" xfId="23215"/>
    <cellStyle name="Normal 5 7 2 3 3" xfId="23216"/>
    <cellStyle name="Normal 5 7 2 3 3 2" xfId="23217"/>
    <cellStyle name="Normal 5 7 2 3 3 3" xfId="23218"/>
    <cellStyle name="Normal 5 7 2 3 4" xfId="23219"/>
    <cellStyle name="Normal 5 7 2 3 5" xfId="23220"/>
    <cellStyle name="Normal 5 7 2 3 6" xfId="23221"/>
    <cellStyle name="Normal 5 7 2 4" xfId="23222"/>
    <cellStyle name="Normal 5 7 2 4 2" xfId="23223"/>
    <cellStyle name="Normal 5 7 2 4 3" xfId="23224"/>
    <cellStyle name="Normal 5 7 2 4 4" xfId="23225"/>
    <cellStyle name="Normal 5 7 2 5" xfId="23226"/>
    <cellStyle name="Normal 5 7 2 5 2" xfId="23227"/>
    <cellStyle name="Normal 5 7 2 5 3" xfId="23228"/>
    <cellStyle name="Normal 5 7 2 5 4" xfId="23229"/>
    <cellStyle name="Normal 5 7 2 6" xfId="23230"/>
    <cellStyle name="Normal 5 7 2 6 2" xfId="23231"/>
    <cellStyle name="Normal 5 7 2 6 3" xfId="23232"/>
    <cellStyle name="Normal 5 7 2 6 4" xfId="23233"/>
    <cellStyle name="Normal 5 7 2 7" xfId="23234"/>
    <cellStyle name="Normal 5 7 2 7 2" xfId="23235"/>
    <cellStyle name="Normal 5 7 2 7 3" xfId="23236"/>
    <cellStyle name="Normal 5 7 2 8" xfId="23237"/>
    <cellStyle name="Normal 5 7 2 9" xfId="23238"/>
    <cellStyle name="Normal 5 7 3" xfId="23239"/>
    <cellStyle name="Normal 5 7 3 2" xfId="23240"/>
    <cellStyle name="Normal 5 7 3 2 2" xfId="23241"/>
    <cellStyle name="Normal 5 7 3 2 2 2" xfId="23242"/>
    <cellStyle name="Normal 5 7 3 2 2 3" xfId="23243"/>
    <cellStyle name="Normal 5 7 3 2 2 4" xfId="23244"/>
    <cellStyle name="Normal 5 7 3 2 3" xfId="23245"/>
    <cellStyle name="Normal 5 7 3 2 3 2" xfId="23246"/>
    <cellStyle name="Normal 5 7 3 2 3 3" xfId="23247"/>
    <cellStyle name="Normal 5 7 3 2 4" xfId="23248"/>
    <cellStyle name="Normal 5 7 3 2 5" xfId="23249"/>
    <cellStyle name="Normal 5 7 3 2 6" xfId="23250"/>
    <cellStyle name="Normal 5 7 3 3" xfId="23251"/>
    <cellStyle name="Normal 5 7 3 3 2" xfId="23252"/>
    <cellStyle name="Normal 5 7 3 3 3" xfId="23253"/>
    <cellStyle name="Normal 5 7 3 3 4" xfId="23254"/>
    <cellStyle name="Normal 5 7 3 4" xfId="23255"/>
    <cellStyle name="Normal 5 7 3 4 2" xfId="23256"/>
    <cellStyle name="Normal 5 7 3 4 3" xfId="23257"/>
    <cellStyle name="Normal 5 7 3 4 4" xfId="23258"/>
    <cellStyle name="Normal 5 7 3 5" xfId="23259"/>
    <cellStyle name="Normal 5 7 3 5 2" xfId="23260"/>
    <cellStyle name="Normal 5 7 3 5 3" xfId="23261"/>
    <cellStyle name="Normal 5 7 3 5 4" xfId="23262"/>
    <cellStyle name="Normal 5 7 3 6" xfId="23263"/>
    <cellStyle name="Normal 5 7 3 6 2" xfId="23264"/>
    <cellStyle name="Normal 5 7 3 6 3" xfId="23265"/>
    <cellStyle name="Normal 5 7 3 7" xfId="23266"/>
    <cellStyle name="Normal 5 7 3 8" xfId="23267"/>
    <cellStyle name="Normal 5 7 3 9" xfId="23268"/>
    <cellStyle name="Normal 5 7 4" xfId="23269"/>
    <cellStyle name="Normal 5 7 4 2" xfId="23270"/>
    <cellStyle name="Normal 5 7 4 2 2" xfId="23271"/>
    <cellStyle name="Normal 5 7 4 2 3" xfId="23272"/>
    <cellStyle name="Normal 5 7 4 2 4" xfId="23273"/>
    <cellStyle name="Normal 5 7 4 3" xfId="23274"/>
    <cellStyle name="Normal 5 7 4 3 2" xfId="23275"/>
    <cellStyle name="Normal 5 7 4 3 3" xfId="23276"/>
    <cellStyle name="Normal 5 7 4 4" xfId="23277"/>
    <cellStyle name="Normal 5 7 4 5" xfId="23278"/>
    <cellStyle name="Normal 5 7 4 6" xfId="23279"/>
    <cellStyle name="Normal 5 7 5" xfId="23280"/>
    <cellStyle name="Normal 5 7 5 2" xfId="23281"/>
    <cellStyle name="Normal 5 7 5 3" xfId="23282"/>
    <cellStyle name="Normal 5 7 5 4" xfId="23283"/>
    <cellStyle name="Normal 5 7 6" xfId="23284"/>
    <cellStyle name="Normal 5 7 6 2" xfId="23285"/>
    <cellStyle name="Normal 5 7 6 3" xfId="23286"/>
    <cellStyle name="Normal 5 7 6 4" xfId="23287"/>
    <cellStyle name="Normal 5 7 7" xfId="23288"/>
    <cellStyle name="Normal 5 7 7 2" xfId="23289"/>
    <cellStyle name="Normal 5 7 7 3" xfId="23290"/>
    <cellStyle name="Normal 5 7 7 4" xfId="23291"/>
    <cellStyle name="Normal 5 7 8" xfId="23292"/>
    <cellStyle name="Normal 5 7 8 2" xfId="23293"/>
    <cellStyle name="Normal 5 7 8 3" xfId="23294"/>
    <cellStyle name="Normal 5 7 9" xfId="23295"/>
    <cellStyle name="Normal 5 8" xfId="23296"/>
    <cellStyle name="Normal 5 8 10" xfId="23297"/>
    <cellStyle name="Normal 5 8 11" xfId="23298"/>
    <cellStyle name="Normal 5 8 2" xfId="23299"/>
    <cellStyle name="Normal 5 8 2 10" xfId="23300"/>
    <cellStyle name="Normal 5 8 2 2" xfId="23301"/>
    <cellStyle name="Normal 5 8 2 2 2" xfId="23302"/>
    <cellStyle name="Normal 5 8 2 2 2 2" xfId="23303"/>
    <cellStyle name="Normal 5 8 2 2 2 2 2" xfId="23304"/>
    <cellStyle name="Normal 5 8 2 2 2 2 3" xfId="23305"/>
    <cellStyle name="Normal 5 8 2 2 2 2 4" xfId="23306"/>
    <cellStyle name="Normal 5 8 2 2 2 3" xfId="23307"/>
    <cellStyle name="Normal 5 8 2 2 2 3 2" xfId="23308"/>
    <cellStyle name="Normal 5 8 2 2 2 3 3" xfId="23309"/>
    <cellStyle name="Normal 5 8 2 2 2 4" xfId="23310"/>
    <cellStyle name="Normal 5 8 2 2 2 5" xfId="23311"/>
    <cellStyle name="Normal 5 8 2 2 2 6" xfId="23312"/>
    <cellStyle name="Normal 5 8 2 2 3" xfId="23313"/>
    <cellStyle name="Normal 5 8 2 2 3 2" xfId="23314"/>
    <cellStyle name="Normal 5 8 2 2 3 3" xfId="23315"/>
    <cellStyle name="Normal 5 8 2 2 3 4" xfId="23316"/>
    <cellStyle name="Normal 5 8 2 2 4" xfId="23317"/>
    <cellStyle name="Normal 5 8 2 2 4 2" xfId="23318"/>
    <cellStyle name="Normal 5 8 2 2 4 3" xfId="23319"/>
    <cellStyle name="Normal 5 8 2 2 4 4" xfId="23320"/>
    <cellStyle name="Normal 5 8 2 2 5" xfId="23321"/>
    <cellStyle name="Normal 5 8 2 2 5 2" xfId="23322"/>
    <cellStyle name="Normal 5 8 2 2 5 3" xfId="23323"/>
    <cellStyle name="Normal 5 8 2 2 5 4" xfId="23324"/>
    <cellStyle name="Normal 5 8 2 2 6" xfId="23325"/>
    <cellStyle name="Normal 5 8 2 2 6 2" xfId="23326"/>
    <cellStyle name="Normal 5 8 2 2 6 3" xfId="23327"/>
    <cellStyle name="Normal 5 8 2 2 7" xfId="23328"/>
    <cellStyle name="Normal 5 8 2 2 8" xfId="23329"/>
    <cellStyle name="Normal 5 8 2 2 9" xfId="23330"/>
    <cellStyle name="Normal 5 8 2 3" xfId="23331"/>
    <cellStyle name="Normal 5 8 2 3 2" xfId="23332"/>
    <cellStyle name="Normal 5 8 2 3 2 2" xfId="23333"/>
    <cellStyle name="Normal 5 8 2 3 2 3" xfId="23334"/>
    <cellStyle name="Normal 5 8 2 3 2 4" xfId="23335"/>
    <cellStyle name="Normal 5 8 2 3 3" xfId="23336"/>
    <cellStyle name="Normal 5 8 2 3 3 2" xfId="23337"/>
    <cellStyle name="Normal 5 8 2 3 3 3" xfId="23338"/>
    <cellStyle name="Normal 5 8 2 3 4" xfId="23339"/>
    <cellStyle name="Normal 5 8 2 3 5" xfId="23340"/>
    <cellStyle name="Normal 5 8 2 3 6" xfId="23341"/>
    <cellStyle name="Normal 5 8 2 4" xfId="23342"/>
    <cellStyle name="Normal 5 8 2 4 2" xfId="23343"/>
    <cellStyle name="Normal 5 8 2 4 3" xfId="23344"/>
    <cellStyle name="Normal 5 8 2 4 4" xfId="23345"/>
    <cellStyle name="Normal 5 8 2 5" xfId="23346"/>
    <cellStyle name="Normal 5 8 2 5 2" xfId="23347"/>
    <cellStyle name="Normal 5 8 2 5 3" xfId="23348"/>
    <cellStyle name="Normal 5 8 2 5 4" xfId="23349"/>
    <cellStyle name="Normal 5 8 2 6" xfId="23350"/>
    <cellStyle name="Normal 5 8 2 6 2" xfId="23351"/>
    <cellStyle name="Normal 5 8 2 6 3" xfId="23352"/>
    <cellStyle name="Normal 5 8 2 6 4" xfId="23353"/>
    <cellStyle name="Normal 5 8 2 7" xfId="23354"/>
    <cellStyle name="Normal 5 8 2 7 2" xfId="23355"/>
    <cellStyle name="Normal 5 8 2 7 3" xfId="23356"/>
    <cellStyle name="Normal 5 8 2 8" xfId="23357"/>
    <cellStyle name="Normal 5 8 2 9" xfId="23358"/>
    <cellStyle name="Normal 5 8 3" xfId="23359"/>
    <cellStyle name="Normal 5 8 3 2" xfId="23360"/>
    <cellStyle name="Normal 5 8 3 2 2" xfId="23361"/>
    <cellStyle name="Normal 5 8 3 2 2 2" xfId="23362"/>
    <cellStyle name="Normal 5 8 3 2 2 3" xfId="23363"/>
    <cellStyle name="Normal 5 8 3 2 2 4" xfId="23364"/>
    <cellStyle name="Normal 5 8 3 2 3" xfId="23365"/>
    <cellStyle name="Normal 5 8 3 2 3 2" xfId="23366"/>
    <cellStyle name="Normal 5 8 3 2 3 3" xfId="23367"/>
    <cellStyle name="Normal 5 8 3 2 4" xfId="23368"/>
    <cellStyle name="Normal 5 8 3 2 5" xfId="23369"/>
    <cellStyle name="Normal 5 8 3 2 6" xfId="23370"/>
    <cellStyle name="Normal 5 8 3 3" xfId="23371"/>
    <cellStyle name="Normal 5 8 3 3 2" xfId="23372"/>
    <cellStyle name="Normal 5 8 3 3 3" xfId="23373"/>
    <cellStyle name="Normal 5 8 3 3 4" xfId="23374"/>
    <cellStyle name="Normal 5 8 3 4" xfId="23375"/>
    <cellStyle name="Normal 5 8 3 4 2" xfId="23376"/>
    <cellStyle name="Normal 5 8 3 4 3" xfId="23377"/>
    <cellStyle name="Normal 5 8 3 4 4" xfId="23378"/>
    <cellStyle name="Normal 5 8 3 5" xfId="23379"/>
    <cellStyle name="Normal 5 8 3 5 2" xfId="23380"/>
    <cellStyle name="Normal 5 8 3 5 3" xfId="23381"/>
    <cellStyle name="Normal 5 8 3 5 4" xfId="23382"/>
    <cellStyle name="Normal 5 8 3 6" xfId="23383"/>
    <cellStyle name="Normal 5 8 3 6 2" xfId="23384"/>
    <cellStyle name="Normal 5 8 3 6 3" xfId="23385"/>
    <cellStyle name="Normal 5 8 3 7" xfId="23386"/>
    <cellStyle name="Normal 5 8 3 8" xfId="23387"/>
    <cellStyle name="Normal 5 8 3 9" xfId="23388"/>
    <cellStyle name="Normal 5 8 4" xfId="23389"/>
    <cellStyle name="Normal 5 8 4 2" xfId="23390"/>
    <cellStyle name="Normal 5 8 4 2 2" xfId="23391"/>
    <cellStyle name="Normal 5 8 4 2 3" xfId="23392"/>
    <cellStyle name="Normal 5 8 4 2 4" xfId="23393"/>
    <cellStyle name="Normal 5 8 4 3" xfId="23394"/>
    <cellStyle name="Normal 5 8 4 3 2" xfId="23395"/>
    <cellStyle name="Normal 5 8 4 3 3" xfId="23396"/>
    <cellStyle name="Normal 5 8 4 4" xfId="23397"/>
    <cellStyle name="Normal 5 8 4 5" xfId="23398"/>
    <cellStyle name="Normal 5 8 4 6" xfId="23399"/>
    <cellStyle name="Normal 5 8 5" xfId="23400"/>
    <cellStyle name="Normal 5 8 5 2" xfId="23401"/>
    <cellStyle name="Normal 5 8 5 3" xfId="23402"/>
    <cellStyle name="Normal 5 8 5 4" xfId="23403"/>
    <cellStyle name="Normal 5 8 6" xfId="23404"/>
    <cellStyle name="Normal 5 8 6 2" xfId="23405"/>
    <cellStyle name="Normal 5 8 6 3" xfId="23406"/>
    <cellStyle name="Normal 5 8 6 4" xfId="23407"/>
    <cellStyle name="Normal 5 8 7" xfId="23408"/>
    <cellStyle name="Normal 5 8 7 2" xfId="23409"/>
    <cellStyle name="Normal 5 8 7 3" xfId="23410"/>
    <cellStyle name="Normal 5 8 7 4" xfId="23411"/>
    <cellStyle name="Normal 5 8 8" xfId="23412"/>
    <cellStyle name="Normal 5 8 8 2" xfId="23413"/>
    <cellStyle name="Normal 5 8 8 3" xfId="23414"/>
    <cellStyle name="Normal 5 8 9" xfId="23415"/>
    <cellStyle name="Normal 5 9" xfId="23416"/>
    <cellStyle name="Normal 5 9 10" xfId="23417"/>
    <cellStyle name="Normal 5 9 11" xfId="23418"/>
    <cellStyle name="Normal 5 9 2" xfId="23419"/>
    <cellStyle name="Normal 5 9 2 10" xfId="23420"/>
    <cellStyle name="Normal 5 9 2 2" xfId="23421"/>
    <cellStyle name="Normal 5 9 2 2 2" xfId="23422"/>
    <cellStyle name="Normal 5 9 2 2 2 2" xfId="23423"/>
    <cellStyle name="Normal 5 9 2 2 2 2 2" xfId="23424"/>
    <cellStyle name="Normal 5 9 2 2 2 2 3" xfId="23425"/>
    <cellStyle name="Normal 5 9 2 2 2 2 4" xfId="23426"/>
    <cellStyle name="Normal 5 9 2 2 2 3" xfId="23427"/>
    <cellStyle name="Normal 5 9 2 2 2 3 2" xfId="23428"/>
    <cellStyle name="Normal 5 9 2 2 2 3 3" xfId="23429"/>
    <cellStyle name="Normal 5 9 2 2 2 4" xfId="23430"/>
    <cellStyle name="Normal 5 9 2 2 2 5" xfId="23431"/>
    <cellStyle name="Normal 5 9 2 2 2 6" xfId="23432"/>
    <cellStyle name="Normal 5 9 2 2 3" xfId="23433"/>
    <cellStyle name="Normal 5 9 2 2 3 2" xfId="23434"/>
    <cellStyle name="Normal 5 9 2 2 3 3" xfId="23435"/>
    <cellStyle name="Normal 5 9 2 2 3 4" xfId="23436"/>
    <cellStyle name="Normal 5 9 2 2 4" xfId="23437"/>
    <cellStyle name="Normal 5 9 2 2 4 2" xfId="23438"/>
    <cellStyle name="Normal 5 9 2 2 4 3" xfId="23439"/>
    <cellStyle name="Normal 5 9 2 2 4 4" xfId="23440"/>
    <cellStyle name="Normal 5 9 2 2 5" xfId="23441"/>
    <cellStyle name="Normal 5 9 2 2 5 2" xfId="23442"/>
    <cellStyle name="Normal 5 9 2 2 5 3" xfId="23443"/>
    <cellStyle name="Normal 5 9 2 2 5 4" xfId="23444"/>
    <cellStyle name="Normal 5 9 2 2 6" xfId="23445"/>
    <cellStyle name="Normal 5 9 2 2 6 2" xfId="23446"/>
    <cellStyle name="Normal 5 9 2 2 6 3" xfId="23447"/>
    <cellStyle name="Normal 5 9 2 2 7" xfId="23448"/>
    <cellStyle name="Normal 5 9 2 2 8" xfId="23449"/>
    <cellStyle name="Normal 5 9 2 2 9" xfId="23450"/>
    <cellStyle name="Normal 5 9 2 3" xfId="23451"/>
    <cellStyle name="Normal 5 9 2 3 2" xfId="23452"/>
    <cellStyle name="Normal 5 9 2 3 2 2" xfId="23453"/>
    <cellStyle name="Normal 5 9 2 3 2 3" xfId="23454"/>
    <cellStyle name="Normal 5 9 2 3 2 4" xfId="23455"/>
    <cellStyle name="Normal 5 9 2 3 3" xfId="23456"/>
    <cellStyle name="Normal 5 9 2 3 3 2" xfId="23457"/>
    <cellStyle name="Normal 5 9 2 3 3 3" xfId="23458"/>
    <cellStyle name="Normal 5 9 2 3 4" xfId="23459"/>
    <cellStyle name="Normal 5 9 2 3 5" xfId="23460"/>
    <cellStyle name="Normal 5 9 2 3 6" xfId="23461"/>
    <cellStyle name="Normal 5 9 2 4" xfId="23462"/>
    <cellStyle name="Normal 5 9 2 4 2" xfId="23463"/>
    <cellStyle name="Normal 5 9 2 4 3" xfId="23464"/>
    <cellStyle name="Normal 5 9 2 4 4" xfId="23465"/>
    <cellStyle name="Normal 5 9 2 5" xfId="23466"/>
    <cellStyle name="Normal 5 9 2 5 2" xfId="23467"/>
    <cellStyle name="Normal 5 9 2 5 3" xfId="23468"/>
    <cellStyle name="Normal 5 9 2 5 4" xfId="23469"/>
    <cellStyle name="Normal 5 9 2 6" xfId="23470"/>
    <cellStyle name="Normal 5 9 2 6 2" xfId="23471"/>
    <cellStyle name="Normal 5 9 2 6 3" xfId="23472"/>
    <cellStyle name="Normal 5 9 2 6 4" xfId="23473"/>
    <cellStyle name="Normal 5 9 2 7" xfId="23474"/>
    <cellStyle name="Normal 5 9 2 7 2" xfId="23475"/>
    <cellStyle name="Normal 5 9 2 7 3" xfId="23476"/>
    <cellStyle name="Normal 5 9 2 8" xfId="23477"/>
    <cellStyle name="Normal 5 9 2 9" xfId="23478"/>
    <cellStyle name="Normal 5 9 3" xfId="23479"/>
    <cellStyle name="Normal 5 9 3 2" xfId="23480"/>
    <cellStyle name="Normal 5 9 3 2 2" xfId="23481"/>
    <cellStyle name="Normal 5 9 3 2 2 2" xfId="23482"/>
    <cellStyle name="Normal 5 9 3 2 2 3" xfId="23483"/>
    <cellStyle name="Normal 5 9 3 2 2 4" xfId="23484"/>
    <cellStyle name="Normal 5 9 3 2 3" xfId="23485"/>
    <cellStyle name="Normal 5 9 3 2 3 2" xfId="23486"/>
    <cellStyle name="Normal 5 9 3 2 3 3" xfId="23487"/>
    <cellStyle name="Normal 5 9 3 2 4" xfId="23488"/>
    <cellStyle name="Normal 5 9 3 2 5" xfId="23489"/>
    <cellStyle name="Normal 5 9 3 2 6" xfId="23490"/>
    <cellStyle name="Normal 5 9 3 3" xfId="23491"/>
    <cellStyle name="Normal 5 9 3 3 2" xfId="23492"/>
    <cellStyle name="Normal 5 9 3 3 3" xfId="23493"/>
    <cellStyle name="Normal 5 9 3 3 4" xfId="23494"/>
    <cellStyle name="Normal 5 9 3 4" xfId="23495"/>
    <cellStyle name="Normal 5 9 3 4 2" xfId="23496"/>
    <cellStyle name="Normal 5 9 3 4 3" xfId="23497"/>
    <cellStyle name="Normal 5 9 3 4 4" xfId="23498"/>
    <cellStyle name="Normal 5 9 3 5" xfId="23499"/>
    <cellStyle name="Normal 5 9 3 5 2" xfId="23500"/>
    <cellStyle name="Normal 5 9 3 5 3" xfId="23501"/>
    <cellStyle name="Normal 5 9 3 5 4" xfId="23502"/>
    <cellStyle name="Normal 5 9 3 6" xfId="23503"/>
    <cellStyle name="Normal 5 9 3 6 2" xfId="23504"/>
    <cellStyle name="Normal 5 9 3 6 3" xfId="23505"/>
    <cellStyle name="Normal 5 9 3 7" xfId="23506"/>
    <cellStyle name="Normal 5 9 3 8" xfId="23507"/>
    <cellStyle name="Normal 5 9 3 9" xfId="23508"/>
    <cellStyle name="Normal 5 9 4" xfId="23509"/>
    <cellStyle name="Normal 5 9 4 2" xfId="23510"/>
    <cellStyle name="Normal 5 9 4 2 2" xfId="23511"/>
    <cellStyle name="Normal 5 9 4 2 3" xfId="23512"/>
    <cellStyle name="Normal 5 9 4 2 4" xfId="23513"/>
    <cellStyle name="Normal 5 9 4 3" xfId="23514"/>
    <cellStyle name="Normal 5 9 4 3 2" xfId="23515"/>
    <cellStyle name="Normal 5 9 4 3 3" xfId="23516"/>
    <cellStyle name="Normal 5 9 4 4" xfId="23517"/>
    <cellStyle name="Normal 5 9 4 5" xfId="23518"/>
    <cellStyle name="Normal 5 9 4 6" xfId="23519"/>
    <cellStyle name="Normal 5 9 5" xfId="23520"/>
    <cellStyle name="Normal 5 9 5 2" xfId="23521"/>
    <cellStyle name="Normal 5 9 5 3" xfId="23522"/>
    <cellStyle name="Normal 5 9 5 4" xfId="23523"/>
    <cellStyle name="Normal 5 9 6" xfId="23524"/>
    <cellStyle name="Normal 5 9 6 2" xfId="23525"/>
    <cellStyle name="Normal 5 9 6 3" xfId="23526"/>
    <cellStyle name="Normal 5 9 6 4" xfId="23527"/>
    <cellStyle name="Normal 5 9 7" xfId="23528"/>
    <cellStyle name="Normal 5 9 7 2" xfId="23529"/>
    <cellStyle name="Normal 5 9 7 3" xfId="23530"/>
    <cellStyle name="Normal 5 9 7 4" xfId="23531"/>
    <cellStyle name="Normal 5 9 8" xfId="23532"/>
    <cellStyle name="Normal 5 9 8 2" xfId="23533"/>
    <cellStyle name="Normal 5 9 8 3" xfId="23534"/>
    <cellStyle name="Normal 5 9 9" xfId="23535"/>
    <cellStyle name="Normal 50" xfId="144"/>
    <cellStyle name="Normal 50 2" xfId="23536"/>
    <cellStyle name="Normal 50 2 2" xfId="23537"/>
    <cellStyle name="Normal 50 3" xfId="23538"/>
    <cellStyle name="Normal 50 4" xfId="23539"/>
    <cellStyle name="Normal 50 5" xfId="23540"/>
    <cellStyle name="Normal 51" xfId="145"/>
    <cellStyle name="Normal 51 2" xfId="23541"/>
    <cellStyle name="Normal 51 2 2" xfId="23542"/>
    <cellStyle name="Normal 51 3" xfId="23543"/>
    <cellStyle name="Normal 51 4" xfId="23544"/>
    <cellStyle name="Normal 51 5" xfId="23545"/>
    <cellStyle name="Normal 52" xfId="146"/>
    <cellStyle name="Normal 52 2" xfId="23546"/>
    <cellStyle name="Normal 52 2 2" xfId="23547"/>
    <cellStyle name="Normal 52 3" xfId="23548"/>
    <cellStyle name="Normal 52 4" xfId="23549"/>
    <cellStyle name="Normal 52 5" xfId="23550"/>
    <cellStyle name="Normal 53" xfId="147"/>
    <cellStyle name="Normal 53 2" xfId="23551"/>
    <cellStyle name="Normal 53 2 2" xfId="23552"/>
    <cellStyle name="Normal 53 3" xfId="23553"/>
    <cellStyle name="Normal 53 4" xfId="23554"/>
    <cellStyle name="Normal 53 5" xfId="23555"/>
    <cellStyle name="Normal 54" xfId="148"/>
    <cellStyle name="Normal 54 2" xfId="23556"/>
    <cellStyle name="Normal 54 2 2" xfId="23557"/>
    <cellStyle name="Normal 54 3" xfId="23558"/>
    <cellStyle name="Normal 54 4" xfId="23559"/>
    <cellStyle name="Normal 54 5" xfId="23560"/>
    <cellStyle name="Normal 55" xfId="149"/>
    <cellStyle name="Normal 55 2" xfId="23561"/>
    <cellStyle name="Normal 55 2 2" xfId="23562"/>
    <cellStyle name="Normal 55 3" xfId="23563"/>
    <cellStyle name="Normal 55 4" xfId="23564"/>
    <cellStyle name="Normal 55 5" xfId="23565"/>
    <cellStyle name="Normal 56" xfId="150"/>
    <cellStyle name="Normal 56 2" xfId="23566"/>
    <cellStyle name="Normal 56 2 2" xfId="23567"/>
    <cellStyle name="Normal 56 3" xfId="23568"/>
    <cellStyle name="Normal 56 4" xfId="23569"/>
    <cellStyle name="Normal 56 5" xfId="23570"/>
    <cellStyle name="Normal 57" xfId="151"/>
    <cellStyle name="Normal 57 2" xfId="23571"/>
    <cellStyle name="Normal 57 2 2" xfId="23572"/>
    <cellStyle name="Normal 57 3" xfId="23573"/>
    <cellStyle name="Normal 57 4" xfId="23574"/>
    <cellStyle name="Normal 57 5" xfId="23575"/>
    <cellStyle name="Normal 58" xfId="152"/>
    <cellStyle name="Normal 58 2" xfId="23576"/>
    <cellStyle name="Normal 58 2 2" xfId="23577"/>
    <cellStyle name="Normal 58 3" xfId="23578"/>
    <cellStyle name="Normal 58 4" xfId="23579"/>
    <cellStyle name="Normal 58 5" xfId="23580"/>
    <cellStyle name="Normal 59" xfId="153"/>
    <cellStyle name="Normal 59 2" xfId="23581"/>
    <cellStyle name="Normal 59 2 2" xfId="23582"/>
    <cellStyle name="Normal 59 3" xfId="23583"/>
    <cellStyle name="Normal 59 4" xfId="23584"/>
    <cellStyle name="Normal 59 5" xfId="23585"/>
    <cellStyle name="Normal 6" xfId="24"/>
    <cellStyle name="Normal 6 10" xfId="23586"/>
    <cellStyle name="Normal 6 10 10" xfId="23587"/>
    <cellStyle name="Normal 6 10 11" xfId="23588"/>
    <cellStyle name="Normal 6 10 2" xfId="23589"/>
    <cellStyle name="Normal 6 10 2 10" xfId="23590"/>
    <cellStyle name="Normal 6 10 2 2" xfId="23591"/>
    <cellStyle name="Normal 6 10 2 2 2" xfId="23592"/>
    <cellStyle name="Normal 6 10 2 2 2 2" xfId="23593"/>
    <cellStyle name="Normal 6 10 2 2 2 2 2" xfId="23594"/>
    <cellStyle name="Normal 6 10 2 2 2 2 3" xfId="23595"/>
    <cellStyle name="Normal 6 10 2 2 2 2 4" xfId="23596"/>
    <cellStyle name="Normal 6 10 2 2 2 3" xfId="23597"/>
    <cellStyle name="Normal 6 10 2 2 2 3 2" xfId="23598"/>
    <cellStyle name="Normal 6 10 2 2 2 3 3" xfId="23599"/>
    <cellStyle name="Normal 6 10 2 2 2 4" xfId="23600"/>
    <cellStyle name="Normal 6 10 2 2 2 5" xfId="23601"/>
    <cellStyle name="Normal 6 10 2 2 2 6" xfId="23602"/>
    <cellStyle name="Normal 6 10 2 2 3" xfId="23603"/>
    <cellStyle name="Normal 6 10 2 2 3 2" xfId="23604"/>
    <cellStyle name="Normal 6 10 2 2 3 3" xfId="23605"/>
    <cellStyle name="Normal 6 10 2 2 3 4" xfId="23606"/>
    <cellStyle name="Normal 6 10 2 2 4" xfId="23607"/>
    <cellStyle name="Normal 6 10 2 2 4 2" xfId="23608"/>
    <cellStyle name="Normal 6 10 2 2 4 3" xfId="23609"/>
    <cellStyle name="Normal 6 10 2 2 4 4" xfId="23610"/>
    <cellStyle name="Normal 6 10 2 2 5" xfId="23611"/>
    <cellStyle name="Normal 6 10 2 2 5 2" xfId="23612"/>
    <cellStyle name="Normal 6 10 2 2 5 3" xfId="23613"/>
    <cellStyle name="Normal 6 10 2 2 5 4" xfId="23614"/>
    <cellStyle name="Normal 6 10 2 2 6" xfId="23615"/>
    <cellStyle name="Normal 6 10 2 2 6 2" xfId="23616"/>
    <cellStyle name="Normal 6 10 2 2 6 3" xfId="23617"/>
    <cellStyle name="Normal 6 10 2 2 7" xfId="23618"/>
    <cellStyle name="Normal 6 10 2 2 8" xfId="23619"/>
    <cellStyle name="Normal 6 10 2 2 9" xfId="23620"/>
    <cellStyle name="Normal 6 10 2 3" xfId="23621"/>
    <cellStyle name="Normal 6 10 2 3 2" xfId="23622"/>
    <cellStyle name="Normal 6 10 2 3 2 2" xfId="23623"/>
    <cellStyle name="Normal 6 10 2 3 2 3" xfId="23624"/>
    <cellStyle name="Normal 6 10 2 3 2 4" xfId="23625"/>
    <cellStyle name="Normal 6 10 2 3 3" xfId="23626"/>
    <cellStyle name="Normal 6 10 2 3 3 2" xfId="23627"/>
    <cellStyle name="Normal 6 10 2 3 3 3" xfId="23628"/>
    <cellStyle name="Normal 6 10 2 3 4" xfId="23629"/>
    <cellStyle name="Normal 6 10 2 3 5" xfId="23630"/>
    <cellStyle name="Normal 6 10 2 3 6" xfId="23631"/>
    <cellStyle name="Normal 6 10 2 4" xfId="23632"/>
    <cellStyle name="Normal 6 10 2 4 2" xfId="23633"/>
    <cellStyle name="Normal 6 10 2 4 3" xfId="23634"/>
    <cellStyle name="Normal 6 10 2 4 4" xfId="23635"/>
    <cellStyle name="Normal 6 10 2 5" xfId="23636"/>
    <cellStyle name="Normal 6 10 2 5 2" xfId="23637"/>
    <cellStyle name="Normal 6 10 2 5 3" xfId="23638"/>
    <cellStyle name="Normal 6 10 2 5 4" xfId="23639"/>
    <cellStyle name="Normal 6 10 2 6" xfId="23640"/>
    <cellStyle name="Normal 6 10 2 6 2" xfId="23641"/>
    <cellStyle name="Normal 6 10 2 6 3" xfId="23642"/>
    <cellStyle name="Normal 6 10 2 6 4" xfId="23643"/>
    <cellStyle name="Normal 6 10 2 7" xfId="23644"/>
    <cellStyle name="Normal 6 10 2 7 2" xfId="23645"/>
    <cellStyle name="Normal 6 10 2 7 3" xfId="23646"/>
    <cellStyle name="Normal 6 10 2 8" xfId="23647"/>
    <cellStyle name="Normal 6 10 2 9" xfId="23648"/>
    <cellStyle name="Normal 6 10 3" xfId="23649"/>
    <cellStyle name="Normal 6 10 3 2" xfId="23650"/>
    <cellStyle name="Normal 6 10 3 2 2" xfId="23651"/>
    <cellStyle name="Normal 6 10 3 2 2 2" xfId="23652"/>
    <cellStyle name="Normal 6 10 3 2 2 3" xfId="23653"/>
    <cellStyle name="Normal 6 10 3 2 2 4" xfId="23654"/>
    <cellStyle name="Normal 6 10 3 2 3" xfId="23655"/>
    <cellStyle name="Normal 6 10 3 2 3 2" xfId="23656"/>
    <cellStyle name="Normal 6 10 3 2 3 3" xfId="23657"/>
    <cellStyle name="Normal 6 10 3 2 4" xfId="23658"/>
    <cellStyle name="Normal 6 10 3 2 5" xfId="23659"/>
    <cellStyle name="Normal 6 10 3 2 6" xfId="23660"/>
    <cellStyle name="Normal 6 10 3 3" xfId="23661"/>
    <cellStyle name="Normal 6 10 3 3 2" xfId="23662"/>
    <cellStyle name="Normal 6 10 3 3 3" xfId="23663"/>
    <cellStyle name="Normal 6 10 3 3 4" xfId="23664"/>
    <cellStyle name="Normal 6 10 3 4" xfId="23665"/>
    <cellStyle name="Normal 6 10 3 4 2" xfId="23666"/>
    <cellStyle name="Normal 6 10 3 4 3" xfId="23667"/>
    <cellStyle name="Normal 6 10 3 4 4" xfId="23668"/>
    <cellStyle name="Normal 6 10 3 5" xfId="23669"/>
    <cellStyle name="Normal 6 10 3 5 2" xfId="23670"/>
    <cellStyle name="Normal 6 10 3 5 3" xfId="23671"/>
    <cellStyle name="Normal 6 10 3 5 4" xfId="23672"/>
    <cellStyle name="Normal 6 10 3 6" xfId="23673"/>
    <cellStyle name="Normal 6 10 3 6 2" xfId="23674"/>
    <cellStyle name="Normal 6 10 3 6 3" xfId="23675"/>
    <cellStyle name="Normal 6 10 3 7" xfId="23676"/>
    <cellStyle name="Normal 6 10 3 8" xfId="23677"/>
    <cellStyle name="Normal 6 10 3 9" xfId="23678"/>
    <cellStyle name="Normal 6 10 4" xfId="23679"/>
    <cellStyle name="Normal 6 10 4 2" xfId="23680"/>
    <cellStyle name="Normal 6 10 4 2 2" xfId="23681"/>
    <cellStyle name="Normal 6 10 4 2 3" xfId="23682"/>
    <cellStyle name="Normal 6 10 4 2 4" xfId="23683"/>
    <cellStyle name="Normal 6 10 4 3" xfId="23684"/>
    <cellStyle name="Normal 6 10 4 3 2" xfId="23685"/>
    <cellStyle name="Normal 6 10 4 3 3" xfId="23686"/>
    <cellStyle name="Normal 6 10 4 4" xfId="23687"/>
    <cellStyle name="Normal 6 10 4 5" xfId="23688"/>
    <cellStyle name="Normal 6 10 4 6" xfId="23689"/>
    <cellStyle name="Normal 6 10 5" xfId="23690"/>
    <cellStyle name="Normal 6 10 5 2" xfId="23691"/>
    <cellStyle name="Normal 6 10 5 3" xfId="23692"/>
    <cellStyle name="Normal 6 10 5 4" xfId="23693"/>
    <cellStyle name="Normal 6 10 6" xfId="23694"/>
    <cellStyle name="Normal 6 10 6 2" xfId="23695"/>
    <cellStyle name="Normal 6 10 6 3" xfId="23696"/>
    <cellStyle name="Normal 6 10 6 4" xfId="23697"/>
    <cellStyle name="Normal 6 10 7" xfId="23698"/>
    <cellStyle name="Normal 6 10 7 2" xfId="23699"/>
    <cellStyle name="Normal 6 10 7 3" xfId="23700"/>
    <cellStyle name="Normal 6 10 7 4" xfId="23701"/>
    <cellStyle name="Normal 6 10 8" xfId="23702"/>
    <cellStyle name="Normal 6 10 8 2" xfId="23703"/>
    <cellStyle name="Normal 6 10 8 3" xfId="23704"/>
    <cellStyle name="Normal 6 10 9" xfId="23705"/>
    <cellStyle name="Normal 6 11" xfId="23706"/>
    <cellStyle name="Normal 6 11 10" xfId="23707"/>
    <cellStyle name="Normal 6 11 2" xfId="23708"/>
    <cellStyle name="Normal 6 11 2 2" xfId="23709"/>
    <cellStyle name="Normal 6 11 2 2 2" xfId="23710"/>
    <cellStyle name="Normal 6 11 2 2 2 2" xfId="23711"/>
    <cellStyle name="Normal 6 11 2 2 2 3" xfId="23712"/>
    <cellStyle name="Normal 6 11 2 2 2 4" xfId="23713"/>
    <cellStyle name="Normal 6 11 2 2 3" xfId="23714"/>
    <cellStyle name="Normal 6 11 2 2 3 2" xfId="23715"/>
    <cellStyle name="Normal 6 11 2 2 3 3" xfId="23716"/>
    <cellStyle name="Normal 6 11 2 2 4" xfId="23717"/>
    <cellStyle name="Normal 6 11 2 2 5" xfId="23718"/>
    <cellStyle name="Normal 6 11 2 2 6" xfId="23719"/>
    <cellStyle name="Normal 6 11 2 3" xfId="23720"/>
    <cellStyle name="Normal 6 11 2 3 2" xfId="23721"/>
    <cellStyle name="Normal 6 11 2 3 3" xfId="23722"/>
    <cellStyle name="Normal 6 11 2 3 4" xfId="23723"/>
    <cellStyle name="Normal 6 11 2 4" xfId="23724"/>
    <cellStyle name="Normal 6 11 2 4 2" xfId="23725"/>
    <cellStyle name="Normal 6 11 2 4 3" xfId="23726"/>
    <cellStyle name="Normal 6 11 2 4 4" xfId="23727"/>
    <cellStyle name="Normal 6 11 2 5" xfId="23728"/>
    <cellStyle name="Normal 6 11 2 5 2" xfId="23729"/>
    <cellStyle name="Normal 6 11 2 5 3" xfId="23730"/>
    <cellStyle name="Normal 6 11 2 5 4" xfId="23731"/>
    <cellStyle name="Normal 6 11 2 6" xfId="23732"/>
    <cellStyle name="Normal 6 11 2 6 2" xfId="23733"/>
    <cellStyle name="Normal 6 11 2 6 3" xfId="23734"/>
    <cellStyle name="Normal 6 11 2 7" xfId="23735"/>
    <cellStyle name="Normal 6 11 2 8" xfId="23736"/>
    <cellStyle name="Normal 6 11 2 9" xfId="23737"/>
    <cellStyle name="Normal 6 11 3" xfId="23738"/>
    <cellStyle name="Normal 6 11 3 2" xfId="23739"/>
    <cellStyle name="Normal 6 11 3 2 2" xfId="23740"/>
    <cellStyle name="Normal 6 11 3 2 3" xfId="23741"/>
    <cellStyle name="Normal 6 11 3 2 4" xfId="23742"/>
    <cellStyle name="Normal 6 11 3 3" xfId="23743"/>
    <cellStyle name="Normal 6 11 3 3 2" xfId="23744"/>
    <cellStyle name="Normal 6 11 3 3 3" xfId="23745"/>
    <cellStyle name="Normal 6 11 3 4" xfId="23746"/>
    <cellStyle name="Normal 6 11 3 5" xfId="23747"/>
    <cellStyle name="Normal 6 11 3 6" xfId="23748"/>
    <cellStyle name="Normal 6 11 4" xfId="23749"/>
    <cellStyle name="Normal 6 11 4 2" xfId="23750"/>
    <cellStyle name="Normal 6 11 4 3" xfId="23751"/>
    <cellStyle name="Normal 6 11 4 4" xfId="23752"/>
    <cellStyle name="Normal 6 11 5" xfId="23753"/>
    <cellStyle name="Normal 6 11 5 2" xfId="23754"/>
    <cellStyle name="Normal 6 11 5 3" xfId="23755"/>
    <cellStyle name="Normal 6 11 5 4" xfId="23756"/>
    <cellStyle name="Normal 6 11 6" xfId="23757"/>
    <cellStyle name="Normal 6 11 6 2" xfId="23758"/>
    <cellStyle name="Normal 6 11 6 3" xfId="23759"/>
    <cellStyle name="Normal 6 11 6 4" xfId="23760"/>
    <cellStyle name="Normal 6 11 7" xfId="23761"/>
    <cellStyle name="Normal 6 11 7 2" xfId="23762"/>
    <cellStyle name="Normal 6 11 7 3" xfId="23763"/>
    <cellStyle name="Normal 6 11 8" xfId="23764"/>
    <cellStyle name="Normal 6 11 9" xfId="23765"/>
    <cellStyle name="Normal 6 12" xfId="23766"/>
    <cellStyle name="Normal 6 12 2" xfId="23767"/>
    <cellStyle name="Normal 6 12 2 2" xfId="23768"/>
    <cellStyle name="Normal 6 12 2 2 2" xfId="23769"/>
    <cellStyle name="Normal 6 12 2 2 3" xfId="23770"/>
    <cellStyle name="Normal 6 12 2 2 4" xfId="23771"/>
    <cellStyle name="Normal 6 12 2 3" xfId="23772"/>
    <cellStyle name="Normal 6 12 2 3 2" xfId="23773"/>
    <cellStyle name="Normal 6 12 2 3 3" xfId="23774"/>
    <cellStyle name="Normal 6 12 2 4" xfId="23775"/>
    <cellStyle name="Normal 6 12 2 5" xfId="23776"/>
    <cellStyle name="Normal 6 12 2 6" xfId="23777"/>
    <cellStyle name="Normal 6 12 3" xfId="23778"/>
    <cellStyle name="Normal 6 12 3 2" xfId="23779"/>
    <cellStyle name="Normal 6 12 3 3" xfId="23780"/>
    <cellStyle name="Normal 6 12 3 4" xfId="23781"/>
    <cellStyle name="Normal 6 12 4" xfId="23782"/>
    <cellStyle name="Normal 6 12 4 2" xfId="23783"/>
    <cellStyle name="Normal 6 12 4 3" xfId="23784"/>
    <cellStyle name="Normal 6 12 4 4" xfId="23785"/>
    <cellStyle name="Normal 6 12 5" xfId="23786"/>
    <cellStyle name="Normal 6 12 5 2" xfId="23787"/>
    <cellStyle name="Normal 6 12 5 3" xfId="23788"/>
    <cellStyle name="Normal 6 12 5 4" xfId="23789"/>
    <cellStyle name="Normal 6 12 6" xfId="23790"/>
    <cellStyle name="Normal 6 12 6 2" xfId="23791"/>
    <cellStyle name="Normal 6 12 6 3" xfId="23792"/>
    <cellStyle name="Normal 6 12 7" xfId="23793"/>
    <cellStyle name="Normal 6 12 8" xfId="23794"/>
    <cellStyle name="Normal 6 12 9" xfId="23795"/>
    <cellStyle name="Normal 6 13" xfId="23796"/>
    <cellStyle name="Normal 6 13 2" xfId="23797"/>
    <cellStyle name="Normal 6 13 2 2" xfId="23798"/>
    <cellStyle name="Normal 6 13 2 2 2" xfId="23799"/>
    <cellStyle name="Normal 6 13 2 2 3" xfId="23800"/>
    <cellStyle name="Normal 6 13 2 2 4" xfId="23801"/>
    <cellStyle name="Normal 6 13 2 3" xfId="23802"/>
    <cellStyle name="Normal 6 13 2 3 2" xfId="23803"/>
    <cellStyle name="Normal 6 13 2 3 3" xfId="23804"/>
    <cellStyle name="Normal 6 13 2 4" xfId="23805"/>
    <cellStyle name="Normal 6 13 2 5" xfId="23806"/>
    <cellStyle name="Normal 6 13 2 6" xfId="23807"/>
    <cellStyle name="Normal 6 13 3" xfId="23808"/>
    <cellStyle name="Normal 6 13 3 2" xfId="23809"/>
    <cellStyle name="Normal 6 13 3 3" xfId="23810"/>
    <cellStyle name="Normal 6 13 3 4" xfId="23811"/>
    <cellStyle name="Normal 6 13 4" xfId="23812"/>
    <cellStyle name="Normal 6 13 4 2" xfId="23813"/>
    <cellStyle name="Normal 6 13 4 3" xfId="23814"/>
    <cellStyle name="Normal 6 13 4 4" xfId="23815"/>
    <cellStyle name="Normal 6 13 5" xfId="23816"/>
    <cellStyle name="Normal 6 13 5 2" xfId="23817"/>
    <cellStyle name="Normal 6 13 5 3" xfId="23818"/>
    <cellStyle name="Normal 6 13 5 4" xfId="23819"/>
    <cellStyle name="Normal 6 13 6" xfId="23820"/>
    <cellStyle name="Normal 6 13 6 2" xfId="23821"/>
    <cellStyle name="Normal 6 13 6 3" xfId="23822"/>
    <cellStyle name="Normal 6 13 7" xfId="23823"/>
    <cellStyle name="Normal 6 13 8" xfId="23824"/>
    <cellStyle name="Normal 6 13 9" xfId="23825"/>
    <cellStyle name="Normal 6 14" xfId="23826"/>
    <cellStyle name="Normal 6 14 2" xfId="23827"/>
    <cellStyle name="Normal 6 14 2 2" xfId="23828"/>
    <cellStyle name="Normal 6 14 2 2 2" xfId="23829"/>
    <cellStyle name="Normal 6 14 2 2 3" xfId="23830"/>
    <cellStyle name="Normal 6 14 2 2 4" xfId="23831"/>
    <cellStyle name="Normal 6 14 2 3" xfId="23832"/>
    <cellStyle name="Normal 6 14 2 3 2" xfId="23833"/>
    <cellStyle name="Normal 6 14 2 3 3" xfId="23834"/>
    <cellStyle name="Normal 6 14 2 4" xfId="23835"/>
    <cellStyle name="Normal 6 14 2 5" xfId="23836"/>
    <cellStyle name="Normal 6 14 2 6" xfId="23837"/>
    <cellStyle name="Normal 6 14 3" xfId="23838"/>
    <cellStyle name="Normal 6 14 3 2" xfId="23839"/>
    <cellStyle name="Normal 6 14 3 3" xfId="23840"/>
    <cellStyle name="Normal 6 14 3 4" xfId="23841"/>
    <cellStyle name="Normal 6 14 4" xfId="23842"/>
    <cellStyle name="Normal 6 14 4 2" xfId="23843"/>
    <cellStyle name="Normal 6 14 4 3" xfId="23844"/>
    <cellStyle name="Normal 6 14 4 4" xfId="23845"/>
    <cellStyle name="Normal 6 14 5" xfId="23846"/>
    <cellStyle name="Normal 6 14 5 2" xfId="23847"/>
    <cellStyle name="Normal 6 14 5 3" xfId="23848"/>
    <cellStyle name="Normal 6 14 5 4" xfId="23849"/>
    <cellStyle name="Normal 6 14 6" xfId="23850"/>
    <cellStyle name="Normal 6 14 6 2" xfId="23851"/>
    <cellStyle name="Normal 6 14 6 3" xfId="23852"/>
    <cellStyle name="Normal 6 14 7" xfId="23853"/>
    <cellStyle name="Normal 6 14 8" xfId="23854"/>
    <cellStyle name="Normal 6 14 9" xfId="23855"/>
    <cellStyle name="Normal 6 15" xfId="23856"/>
    <cellStyle name="Normal 6 15 2" xfId="23857"/>
    <cellStyle name="Normal 6 15 2 2" xfId="23858"/>
    <cellStyle name="Normal 6 15 2 2 2" xfId="23859"/>
    <cellStyle name="Normal 6 15 2 2 3" xfId="23860"/>
    <cellStyle name="Normal 6 15 2 2 4" xfId="23861"/>
    <cellStyle name="Normal 6 15 2 3" xfId="23862"/>
    <cellStyle name="Normal 6 15 2 3 2" xfId="23863"/>
    <cellStyle name="Normal 6 15 2 3 3" xfId="23864"/>
    <cellStyle name="Normal 6 15 2 4" xfId="23865"/>
    <cellStyle name="Normal 6 15 2 5" xfId="23866"/>
    <cellStyle name="Normal 6 15 2 6" xfId="23867"/>
    <cellStyle name="Normal 6 15 3" xfId="23868"/>
    <cellStyle name="Normal 6 15 3 2" xfId="23869"/>
    <cellStyle name="Normal 6 15 3 3" xfId="23870"/>
    <cellStyle name="Normal 6 15 3 4" xfId="23871"/>
    <cellStyle name="Normal 6 15 4" xfId="23872"/>
    <cellStyle name="Normal 6 15 4 2" xfId="23873"/>
    <cellStyle name="Normal 6 15 4 3" xfId="23874"/>
    <cellStyle name="Normal 6 15 4 4" xfId="23875"/>
    <cellStyle name="Normal 6 15 5" xfId="23876"/>
    <cellStyle name="Normal 6 15 5 2" xfId="23877"/>
    <cellStyle name="Normal 6 15 5 3" xfId="23878"/>
    <cellStyle name="Normal 6 15 6" xfId="23879"/>
    <cellStyle name="Normal 6 15 7" xfId="23880"/>
    <cellStyle name="Normal 6 15 8" xfId="23881"/>
    <cellStyle name="Normal 6 16" xfId="23882"/>
    <cellStyle name="Normal 6 16 2" xfId="23883"/>
    <cellStyle name="Normal 6 16 2 2" xfId="23884"/>
    <cellStyle name="Normal 6 16 2 2 2" xfId="23885"/>
    <cellStyle name="Normal 6 16 2 2 3" xfId="23886"/>
    <cellStyle name="Normal 6 16 2 2 4" xfId="23887"/>
    <cellStyle name="Normal 6 16 2 3" xfId="23888"/>
    <cellStyle name="Normal 6 16 2 3 2" xfId="23889"/>
    <cellStyle name="Normal 6 16 2 3 3" xfId="23890"/>
    <cellStyle name="Normal 6 16 2 4" xfId="23891"/>
    <cellStyle name="Normal 6 16 2 5" xfId="23892"/>
    <cellStyle name="Normal 6 16 2 6" xfId="23893"/>
    <cellStyle name="Normal 6 16 3" xfId="23894"/>
    <cellStyle name="Normal 6 16 3 2" xfId="23895"/>
    <cellStyle name="Normal 6 16 3 3" xfId="23896"/>
    <cellStyle name="Normal 6 16 3 4" xfId="23897"/>
    <cellStyle name="Normal 6 16 4" xfId="23898"/>
    <cellStyle name="Normal 6 16 4 2" xfId="23899"/>
    <cellStyle name="Normal 6 16 4 3" xfId="23900"/>
    <cellStyle name="Normal 6 16 5" xfId="23901"/>
    <cellStyle name="Normal 6 16 6" xfId="23902"/>
    <cellStyle name="Normal 6 16 7" xfId="23903"/>
    <cellStyle name="Normal 6 17" xfId="23904"/>
    <cellStyle name="Normal 6 17 2" xfId="23905"/>
    <cellStyle name="Normal 6 17 2 2" xfId="23906"/>
    <cellStyle name="Normal 6 17 2 3" xfId="23907"/>
    <cellStyle name="Normal 6 17 2 4" xfId="23908"/>
    <cellStyle name="Normal 6 17 3" xfId="23909"/>
    <cellStyle name="Normal 6 17 3 2" xfId="23910"/>
    <cellStyle name="Normal 6 17 3 3" xfId="23911"/>
    <cellStyle name="Normal 6 17 4" xfId="23912"/>
    <cellStyle name="Normal 6 17 5" xfId="23913"/>
    <cellStyle name="Normal 6 17 6" xfId="23914"/>
    <cellStyle name="Normal 6 18" xfId="23915"/>
    <cellStyle name="Normal 6 18 2" xfId="23916"/>
    <cellStyle name="Normal 6 18 3" xfId="23917"/>
    <cellStyle name="Normal 6 18 4" xfId="23918"/>
    <cellStyle name="Normal 6 19" xfId="23919"/>
    <cellStyle name="Normal 6 19 2" xfId="23920"/>
    <cellStyle name="Normal 6 19 3" xfId="23921"/>
    <cellStyle name="Normal 6 19 4" xfId="23922"/>
    <cellStyle name="Normal 6 2" xfId="42"/>
    <cellStyle name="Normal 6 2 10" xfId="23923"/>
    <cellStyle name="Normal 6 2 10 10" xfId="23924"/>
    <cellStyle name="Normal 6 2 10 2" xfId="23925"/>
    <cellStyle name="Normal 6 2 10 2 2" xfId="23926"/>
    <cellStyle name="Normal 6 2 10 2 2 2" xfId="23927"/>
    <cellStyle name="Normal 6 2 10 2 2 2 2" xfId="23928"/>
    <cellStyle name="Normal 6 2 10 2 2 2 3" xfId="23929"/>
    <cellStyle name="Normal 6 2 10 2 2 2 4" xfId="23930"/>
    <cellStyle name="Normal 6 2 10 2 2 3" xfId="23931"/>
    <cellStyle name="Normal 6 2 10 2 2 3 2" xfId="23932"/>
    <cellStyle name="Normal 6 2 10 2 2 3 3" xfId="23933"/>
    <cellStyle name="Normal 6 2 10 2 2 4" xfId="23934"/>
    <cellStyle name="Normal 6 2 10 2 2 5" xfId="23935"/>
    <cellStyle name="Normal 6 2 10 2 2 6" xfId="23936"/>
    <cellStyle name="Normal 6 2 10 2 3" xfId="23937"/>
    <cellStyle name="Normal 6 2 10 2 3 2" xfId="23938"/>
    <cellStyle name="Normal 6 2 10 2 3 3" xfId="23939"/>
    <cellStyle name="Normal 6 2 10 2 3 4" xfId="23940"/>
    <cellStyle name="Normal 6 2 10 2 4" xfId="23941"/>
    <cellStyle name="Normal 6 2 10 2 4 2" xfId="23942"/>
    <cellStyle name="Normal 6 2 10 2 4 3" xfId="23943"/>
    <cellStyle name="Normal 6 2 10 2 4 4" xfId="23944"/>
    <cellStyle name="Normal 6 2 10 2 5" xfId="23945"/>
    <cellStyle name="Normal 6 2 10 2 5 2" xfId="23946"/>
    <cellStyle name="Normal 6 2 10 2 5 3" xfId="23947"/>
    <cellStyle name="Normal 6 2 10 2 5 4" xfId="23948"/>
    <cellStyle name="Normal 6 2 10 2 6" xfId="23949"/>
    <cellStyle name="Normal 6 2 10 2 6 2" xfId="23950"/>
    <cellStyle name="Normal 6 2 10 2 6 3" xfId="23951"/>
    <cellStyle name="Normal 6 2 10 2 7" xfId="23952"/>
    <cellStyle name="Normal 6 2 10 2 8" xfId="23953"/>
    <cellStyle name="Normal 6 2 10 2 9" xfId="23954"/>
    <cellStyle name="Normal 6 2 10 3" xfId="23955"/>
    <cellStyle name="Normal 6 2 10 3 2" xfId="23956"/>
    <cellStyle name="Normal 6 2 10 3 2 2" xfId="23957"/>
    <cellStyle name="Normal 6 2 10 3 2 3" xfId="23958"/>
    <cellStyle name="Normal 6 2 10 3 2 4" xfId="23959"/>
    <cellStyle name="Normal 6 2 10 3 3" xfId="23960"/>
    <cellStyle name="Normal 6 2 10 3 3 2" xfId="23961"/>
    <cellStyle name="Normal 6 2 10 3 3 3" xfId="23962"/>
    <cellStyle name="Normal 6 2 10 3 4" xfId="23963"/>
    <cellStyle name="Normal 6 2 10 3 5" xfId="23964"/>
    <cellStyle name="Normal 6 2 10 3 6" xfId="23965"/>
    <cellStyle name="Normal 6 2 10 4" xfId="23966"/>
    <cellStyle name="Normal 6 2 10 4 2" xfId="23967"/>
    <cellStyle name="Normal 6 2 10 4 3" xfId="23968"/>
    <cellStyle name="Normal 6 2 10 4 4" xfId="23969"/>
    <cellStyle name="Normal 6 2 10 5" xfId="23970"/>
    <cellStyle name="Normal 6 2 10 5 2" xfId="23971"/>
    <cellStyle name="Normal 6 2 10 5 3" xfId="23972"/>
    <cellStyle name="Normal 6 2 10 5 4" xfId="23973"/>
    <cellStyle name="Normal 6 2 10 6" xfId="23974"/>
    <cellStyle name="Normal 6 2 10 6 2" xfId="23975"/>
    <cellStyle name="Normal 6 2 10 6 3" xfId="23976"/>
    <cellStyle name="Normal 6 2 10 6 4" xfId="23977"/>
    <cellStyle name="Normal 6 2 10 7" xfId="23978"/>
    <cellStyle name="Normal 6 2 10 7 2" xfId="23979"/>
    <cellStyle name="Normal 6 2 10 7 3" xfId="23980"/>
    <cellStyle name="Normal 6 2 10 8" xfId="23981"/>
    <cellStyle name="Normal 6 2 10 9" xfId="23982"/>
    <cellStyle name="Normal 6 2 11" xfId="23983"/>
    <cellStyle name="Normal 6 2 11 2" xfId="23984"/>
    <cellStyle name="Normal 6 2 11 2 2" xfId="23985"/>
    <cellStyle name="Normal 6 2 11 2 2 2" xfId="23986"/>
    <cellStyle name="Normal 6 2 11 2 2 3" xfId="23987"/>
    <cellStyle name="Normal 6 2 11 2 2 4" xfId="23988"/>
    <cellStyle name="Normal 6 2 11 2 3" xfId="23989"/>
    <cellStyle name="Normal 6 2 11 2 3 2" xfId="23990"/>
    <cellStyle name="Normal 6 2 11 2 3 3" xfId="23991"/>
    <cellStyle name="Normal 6 2 11 2 4" xfId="23992"/>
    <cellStyle name="Normal 6 2 11 2 5" xfId="23993"/>
    <cellStyle name="Normal 6 2 11 2 6" xfId="23994"/>
    <cellStyle name="Normal 6 2 11 3" xfId="23995"/>
    <cellStyle name="Normal 6 2 11 3 2" xfId="23996"/>
    <cellStyle name="Normal 6 2 11 3 3" xfId="23997"/>
    <cellStyle name="Normal 6 2 11 3 4" xfId="23998"/>
    <cellStyle name="Normal 6 2 11 4" xfId="23999"/>
    <cellStyle name="Normal 6 2 11 4 2" xfId="24000"/>
    <cellStyle name="Normal 6 2 11 4 3" xfId="24001"/>
    <cellStyle name="Normal 6 2 11 4 4" xfId="24002"/>
    <cellStyle name="Normal 6 2 11 5" xfId="24003"/>
    <cellStyle name="Normal 6 2 11 5 2" xfId="24004"/>
    <cellStyle name="Normal 6 2 11 5 3" xfId="24005"/>
    <cellStyle name="Normal 6 2 11 5 4" xfId="24006"/>
    <cellStyle name="Normal 6 2 11 6" xfId="24007"/>
    <cellStyle name="Normal 6 2 11 6 2" xfId="24008"/>
    <cellStyle name="Normal 6 2 11 6 3" xfId="24009"/>
    <cellStyle name="Normal 6 2 11 7" xfId="24010"/>
    <cellStyle name="Normal 6 2 11 8" xfId="24011"/>
    <cellStyle name="Normal 6 2 11 9" xfId="24012"/>
    <cellStyle name="Normal 6 2 12" xfId="24013"/>
    <cellStyle name="Normal 6 2 12 2" xfId="24014"/>
    <cellStyle name="Normal 6 2 12 2 2" xfId="24015"/>
    <cellStyle name="Normal 6 2 12 2 2 2" xfId="24016"/>
    <cellStyle name="Normal 6 2 12 2 2 3" xfId="24017"/>
    <cellStyle name="Normal 6 2 12 2 2 4" xfId="24018"/>
    <cellStyle name="Normal 6 2 12 2 3" xfId="24019"/>
    <cellStyle name="Normal 6 2 12 2 3 2" xfId="24020"/>
    <cellStyle name="Normal 6 2 12 2 3 3" xfId="24021"/>
    <cellStyle name="Normal 6 2 12 2 4" xfId="24022"/>
    <cellStyle name="Normal 6 2 12 2 5" xfId="24023"/>
    <cellStyle name="Normal 6 2 12 2 6" xfId="24024"/>
    <cellStyle name="Normal 6 2 12 3" xfId="24025"/>
    <cellStyle name="Normal 6 2 12 3 2" xfId="24026"/>
    <cellStyle name="Normal 6 2 12 3 3" xfId="24027"/>
    <cellStyle name="Normal 6 2 12 3 4" xfId="24028"/>
    <cellStyle name="Normal 6 2 12 4" xfId="24029"/>
    <cellStyle name="Normal 6 2 12 4 2" xfId="24030"/>
    <cellStyle name="Normal 6 2 12 4 3" xfId="24031"/>
    <cellStyle name="Normal 6 2 12 4 4" xfId="24032"/>
    <cellStyle name="Normal 6 2 12 5" xfId="24033"/>
    <cellStyle name="Normal 6 2 12 5 2" xfId="24034"/>
    <cellStyle name="Normal 6 2 12 5 3" xfId="24035"/>
    <cellStyle name="Normal 6 2 12 5 4" xfId="24036"/>
    <cellStyle name="Normal 6 2 12 6" xfId="24037"/>
    <cellStyle name="Normal 6 2 12 6 2" xfId="24038"/>
    <cellStyle name="Normal 6 2 12 6 3" xfId="24039"/>
    <cellStyle name="Normal 6 2 12 7" xfId="24040"/>
    <cellStyle name="Normal 6 2 12 8" xfId="24041"/>
    <cellStyle name="Normal 6 2 12 9" xfId="24042"/>
    <cellStyle name="Normal 6 2 13" xfId="24043"/>
    <cellStyle name="Normal 6 2 13 2" xfId="24044"/>
    <cellStyle name="Normal 6 2 13 2 2" xfId="24045"/>
    <cellStyle name="Normal 6 2 13 2 2 2" xfId="24046"/>
    <cellStyle name="Normal 6 2 13 2 2 3" xfId="24047"/>
    <cellStyle name="Normal 6 2 13 2 2 4" xfId="24048"/>
    <cellStyle name="Normal 6 2 13 2 3" xfId="24049"/>
    <cellStyle name="Normal 6 2 13 2 3 2" xfId="24050"/>
    <cellStyle name="Normal 6 2 13 2 3 3" xfId="24051"/>
    <cellStyle name="Normal 6 2 13 2 4" xfId="24052"/>
    <cellStyle name="Normal 6 2 13 2 5" xfId="24053"/>
    <cellStyle name="Normal 6 2 13 2 6" xfId="24054"/>
    <cellStyle name="Normal 6 2 13 3" xfId="24055"/>
    <cellStyle name="Normal 6 2 13 3 2" xfId="24056"/>
    <cellStyle name="Normal 6 2 13 3 3" xfId="24057"/>
    <cellStyle name="Normal 6 2 13 3 4" xfId="24058"/>
    <cellStyle name="Normal 6 2 13 4" xfId="24059"/>
    <cellStyle name="Normal 6 2 13 4 2" xfId="24060"/>
    <cellStyle name="Normal 6 2 13 4 3" xfId="24061"/>
    <cellStyle name="Normal 6 2 13 4 4" xfId="24062"/>
    <cellStyle name="Normal 6 2 13 5" xfId="24063"/>
    <cellStyle name="Normal 6 2 13 5 2" xfId="24064"/>
    <cellStyle name="Normal 6 2 13 5 3" xfId="24065"/>
    <cellStyle name="Normal 6 2 13 5 4" xfId="24066"/>
    <cellStyle name="Normal 6 2 13 6" xfId="24067"/>
    <cellStyle name="Normal 6 2 13 6 2" xfId="24068"/>
    <cellStyle name="Normal 6 2 13 6 3" xfId="24069"/>
    <cellStyle name="Normal 6 2 13 7" xfId="24070"/>
    <cellStyle name="Normal 6 2 13 8" xfId="24071"/>
    <cellStyle name="Normal 6 2 13 9" xfId="24072"/>
    <cellStyle name="Normal 6 2 14" xfId="24073"/>
    <cellStyle name="Normal 6 2 14 2" xfId="24074"/>
    <cellStyle name="Normal 6 2 14 2 2" xfId="24075"/>
    <cellStyle name="Normal 6 2 14 2 2 2" xfId="24076"/>
    <cellStyle name="Normal 6 2 14 2 2 3" xfId="24077"/>
    <cellStyle name="Normal 6 2 14 2 2 4" xfId="24078"/>
    <cellStyle name="Normal 6 2 14 2 3" xfId="24079"/>
    <cellStyle name="Normal 6 2 14 2 3 2" xfId="24080"/>
    <cellStyle name="Normal 6 2 14 2 3 3" xfId="24081"/>
    <cellStyle name="Normal 6 2 14 2 4" xfId="24082"/>
    <cellStyle name="Normal 6 2 14 2 5" xfId="24083"/>
    <cellStyle name="Normal 6 2 14 2 6" xfId="24084"/>
    <cellStyle name="Normal 6 2 14 3" xfId="24085"/>
    <cellStyle name="Normal 6 2 14 3 2" xfId="24086"/>
    <cellStyle name="Normal 6 2 14 3 3" xfId="24087"/>
    <cellStyle name="Normal 6 2 14 3 4" xfId="24088"/>
    <cellStyle name="Normal 6 2 14 4" xfId="24089"/>
    <cellStyle name="Normal 6 2 14 4 2" xfId="24090"/>
    <cellStyle name="Normal 6 2 14 4 3" xfId="24091"/>
    <cellStyle name="Normal 6 2 14 4 4" xfId="24092"/>
    <cellStyle name="Normal 6 2 14 5" xfId="24093"/>
    <cellStyle name="Normal 6 2 14 5 2" xfId="24094"/>
    <cellStyle name="Normal 6 2 14 5 3" xfId="24095"/>
    <cellStyle name="Normal 6 2 14 6" xfId="24096"/>
    <cellStyle name="Normal 6 2 14 7" xfId="24097"/>
    <cellStyle name="Normal 6 2 14 8" xfId="24098"/>
    <cellStyle name="Normal 6 2 15" xfId="24099"/>
    <cellStyle name="Normal 6 2 15 2" xfId="24100"/>
    <cellStyle name="Normal 6 2 15 2 2" xfId="24101"/>
    <cellStyle name="Normal 6 2 15 2 3" xfId="24102"/>
    <cellStyle name="Normal 6 2 15 2 4" xfId="24103"/>
    <cellStyle name="Normal 6 2 15 3" xfId="24104"/>
    <cellStyle name="Normal 6 2 15 3 2" xfId="24105"/>
    <cellStyle name="Normal 6 2 15 3 3" xfId="24106"/>
    <cellStyle name="Normal 6 2 15 3 4" xfId="24107"/>
    <cellStyle name="Normal 6 2 15 4" xfId="24108"/>
    <cellStyle name="Normal 6 2 15 4 2" xfId="24109"/>
    <cellStyle name="Normal 6 2 15 4 3" xfId="24110"/>
    <cellStyle name="Normal 6 2 15 5" xfId="24111"/>
    <cellStyle name="Normal 6 2 15 6" xfId="24112"/>
    <cellStyle name="Normal 6 2 15 7" xfId="24113"/>
    <cellStyle name="Normal 6 2 16" xfId="24114"/>
    <cellStyle name="Normal 6 2 16 2" xfId="24115"/>
    <cellStyle name="Normal 6 2 16 3" xfId="24116"/>
    <cellStyle name="Normal 6 2 16 4" xfId="24117"/>
    <cellStyle name="Normal 6 2 17" xfId="24118"/>
    <cellStyle name="Normal 6 2 17 2" xfId="24119"/>
    <cellStyle name="Normal 6 2 17 3" xfId="24120"/>
    <cellStyle name="Normal 6 2 17 4" xfId="24121"/>
    <cellStyle name="Normal 6 2 18" xfId="24122"/>
    <cellStyle name="Normal 6 2 18 2" xfId="24123"/>
    <cellStyle name="Normal 6 2 18 3" xfId="24124"/>
    <cellStyle name="Normal 6 2 18 4" xfId="24125"/>
    <cellStyle name="Normal 6 2 19" xfId="24126"/>
    <cellStyle name="Normal 6 2 19 2" xfId="24127"/>
    <cellStyle name="Normal 6 2 19 3" xfId="24128"/>
    <cellStyle name="Normal 6 2 2" xfId="54"/>
    <cellStyle name="Normal 6 2 2 10" xfId="24129"/>
    <cellStyle name="Normal 6 2 2 10 2" xfId="24130"/>
    <cellStyle name="Normal 6 2 2 10 2 2" xfId="24131"/>
    <cellStyle name="Normal 6 2 2 10 2 2 2" xfId="24132"/>
    <cellStyle name="Normal 6 2 2 10 2 2 3" xfId="24133"/>
    <cellStyle name="Normal 6 2 2 10 2 2 4" xfId="24134"/>
    <cellStyle name="Normal 6 2 2 10 2 3" xfId="24135"/>
    <cellStyle name="Normal 6 2 2 10 2 3 2" xfId="24136"/>
    <cellStyle name="Normal 6 2 2 10 2 3 3" xfId="24137"/>
    <cellStyle name="Normal 6 2 2 10 2 4" xfId="24138"/>
    <cellStyle name="Normal 6 2 2 10 2 5" xfId="24139"/>
    <cellStyle name="Normal 6 2 2 10 2 6" xfId="24140"/>
    <cellStyle name="Normal 6 2 2 10 3" xfId="24141"/>
    <cellStyle name="Normal 6 2 2 10 3 2" xfId="24142"/>
    <cellStyle name="Normal 6 2 2 10 3 3" xfId="24143"/>
    <cellStyle name="Normal 6 2 2 10 3 4" xfId="24144"/>
    <cellStyle name="Normal 6 2 2 10 4" xfId="24145"/>
    <cellStyle name="Normal 6 2 2 10 4 2" xfId="24146"/>
    <cellStyle name="Normal 6 2 2 10 4 3" xfId="24147"/>
    <cellStyle name="Normal 6 2 2 10 4 4" xfId="24148"/>
    <cellStyle name="Normal 6 2 2 10 5" xfId="24149"/>
    <cellStyle name="Normal 6 2 2 10 5 2" xfId="24150"/>
    <cellStyle name="Normal 6 2 2 10 5 3" xfId="24151"/>
    <cellStyle name="Normal 6 2 2 10 5 4" xfId="24152"/>
    <cellStyle name="Normal 6 2 2 10 6" xfId="24153"/>
    <cellStyle name="Normal 6 2 2 10 6 2" xfId="24154"/>
    <cellStyle name="Normal 6 2 2 10 6 3" xfId="24155"/>
    <cellStyle name="Normal 6 2 2 10 7" xfId="24156"/>
    <cellStyle name="Normal 6 2 2 10 8" xfId="24157"/>
    <cellStyle name="Normal 6 2 2 10 9" xfId="24158"/>
    <cellStyle name="Normal 6 2 2 11" xfId="24159"/>
    <cellStyle name="Normal 6 2 2 11 2" xfId="24160"/>
    <cellStyle name="Normal 6 2 2 11 2 2" xfId="24161"/>
    <cellStyle name="Normal 6 2 2 11 2 2 2" xfId="24162"/>
    <cellStyle name="Normal 6 2 2 11 2 2 3" xfId="24163"/>
    <cellStyle name="Normal 6 2 2 11 2 2 4" xfId="24164"/>
    <cellStyle name="Normal 6 2 2 11 2 3" xfId="24165"/>
    <cellStyle name="Normal 6 2 2 11 2 3 2" xfId="24166"/>
    <cellStyle name="Normal 6 2 2 11 2 3 3" xfId="24167"/>
    <cellStyle name="Normal 6 2 2 11 2 4" xfId="24168"/>
    <cellStyle name="Normal 6 2 2 11 2 5" xfId="24169"/>
    <cellStyle name="Normal 6 2 2 11 2 6" xfId="24170"/>
    <cellStyle name="Normal 6 2 2 11 3" xfId="24171"/>
    <cellStyle name="Normal 6 2 2 11 3 2" xfId="24172"/>
    <cellStyle name="Normal 6 2 2 11 3 3" xfId="24173"/>
    <cellStyle name="Normal 6 2 2 11 3 4" xfId="24174"/>
    <cellStyle name="Normal 6 2 2 11 4" xfId="24175"/>
    <cellStyle name="Normal 6 2 2 11 4 2" xfId="24176"/>
    <cellStyle name="Normal 6 2 2 11 4 3" xfId="24177"/>
    <cellStyle name="Normal 6 2 2 11 4 4" xfId="24178"/>
    <cellStyle name="Normal 6 2 2 11 5" xfId="24179"/>
    <cellStyle name="Normal 6 2 2 11 5 2" xfId="24180"/>
    <cellStyle name="Normal 6 2 2 11 5 3" xfId="24181"/>
    <cellStyle name="Normal 6 2 2 11 5 4" xfId="24182"/>
    <cellStyle name="Normal 6 2 2 11 6" xfId="24183"/>
    <cellStyle name="Normal 6 2 2 11 6 2" xfId="24184"/>
    <cellStyle name="Normal 6 2 2 11 6 3" xfId="24185"/>
    <cellStyle name="Normal 6 2 2 11 7" xfId="24186"/>
    <cellStyle name="Normal 6 2 2 11 8" xfId="24187"/>
    <cellStyle name="Normal 6 2 2 11 9" xfId="24188"/>
    <cellStyle name="Normal 6 2 2 12" xfId="24189"/>
    <cellStyle name="Normal 6 2 2 12 2" xfId="24190"/>
    <cellStyle name="Normal 6 2 2 12 2 2" xfId="24191"/>
    <cellStyle name="Normal 6 2 2 12 2 2 2" xfId="24192"/>
    <cellStyle name="Normal 6 2 2 12 2 2 3" xfId="24193"/>
    <cellStyle name="Normal 6 2 2 12 2 2 4" xfId="24194"/>
    <cellStyle name="Normal 6 2 2 12 2 3" xfId="24195"/>
    <cellStyle name="Normal 6 2 2 12 2 3 2" xfId="24196"/>
    <cellStyle name="Normal 6 2 2 12 2 3 3" xfId="24197"/>
    <cellStyle name="Normal 6 2 2 12 2 4" xfId="24198"/>
    <cellStyle name="Normal 6 2 2 12 2 5" xfId="24199"/>
    <cellStyle name="Normal 6 2 2 12 2 6" xfId="24200"/>
    <cellStyle name="Normal 6 2 2 12 3" xfId="24201"/>
    <cellStyle name="Normal 6 2 2 12 3 2" xfId="24202"/>
    <cellStyle name="Normal 6 2 2 12 3 3" xfId="24203"/>
    <cellStyle name="Normal 6 2 2 12 3 4" xfId="24204"/>
    <cellStyle name="Normal 6 2 2 12 4" xfId="24205"/>
    <cellStyle name="Normal 6 2 2 12 4 2" xfId="24206"/>
    <cellStyle name="Normal 6 2 2 12 4 3" xfId="24207"/>
    <cellStyle name="Normal 6 2 2 12 4 4" xfId="24208"/>
    <cellStyle name="Normal 6 2 2 12 5" xfId="24209"/>
    <cellStyle name="Normal 6 2 2 12 5 2" xfId="24210"/>
    <cellStyle name="Normal 6 2 2 12 5 3" xfId="24211"/>
    <cellStyle name="Normal 6 2 2 12 5 4" xfId="24212"/>
    <cellStyle name="Normal 6 2 2 12 6" xfId="24213"/>
    <cellStyle name="Normal 6 2 2 12 6 2" xfId="24214"/>
    <cellStyle name="Normal 6 2 2 12 6 3" xfId="24215"/>
    <cellStyle name="Normal 6 2 2 12 7" xfId="24216"/>
    <cellStyle name="Normal 6 2 2 12 8" xfId="24217"/>
    <cellStyle name="Normal 6 2 2 12 9" xfId="24218"/>
    <cellStyle name="Normal 6 2 2 13" xfId="24219"/>
    <cellStyle name="Normal 6 2 2 13 2" xfId="24220"/>
    <cellStyle name="Normal 6 2 2 13 2 2" xfId="24221"/>
    <cellStyle name="Normal 6 2 2 13 2 2 2" xfId="24222"/>
    <cellStyle name="Normal 6 2 2 13 2 2 3" xfId="24223"/>
    <cellStyle name="Normal 6 2 2 13 2 2 4" xfId="24224"/>
    <cellStyle name="Normal 6 2 2 13 2 3" xfId="24225"/>
    <cellStyle name="Normal 6 2 2 13 2 3 2" xfId="24226"/>
    <cellStyle name="Normal 6 2 2 13 2 3 3" xfId="24227"/>
    <cellStyle name="Normal 6 2 2 13 2 4" xfId="24228"/>
    <cellStyle name="Normal 6 2 2 13 2 5" xfId="24229"/>
    <cellStyle name="Normal 6 2 2 13 2 6" xfId="24230"/>
    <cellStyle name="Normal 6 2 2 13 3" xfId="24231"/>
    <cellStyle name="Normal 6 2 2 13 3 2" xfId="24232"/>
    <cellStyle name="Normal 6 2 2 13 3 3" xfId="24233"/>
    <cellStyle name="Normal 6 2 2 13 3 4" xfId="24234"/>
    <cellStyle name="Normal 6 2 2 13 4" xfId="24235"/>
    <cellStyle name="Normal 6 2 2 13 4 2" xfId="24236"/>
    <cellStyle name="Normal 6 2 2 13 4 3" xfId="24237"/>
    <cellStyle name="Normal 6 2 2 13 4 4" xfId="24238"/>
    <cellStyle name="Normal 6 2 2 13 5" xfId="24239"/>
    <cellStyle name="Normal 6 2 2 13 5 2" xfId="24240"/>
    <cellStyle name="Normal 6 2 2 13 5 3" xfId="24241"/>
    <cellStyle name="Normal 6 2 2 13 6" xfId="24242"/>
    <cellStyle name="Normal 6 2 2 13 7" xfId="24243"/>
    <cellStyle name="Normal 6 2 2 13 8" xfId="24244"/>
    <cellStyle name="Normal 6 2 2 14" xfId="24245"/>
    <cellStyle name="Normal 6 2 2 14 2" xfId="24246"/>
    <cellStyle name="Normal 6 2 2 14 2 2" xfId="24247"/>
    <cellStyle name="Normal 6 2 2 14 2 3" xfId="24248"/>
    <cellStyle name="Normal 6 2 2 14 2 4" xfId="24249"/>
    <cellStyle name="Normal 6 2 2 14 3" xfId="24250"/>
    <cellStyle name="Normal 6 2 2 14 3 2" xfId="24251"/>
    <cellStyle name="Normal 6 2 2 14 3 3" xfId="24252"/>
    <cellStyle name="Normal 6 2 2 14 3 4" xfId="24253"/>
    <cellStyle name="Normal 6 2 2 14 4" xfId="24254"/>
    <cellStyle name="Normal 6 2 2 14 4 2" xfId="24255"/>
    <cellStyle name="Normal 6 2 2 14 4 3" xfId="24256"/>
    <cellStyle name="Normal 6 2 2 14 5" xfId="24257"/>
    <cellStyle name="Normal 6 2 2 14 6" xfId="24258"/>
    <cellStyle name="Normal 6 2 2 14 7" xfId="24259"/>
    <cellStyle name="Normal 6 2 2 15" xfId="24260"/>
    <cellStyle name="Normal 6 2 2 15 2" xfId="24261"/>
    <cellStyle name="Normal 6 2 2 15 3" xfId="24262"/>
    <cellStyle name="Normal 6 2 2 15 4" xfId="24263"/>
    <cellStyle name="Normal 6 2 2 16" xfId="24264"/>
    <cellStyle name="Normal 6 2 2 16 2" xfId="24265"/>
    <cellStyle name="Normal 6 2 2 16 3" xfId="24266"/>
    <cellStyle name="Normal 6 2 2 16 4" xfId="24267"/>
    <cellStyle name="Normal 6 2 2 17" xfId="24268"/>
    <cellStyle name="Normal 6 2 2 17 2" xfId="24269"/>
    <cellStyle name="Normal 6 2 2 17 3" xfId="24270"/>
    <cellStyle name="Normal 6 2 2 17 4" xfId="24271"/>
    <cellStyle name="Normal 6 2 2 18" xfId="24272"/>
    <cellStyle name="Normal 6 2 2 18 2" xfId="24273"/>
    <cellStyle name="Normal 6 2 2 18 3" xfId="24274"/>
    <cellStyle name="Normal 6 2 2 19" xfId="24275"/>
    <cellStyle name="Normal 6 2 2 2" xfId="154"/>
    <cellStyle name="Normal 6 2 2 2 10" xfId="24276"/>
    <cellStyle name="Normal 6 2 2 2 10 2" xfId="24277"/>
    <cellStyle name="Normal 6 2 2 2 10 2 2" xfId="24278"/>
    <cellStyle name="Normal 6 2 2 2 10 2 2 2" xfId="24279"/>
    <cellStyle name="Normal 6 2 2 2 10 2 2 3" xfId="24280"/>
    <cellStyle name="Normal 6 2 2 2 10 2 2 4" xfId="24281"/>
    <cellStyle name="Normal 6 2 2 2 10 2 3" xfId="24282"/>
    <cellStyle name="Normal 6 2 2 2 10 2 3 2" xfId="24283"/>
    <cellStyle name="Normal 6 2 2 2 10 2 3 3" xfId="24284"/>
    <cellStyle name="Normal 6 2 2 2 10 2 4" xfId="24285"/>
    <cellStyle name="Normal 6 2 2 2 10 2 5" xfId="24286"/>
    <cellStyle name="Normal 6 2 2 2 10 2 6" xfId="24287"/>
    <cellStyle name="Normal 6 2 2 2 10 3" xfId="24288"/>
    <cellStyle name="Normal 6 2 2 2 10 3 2" xfId="24289"/>
    <cellStyle name="Normal 6 2 2 2 10 3 3" xfId="24290"/>
    <cellStyle name="Normal 6 2 2 2 10 3 4" xfId="24291"/>
    <cellStyle name="Normal 6 2 2 2 10 4" xfId="24292"/>
    <cellStyle name="Normal 6 2 2 2 10 4 2" xfId="24293"/>
    <cellStyle name="Normal 6 2 2 2 10 4 3" xfId="24294"/>
    <cellStyle name="Normal 6 2 2 2 10 4 4" xfId="24295"/>
    <cellStyle name="Normal 6 2 2 2 10 5" xfId="24296"/>
    <cellStyle name="Normal 6 2 2 2 10 5 2" xfId="24297"/>
    <cellStyle name="Normal 6 2 2 2 10 5 3" xfId="24298"/>
    <cellStyle name="Normal 6 2 2 2 10 5 4" xfId="24299"/>
    <cellStyle name="Normal 6 2 2 2 10 6" xfId="24300"/>
    <cellStyle name="Normal 6 2 2 2 10 6 2" xfId="24301"/>
    <cellStyle name="Normal 6 2 2 2 10 6 3" xfId="24302"/>
    <cellStyle name="Normal 6 2 2 2 10 7" xfId="24303"/>
    <cellStyle name="Normal 6 2 2 2 10 8" xfId="24304"/>
    <cellStyle name="Normal 6 2 2 2 10 9" xfId="24305"/>
    <cellStyle name="Normal 6 2 2 2 11" xfId="24306"/>
    <cellStyle name="Normal 6 2 2 2 11 2" xfId="24307"/>
    <cellStyle name="Normal 6 2 2 2 11 2 2" xfId="24308"/>
    <cellStyle name="Normal 6 2 2 2 11 2 2 2" xfId="24309"/>
    <cellStyle name="Normal 6 2 2 2 11 2 2 3" xfId="24310"/>
    <cellStyle name="Normal 6 2 2 2 11 2 2 4" xfId="24311"/>
    <cellStyle name="Normal 6 2 2 2 11 2 3" xfId="24312"/>
    <cellStyle name="Normal 6 2 2 2 11 2 3 2" xfId="24313"/>
    <cellStyle name="Normal 6 2 2 2 11 2 3 3" xfId="24314"/>
    <cellStyle name="Normal 6 2 2 2 11 2 4" xfId="24315"/>
    <cellStyle name="Normal 6 2 2 2 11 2 5" xfId="24316"/>
    <cellStyle name="Normal 6 2 2 2 11 2 6" xfId="24317"/>
    <cellStyle name="Normal 6 2 2 2 11 3" xfId="24318"/>
    <cellStyle name="Normal 6 2 2 2 11 3 2" xfId="24319"/>
    <cellStyle name="Normal 6 2 2 2 11 3 3" xfId="24320"/>
    <cellStyle name="Normal 6 2 2 2 11 3 4" xfId="24321"/>
    <cellStyle name="Normal 6 2 2 2 11 4" xfId="24322"/>
    <cellStyle name="Normal 6 2 2 2 11 4 2" xfId="24323"/>
    <cellStyle name="Normal 6 2 2 2 11 4 3" xfId="24324"/>
    <cellStyle name="Normal 6 2 2 2 11 4 4" xfId="24325"/>
    <cellStyle name="Normal 6 2 2 2 11 5" xfId="24326"/>
    <cellStyle name="Normal 6 2 2 2 11 5 2" xfId="24327"/>
    <cellStyle name="Normal 6 2 2 2 11 5 3" xfId="24328"/>
    <cellStyle name="Normal 6 2 2 2 11 6" xfId="24329"/>
    <cellStyle name="Normal 6 2 2 2 11 7" xfId="24330"/>
    <cellStyle name="Normal 6 2 2 2 11 8" xfId="24331"/>
    <cellStyle name="Normal 6 2 2 2 12" xfId="24332"/>
    <cellStyle name="Normal 6 2 2 2 12 2" xfId="24333"/>
    <cellStyle name="Normal 6 2 2 2 12 2 2" xfId="24334"/>
    <cellStyle name="Normal 6 2 2 2 12 2 3" xfId="24335"/>
    <cellStyle name="Normal 6 2 2 2 12 2 4" xfId="24336"/>
    <cellStyle name="Normal 6 2 2 2 12 3" xfId="24337"/>
    <cellStyle name="Normal 6 2 2 2 12 3 2" xfId="24338"/>
    <cellStyle name="Normal 6 2 2 2 12 3 3" xfId="24339"/>
    <cellStyle name="Normal 6 2 2 2 12 3 4" xfId="24340"/>
    <cellStyle name="Normal 6 2 2 2 12 4" xfId="24341"/>
    <cellStyle name="Normal 6 2 2 2 12 4 2" xfId="24342"/>
    <cellStyle name="Normal 6 2 2 2 12 4 3" xfId="24343"/>
    <cellStyle name="Normal 6 2 2 2 12 5" xfId="24344"/>
    <cellStyle name="Normal 6 2 2 2 12 6" xfId="24345"/>
    <cellStyle name="Normal 6 2 2 2 12 7" xfId="24346"/>
    <cellStyle name="Normal 6 2 2 2 13" xfId="24347"/>
    <cellStyle name="Normal 6 2 2 2 13 2" xfId="24348"/>
    <cellStyle name="Normal 6 2 2 2 13 3" xfId="24349"/>
    <cellStyle name="Normal 6 2 2 2 13 4" xfId="24350"/>
    <cellStyle name="Normal 6 2 2 2 14" xfId="24351"/>
    <cellStyle name="Normal 6 2 2 2 14 2" xfId="24352"/>
    <cellStyle name="Normal 6 2 2 2 14 3" xfId="24353"/>
    <cellStyle name="Normal 6 2 2 2 14 4" xfId="24354"/>
    <cellStyle name="Normal 6 2 2 2 15" xfId="24355"/>
    <cellStyle name="Normal 6 2 2 2 15 2" xfId="24356"/>
    <cellStyle name="Normal 6 2 2 2 15 3" xfId="24357"/>
    <cellStyle name="Normal 6 2 2 2 15 4" xfId="24358"/>
    <cellStyle name="Normal 6 2 2 2 16" xfId="24359"/>
    <cellStyle name="Normal 6 2 2 2 16 2" xfId="24360"/>
    <cellStyle name="Normal 6 2 2 2 16 3" xfId="24361"/>
    <cellStyle name="Normal 6 2 2 2 17" xfId="24362"/>
    <cellStyle name="Normal 6 2 2 2 18" xfId="24363"/>
    <cellStyle name="Normal 6 2 2 2 19" xfId="24364"/>
    <cellStyle name="Normal 6 2 2 2 2" xfId="209"/>
    <cellStyle name="Normal 6 2 2 2 2 10" xfId="24365"/>
    <cellStyle name="Normal 6 2 2 2 2 10 2" xfId="24366"/>
    <cellStyle name="Normal 6 2 2 2 2 10 3" xfId="24367"/>
    <cellStyle name="Normal 6 2 2 2 2 10 4" xfId="24368"/>
    <cellStyle name="Normal 6 2 2 2 2 11" xfId="24369"/>
    <cellStyle name="Normal 6 2 2 2 2 11 2" xfId="24370"/>
    <cellStyle name="Normal 6 2 2 2 2 11 3" xfId="24371"/>
    <cellStyle name="Normal 6 2 2 2 2 12" xfId="24372"/>
    <cellStyle name="Normal 6 2 2 2 2 13" xfId="24373"/>
    <cellStyle name="Normal 6 2 2 2 2 14" xfId="24374"/>
    <cellStyle name="Normal 6 2 2 2 2 2" xfId="24375"/>
    <cellStyle name="Normal 6 2 2 2 2 2 10" xfId="24376"/>
    <cellStyle name="Normal 6 2 2 2 2 2 11" xfId="24377"/>
    <cellStyle name="Normal 6 2 2 2 2 2 2" xfId="24378"/>
    <cellStyle name="Normal 6 2 2 2 2 2 2 10" xfId="24379"/>
    <cellStyle name="Normal 6 2 2 2 2 2 2 2" xfId="24380"/>
    <cellStyle name="Normal 6 2 2 2 2 2 2 2 2" xfId="24381"/>
    <cellStyle name="Normal 6 2 2 2 2 2 2 2 2 2" xfId="24382"/>
    <cellStyle name="Normal 6 2 2 2 2 2 2 2 2 2 2" xfId="24383"/>
    <cellStyle name="Normal 6 2 2 2 2 2 2 2 2 2 3" xfId="24384"/>
    <cellStyle name="Normal 6 2 2 2 2 2 2 2 2 2 4" xfId="24385"/>
    <cellStyle name="Normal 6 2 2 2 2 2 2 2 2 3" xfId="24386"/>
    <cellStyle name="Normal 6 2 2 2 2 2 2 2 2 3 2" xfId="24387"/>
    <cellStyle name="Normal 6 2 2 2 2 2 2 2 2 3 3" xfId="24388"/>
    <cellStyle name="Normal 6 2 2 2 2 2 2 2 2 4" xfId="24389"/>
    <cellStyle name="Normal 6 2 2 2 2 2 2 2 2 5" xfId="24390"/>
    <cellStyle name="Normal 6 2 2 2 2 2 2 2 2 6" xfId="24391"/>
    <cellStyle name="Normal 6 2 2 2 2 2 2 2 3" xfId="24392"/>
    <cellStyle name="Normal 6 2 2 2 2 2 2 2 3 2" xfId="24393"/>
    <cellStyle name="Normal 6 2 2 2 2 2 2 2 3 3" xfId="24394"/>
    <cellStyle name="Normal 6 2 2 2 2 2 2 2 3 4" xfId="24395"/>
    <cellStyle name="Normal 6 2 2 2 2 2 2 2 4" xfId="24396"/>
    <cellStyle name="Normal 6 2 2 2 2 2 2 2 4 2" xfId="24397"/>
    <cellStyle name="Normal 6 2 2 2 2 2 2 2 4 3" xfId="24398"/>
    <cellStyle name="Normal 6 2 2 2 2 2 2 2 4 4" xfId="24399"/>
    <cellStyle name="Normal 6 2 2 2 2 2 2 2 5" xfId="24400"/>
    <cellStyle name="Normal 6 2 2 2 2 2 2 2 5 2" xfId="24401"/>
    <cellStyle name="Normal 6 2 2 2 2 2 2 2 5 3" xfId="24402"/>
    <cellStyle name="Normal 6 2 2 2 2 2 2 2 5 4" xfId="24403"/>
    <cellStyle name="Normal 6 2 2 2 2 2 2 2 6" xfId="24404"/>
    <cellStyle name="Normal 6 2 2 2 2 2 2 2 6 2" xfId="24405"/>
    <cellStyle name="Normal 6 2 2 2 2 2 2 2 6 3" xfId="24406"/>
    <cellStyle name="Normal 6 2 2 2 2 2 2 2 7" xfId="24407"/>
    <cellStyle name="Normal 6 2 2 2 2 2 2 2 8" xfId="24408"/>
    <cellStyle name="Normal 6 2 2 2 2 2 2 2 9" xfId="24409"/>
    <cellStyle name="Normal 6 2 2 2 2 2 2 3" xfId="24410"/>
    <cellStyle name="Normal 6 2 2 2 2 2 2 3 2" xfId="24411"/>
    <cellStyle name="Normal 6 2 2 2 2 2 2 3 2 2" xfId="24412"/>
    <cellStyle name="Normal 6 2 2 2 2 2 2 3 2 3" xfId="24413"/>
    <cellStyle name="Normal 6 2 2 2 2 2 2 3 2 4" xfId="24414"/>
    <cellStyle name="Normal 6 2 2 2 2 2 2 3 3" xfId="24415"/>
    <cellStyle name="Normal 6 2 2 2 2 2 2 3 3 2" xfId="24416"/>
    <cellStyle name="Normal 6 2 2 2 2 2 2 3 3 3" xfId="24417"/>
    <cellStyle name="Normal 6 2 2 2 2 2 2 3 4" xfId="24418"/>
    <cellStyle name="Normal 6 2 2 2 2 2 2 3 5" xfId="24419"/>
    <cellStyle name="Normal 6 2 2 2 2 2 2 3 6" xfId="24420"/>
    <cellStyle name="Normal 6 2 2 2 2 2 2 4" xfId="24421"/>
    <cellStyle name="Normal 6 2 2 2 2 2 2 4 2" xfId="24422"/>
    <cellStyle name="Normal 6 2 2 2 2 2 2 4 3" xfId="24423"/>
    <cellStyle name="Normal 6 2 2 2 2 2 2 4 4" xfId="24424"/>
    <cellStyle name="Normal 6 2 2 2 2 2 2 5" xfId="24425"/>
    <cellStyle name="Normal 6 2 2 2 2 2 2 5 2" xfId="24426"/>
    <cellStyle name="Normal 6 2 2 2 2 2 2 5 3" xfId="24427"/>
    <cellStyle name="Normal 6 2 2 2 2 2 2 5 4" xfId="24428"/>
    <cellStyle name="Normal 6 2 2 2 2 2 2 6" xfId="24429"/>
    <cellStyle name="Normal 6 2 2 2 2 2 2 6 2" xfId="24430"/>
    <cellStyle name="Normal 6 2 2 2 2 2 2 6 3" xfId="24431"/>
    <cellStyle name="Normal 6 2 2 2 2 2 2 6 4" xfId="24432"/>
    <cellStyle name="Normal 6 2 2 2 2 2 2 7" xfId="24433"/>
    <cellStyle name="Normal 6 2 2 2 2 2 2 7 2" xfId="24434"/>
    <cellStyle name="Normal 6 2 2 2 2 2 2 7 3" xfId="24435"/>
    <cellStyle name="Normal 6 2 2 2 2 2 2 8" xfId="24436"/>
    <cellStyle name="Normal 6 2 2 2 2 2 2 9" xfId="24437"/>
    <cellStyle name="Normal 6 2 2 2 2 2 3" xfId="24438"/>
    <cellStyle name="Normal 6 2 2 2 2 2 3 2" xfId="24439"/>
    <cellStyle name="Normal 6 2 2 2 2 2 3 2 2" xfId="24440"/>
    <cellStyle name="Normal 6 2 2 2 2 2 3 2 2 2" xfId="24441"/>
    <cellStyle name="Normal 6 2 2 2 2 2 3 2 2 3" xfId="24442"/>
    <cellStyle name="Normal 6 2 2 2 2 2 3 2 2 4" xfId="24443"/>
    <cellStyle name="Normal 6 2 2 2 2 2 3 2 3" xfId="24444"/>
    <cellStyle name="Normal 6 2 2 2 2 2 3 2 3 2" xfId="24445"/>
    <cellStyle name="Normal 6 2 2 2 2 2 3 2 3 3" xfId="24446"/>
    <cellStyle name="Normal 6 2 2 2 2 2 3 2 4" xfId="24447"/>
    <cellStyle name="Normal 6 2 2 2 2 2 3 2 5" xfId="24448"/>
    <cellStyle name="Normal 6 2 2 2 2 2 3 2 6" xfId="24449"/>
    <cellStyle name="Normal 6 2 2 2 2 2 3 3" xfId="24450"/>
    <cellStyle name="Normal 6 2 2 2 2 2 3 3 2" xfId="24451"/>
    <cellStyle name="Normal 6 2 2 2 2 2 3 3 3" xfId="24452"/>
    <cellStyle name="Normal 6 2 2 2 2 2 3 3 4" xfId="24453"/>
    <cellStyle name="Normal 6 2 2 2 2 2 3 4" xfId="24454"/>
    <cellStyle name="Normal 6 2 2 2 2 2 3 4 2" xfId="24455"/>
    <cellStyle name="Normal 6 2 2 2 2 2 3 4 3" xfId="24456"/>
    <cellStyle name="Normal 6 2 2 2 2 2 3 4 4" xfId="24457"/>
    <cellStyle name="Normal 6 2 2 2 2 2 3 5" xfId="24458"/>
    <cellStyle name="Normal 6 2 2 2 2 2 3 5 2" xfId="24459"/>
    <cellStyle name="Normal 6 2 2 2 2 2 3 5 3" xfId="24460"/>
    <cellStyle name="Normal 6 2 2 2 2 2 3 5 4" xfId="24461"/>
    <cellStyle name="Normal 6 2 2 2 2 2 3 6" xfId="24462"/>
    <cellStyle name="Normal 6 2 2 2 2 2 3 6 2" xfId="24463"/>
    <cellStyle name="Normal 6 2 2 2 2 2 3 6 3" xfId="24464"/>
    <cellStyle name="Normal 6 2 2 2 2 2 3 7" xfId="24465"/>
    <cellStyle name="Normal 6 2 2 2 2 2 3 8" xfId="24466"/>
    <cellStyle name="Normal 6 2 2 2 2 2 3 9" xfId="24467"/>
    <cellStyle name="Normal 6 2 2 2 2 2 4" xfId="24468"/>
    <cellStyle name="Normal 6 2 2 2 2 2 4 2" xfId="24469"/>
    <cellStyle name="Normal 6 2 2 2 2 2 4 2 2" xfId="24470"/>
    <cellStyle name="Normal 6 2 2 2 2 2 4 2 3" xfId="24471"/>
    <cellStyle name="Normal 6 2 2 2 2 2 4 2 4" xfId="24472"/>
    <cellStyle name="Normal 6 2 2 2 2 2 4 3" xfId="24473"/>
    <cellStyle name="Normal 6 2 2 2 2 2 4 3 2" xfId="24474"/>
    <cellStyle name="Normal 6 2 2 2 2 2 4 3 3" xfId="24475"/>
    <cellStyle name="Normal 6 2 2 2 2 2 4 4" xfId="24476"/>
    <cellStyle name="Normal 6 2 2 2 2 2 4 5" xfId="24477"/>
    <cellStyle name="Normal 6 2 2 2 2 2 4 6" xfId="24478"/>
    <cellStyle name="Normal 6 2 2 2 2 2 5" xfId="24479"/>
    <cellStyle name="Normal 6 2 2 2 2 2 5 2" xfId="24480"/>
    <cellStyle name="Normal 6 2 2 2 2 2 5 3" xfId="24481"/>
    <cellStyle name="Normal 6 2 2 2 2 2 5 4" xfId="24482"/>
    <cellStyle name="Normal 6 2 2 2 2 2 6" xfId="24483"/>
    <cellStyle name="Normal 6 2 2 2 2 2 6 2" xfId="24484"/>
    <cellStyle name="Normal 6 2 2 2 2 2 6 3" xfId="24485"/>
    <cellStyle name="Normal 6 2 2 2 2 2 6 4" xfId="24486"/>
    <cellStyle name="Normal 6 2 2 2 2 2 7" xfId="24487"/>
    <cellStyle name="Normal 6 2 2 2 2 2 7 2" xfId="24488"/>
    <cellStyle name="Normal 6 2 2 2 2 2 7 3" xfId="24489"/>
    <cellStyle name="Normal 6 2 2 2 2 2 7 4" xfId="24490"/>
    <cellStyle name="Normal 6 2 2 2 2 2 8" xfId="24491"/>
    <cellStyle name="Normal 6 2 2 2 2 2 8 2" xfId="24492"/>
    <cellStyle name="Normal 6 2 2 2 2 2 8 3" xfId="24493"/>
    <cellStyle name="Normal 6 2 2 2 2 2 9" xfId="24494"/>
    <cellStyle name="Normal 6 2 2 2 2 3" xfId="24495"/>
    <cellStyle name="Normal 6 2 2 2 2 3 10" xfId="24496"/>
    <cellStyle name="Normal 6 2 2 2 2 3 2" xfId="24497"/>
    <cellStyle name="Normal 6 2 2 2 2 3 2 2" xfId="24498"/>
    <cellStyle name="Normal 6 2 2 2 2 3 2 2 2" xfId="24499"/>
    <cellStyle name="Normal 6 2 2 2 2 3 2 2 2 2" xfId="24500"/>
    <cellStyle name="Normal 6 2 2 2 2 3 2 2 2 3" xfId="24501"/>
    <cellStyle name="Normal 6 2 2 2 2 3 2 2 2 4" xfId="24502"/>
    <cellStyle name="Normal 6 2 2 2 2 3 2 2 3" xfId="24503"/>
    <cellStyle name="Normal 6 2 2 2 2 3 2 2 3 2" xfId="24504"/>
    <cellStyle name="Normal 6 2 2 2 2 3 2 2 3 3" xfId="24505"/>
    <cellStyle name="Normal 6 2 2 2 2 3 2 2 4" xfId="24506"/>
    <cellStyle name="Normal 6 2 2 2 2 3 2 2 5" xfId="24507"/>
    <cellStyle name="Normal 6 2 2 2 2 3 2 2 6" xfId="24508"/>
    <cellStyle name="Normal 6 2 2 2 2 3 2 3" xfId="24509"/>
    <cellStyle name="Normal 6 2 2 2 2 3 2 3 2" xfId="24510"/>
    <cellStyle name="Normal 6 2 2 2 2 3 2 3 3" xfId="24511"/>
    <cellStyle name="Normal 6 2 2 2 2 3 2 3 4" xfId="24512"/>
    <cellStyle name="Normal 6 2 2 2 2 3 2 4" xfId="24513"/>
    <cellStyle name="Normal 6 2 2 2 2 3 2 4 2" xfId="24514"/>
    <cellStyle name="Normal 6 2 2 2 2 3 2 4 3" xfId="24515"/>
    <cellStyle name="Normal 6 2 2 2 2 3 2 4 4" xfId="24516"/>
    <cellStyle name="Normal 6 2 2 2 2 3 2 5" xfId="24517"/>
    <cellStyle name="Normal 6 2 2 2 2 3 2 5 2" xfId="24518"/>
    <cellStyle name="Normal 6 2 2 2 2 3 2 5 3" xfId="24519"/>
    <cellStyle name="Normal 6 2 2 2 2 3 2 5 4" xfId="24520"/>
    <cellStyle name="Normal 6 2 2 2 2 3 2 6" xfId="24521"/>
    <cellStyle name="Normal 6 2 2 2 2 3 2 6 2" xfId="24522"/>
    <cellStyle name="Normal 6 2 2 2 2 3 2 6 3" xfId="24523"/>
    <cellStyle name="Normal 6 2 2 2 2 3 2 7" xfId="24524"/>
    <cellStyle name="Normal 6 2 2 2 2 3 2 8" xfId="24525"/>
    <cellStyle name="Normal 6 2 2 2 2 3 2 9" xfId="24526"/>
    <cellStyle name="Normal 6 2 2 2 2 3 3" xfId="24527"/>
    <cellStyle name="Normal 6 2 2 2 2 3 3 2" xfId="24528"/>
    <cellStyle name="Normal 6 2 2 2 2 3 3 2 2" xfId="24529"/>
    <cellStyle name="Normal 6 2 2 2 2 3 3 2 3" xfId="24530"/>
    <cellStyle name="Normal 6 2 2 2 2 3 3 2 4" xfId="24531"/>
    <cellStyle name="Normal 6 2 2 2 2 3 3 3" xfId="24532"/>
    <cellStyle name="Normal 6 2 2 2 2 3 3 3 2" xfId="24533"/>
    <cellStyle name="Normal 6 2 2 2 2 3 3 3 3" xfId="24534"/>
    <cellStyle name="Normal 6 2 2 2 2 3 3 4" xfId="24535"/>
    <cellStyle name="Normal 6 2 2 2 2 3 3 5" xfId="24536"/>
    <cellStyle name="Normal 6 2 2 2 2 3 3 6" xfId="24537"/>
    <cellStyle name="Normal 6 2 2 2 2 3 4" xfId="24538"/>
    <cellStyle name="Normal 6 2 2 2 2 3 4 2" xfId="24539"/>
    <cellStyle name="Normal 6 2 2 2 2 3 4 3" xfId="24540"/>
    <cellStyle name="Normal 6 2 2 2 2 3 4 4" xfId="24541"/>
    <cellStyle name="Normal 6 2 2 2 2 3 5" xfId="24542"/>
    <cellStyle name="Normal 6 2 2 2 2 3 5 2" xfId="24543"/>
    <cellStyle name="Normal 6 2 2 2 2 3 5 3" xfId="24544"/>
    <cellStyle name="Normal 6 2 2 2 2 3 5 4" xfId="24545"/>
    <cellStyle name="Normal 6 2 2 2 2 3 6" xfId="24546"/>
    <cellStyle name="Normal 6 2 2 2 2 3 6 2" xfId="24547"/>
    <cellStyle name="Normal 6 2 2 2 2 3 6 3" xfId="24548"/>
    <cellStyle name="Normal 6 2 2 2 2 3 6 4" xfId="24549"/>
    <cellStyle name="Normal 6 2 2 2 2 3 7" xfId="24550"/>
    <cellStyle name="Normal 6 2 2 2 2 3 7 2" xfId="24551"/>
    <cellStyle name="Normal 6 2 2 2 2 3 7 3" xfId="24552"/>
    <cellStyle name="Normal 6 2 2 2 2 3 8" xfId="24553"/>
    <cellStyle name="Normal 6 2 2 2 2 3 9" xfId="24554"/>
    <cellStyle name="Normal 6 2 2 2 2 4" xfId="24555"/>
    <cellStyle name="Normal 6 2 2 2 2 4 2" xfId="24556"/>
    <cellStyle name="Normal 6 2 2 2 2 4 2 2" xfId="24557"/>
    <cellStyle name="Normal 6 2 2 2 2 4 2 2 2" xfId="24558"/>
    <cellStyle name="Normal 6 2 2 2 2 4 2 2 3" xfId="24559"/>
    <cellStyle name="Normal 6 2 2 2 2 4 2 2 4" xfId="24560"/>
    <cellStyle name="Normal 6 2 2 2 2 4 2 3" xfId="24561"/>
    <cellStyle name="Normal 6 2 2 2 2 4 2 3 2" xfId="24562"/>
    <cellStyle name="Normal 6 2 2 2 2 4 2 3 3" xfId="24563"/>
    <cellStyle name="Normal 6 2 2 2 2 4 2 4" xfId="24564"/>
    <cellStyle name="Normal 6 2 2 2 2 4 2 5" xfId="24565"/>
    <cellStyle name="Normal 6 2 2 2 2 4 2 6" xfId="24566"/>
    <cellStyle name="Normal 6 2 2 2 2 4 3" xfId="24567"/>
    <cellStyle name="Normal 6 2 2 2 2 4 3 2" xfId="24568"/>
    <cellStyle name="Normal 6 2 2 2 2 4 3 3" xfId="24569"/>
    <cellStyle name="Normal 6 2 2 2 2 4 3 4" xfId="24570"/>
    <cellStyle name="Normal 6 2 2 2 2 4 4" xfId="24571"/>
    <cellStyle name="Normal 6 2 2 2 2 4 4 2" xfId="24572"/>
    <cellStyle name="Normal 6 2 2 2 2 4 4 3" xfId="24573"/>
    <cellStyle name="Normal 6 2 2 2 2 4 4 4" xfId="24574"/>
    <cellStyle name="Normal 6 2 2 2 2 4 5" xfId="24575"/>
    <cellStyle name="Normal 6 2 2 2 2 4 5 2" xfId="24576"/>
    <cellStyle name="Normal 6 2 2 2 2 4 5 3" xfId="24577"/>
    <cellStyle name="Normal 6 2 2 2 2 4 5 4" xfId="24578"/>
    <cellStyle name="Normal 6 2 2 2 2 4 6" xfId="24579"/>
    <cellStyle name="Normal 6 2 2 2 2 4 6 2" xfId="24580"/>
    <cellStyle name="Normal 6 2 2 2 2 4 6 3" xfId="24581"/>
    <cellStyle name="Normal 6 2 2 2 2 4 7" xfId="24582"/>
    <cellStyle name="Normal 6 2 2 2 2 4 8" xfId="24583"/>
    <cellStyle name="Normal 6 2 2 2 2 4 9" xfId="24584"/>
    <cellStyle name="Normal 6 2 2 2 2 5" xfId="24585"/>
    <cellStyle name="Normal 6 2 2 2 2 5 2" xfId="24586"/>
    <cellStyle name="Normal 6 2 2 2 2 5 2 2" xfId="24587"/>
    <cellStyle name="Normal 6 2 2 2 2 5 2 2 2" xfId="24588"/>
    <cellStyle name="Normal 6 2 2 2 2 5 2 2 3" xfId="24589"/>
    <cellStyle name="Normal 6 2 2 2 2 5 2 2 4" xfId="24590"/>
    <cellStyle name="Normal 6 2 2 2 2 5 2 3" xfId="24591"/>
    <cellStyle name="Normal 6 2 2 2 2 5 2 3 2" xfId="24592"/>
    <cellStyle name="Normal 6 2 2 2 2 5 2 3 3" xfId="24593"/>
    <cellStyle name="Normal 6 2 2 2 2 5 2 4" xfId="24594"/>
    <cellStyle name="Normal 6 2 2 2 2 5 2 5" xfId="24595"/>
    <cellStyle name="Normal 6 2 2 2 2 5 2 6" xfId="24596"/>
    <cellStyle name="Normal 6 2 2 2 2 5 3" xfId="24597"/>
    <cellStyle name="Normal 6 2 2 2 2 5 3 2" xfId="24598"/>
    <cellStyle name="Normal 6 2 2 2 2 5 3 3" xfId="24599"/>
    <cellStyle name="Normal 6 2 2 2 2 5 3 4" xfId="24600"/>
    <cellStyle name="Normal 6 2 2 2 2 5 4" xfId="24601"/>
    <cellStyle name="Normal 6 2 2 2 2 5 4 2" xfId="24602"/>
    <cellStyle name="Normal 6 2 2 2 2 5 4 3" xfId="24603"/>
    <cellStyle name="Normal 6 2 2 2 2 5 4 4" xfId="24604"/>
    <cellStyle name="Normal 6 2 2 2 2 5 5" xfId="24605"/>
    <cellStyle name="Normal 6 2 2 2 2 5 5 2" xfId="24606"/>
    <cellStyle name="Normal 6 2 2 2 2 5 5 3" xfId="24607"/>
    <cellStyle name="Normal 6 2 2 2 2 5 5 4" xfId="24608"/>
    <cellStyle name="Normal 6 2 2 2 2 5 6" xfId="24609"/>
    <cellStyle name="Normal 6 2 2 2 2 5 6 2" xfId="24610"/>
    <cellStyle name="Normal 6 2 2 2 2 5 6 3" xfId="24611"/>
    <cellStyle name="Normal 6 2 2 2 2 5 7" xfId="24612"/>
    <cellStyle name="Normal 6 2 2 2 2 5 8" xfId="24613"/>
    <cellStyle name="Normal 6 2 2 2 2 5 9" xfId="24614"/>
    <cellStyle name="Normal 6 2 2 2 2 6" xfId="24615"/>
    <cellStyle name="Normal 6 2 2 2 2 6 2" xfId="24616"/>
    <cellStyle name="Normal 6 2 2 2 2 6 2 2" xfId="24617"/>
    <cellStyle name="Normal 6 2 2 2 2 6 2 2 2" xfId="24618"/>
    <cellStyle name="Normal 6 2 2 2 2 6 2 2 3" xfId="24619"/>
    <cellStyle name="Normal 6 2 2 2 2 6 2 2 4" xfId="24620"/>
    <cellStyle name="Normal 6 2 2 2 2 6 2 3" xfId="24621"/>
    <cellStyle name="Normal 6 2 2 2 2 6 2 3 2" xfId="24622"/>
    <cellStyle name="Normal 6 2 2 2 2 6 2 3 3" xfId="24623"/>
    <cellStyle name="Normal 6 2 2 2 2 6 2 4" xfId="24624"/>
    <cellStyle name="Normal 6 2 2 2 2 6 2 5" xfId="24625"/>
    <cellStyle name="Normal 6 2 2 2 2 6 2 6" xfId="24626"/>
    <cellStyle name="Normal 6 2 2 2 2 6 3" xfId="24627"/>
    <cellStyle name="Normal 6 2 2 2 2 6 3 2" xfId="24628"/>
    <cellStyle name="Normal 6 2 2 2 2 6 3 3" xfId="24629"/>
    <cellStyle name="Normal 6 2 2 2 2 6 3 4" xfId="24630"/>
    <cellStyle name="Normal 6 2 2 2 2 6 4" xfId="24631"/>
    <cellStyle name="Normal 6 2 2 2 2 6 4 2" xfId="24632"/>
    <cellStyle name="Normal 6 2 2 2 2 6 4 3" xfId="24633"/>
    <cellStyle name="Normal 6 2 2 2 2 6 4 4" xfId="24634"/>
    <cellStyle name="Normal 6 2 2 2 2 6 5" xfId="24635"/>
    <cellStyle name="Normal 6 2 2 2 2 6 5 2" xfId="24636"/>
    <cellStyle name="Normal 6 2 2 2 2 6 5 3" xfId="24637"/>
    <cellStyle name="Normal 6 2 2 2 2 6 6" xfId="24638"/>
    <cellStyle name="Normal 6 2 2 2 2 6 7" xfId="24639"/>
    <cellStyle name="Normal 6 2 2 2 2 6 8" xfId="24640"/>
    <cellStyle name="Normal 6 2 2 2 2 7" xfId="24641"/>
    <cellStyle name="Normal 6 2 2 2 2 7 2" xfId="24642"/>
    <cellStyle name="Normal 6 2 2 2 2 7 2 2" xfId="24643"/>
    <cellStyle name="Normal 6 2 2 2 2 7 2 3" xfId="24644"/>
    <cellStyle name="Normal 6 2 2 2 2 7 2 4" xfId="24645"/>
    <cellStyle name="Normal 6 2 2 2 2 7 3" xfId="24646"/>
    <cellStyle name="Normal 6 2 2 2 2 7 3 2" xfId="24647"/>
    <cellStyle name="Normal 6 2 2 2 2 7 3 3" xfId="24648"/>
    <cellStyle name="Normal 6 2 2 2 2 7 4" xfId="24649"/>
    <cellStyle name="Normal 6 2 2 2 2 7 5" xfId="24650"/>
    <cellStyle name="Normal 6 2 2 2 2 7 6" xfId="24651"/>
    <cellStyle name="Normal 6 2 2 2 2 8" xfId="24652"/>
    <cellStyle name="Normal 6 2 2 2 2 8 2" xfId="24653"/>
    <cellStyle name="Normal 6 2 2 2 2 8 3" xfId="24654"/>
    <cellStyle name="Normal 6 2 2 2 2 8 4" xfId="24655"/>
    <cellStyle name="Normal 6 2 2 2 2 9" xfId="24656"/>
    <cellStyle name="Normal 6 2 2 2 2 9 2" xfId="24657"/>
    <cellStyle name="Normal 6 2 2 2 2 9 3" xfId="24658"/>
    <cellStyle name="Normal 6 2 2 2 2 9 4" xfId="24659"/>
    <cellStyle name="Normal 6 2 2 2 3" xfId="24660"/>
    <cellStyle name="Normal 6 2 2 2 3 10" xfId="24661"/>
    <cellStyle name="Normal 6 2 2 2 3 10 2" xfId="24662"/>
    <cellStyle name="Normal 6 2 2 2 3 10 3" xfId="24663"/>
    <cellStyle name="Normal 6 2 2 2 3 10 4" xfId="24664"/>
    <cellStyle name="Normal 6 2 2 2 3 11" xfId="24665"/>
    <cellStyle name="Normal 6 2 2 2 3 11 2" xfId="24666"/>
    <cellStyle name="Normal 6 2 2 2 3 11 3" xfId="24667"/>
    <cellStyle name="Normal 6 2 2 2 3 12" xfId="24668"/>
    <cellStyle name="Normal 6 2 2 2 3 13" xfId="24669"/>
    <cellStyle name="Normal 6 2 2 2 3 14" xfId="24670"/>
    <cellStyle name="Normal 6 2 2 2 3 2" xfId="24671"/>
    <cellStyle name="Normal 6 2 2 2 3 2 10" xfId="24672"/>
    <cellStyle name="Normal 6 2 2 2 3 2 11" xfId="24673"/>
    <cellStyle name="Normal 6 2 2 2 3 2 2" xfId="24674"/>
    <cellStyle name="Normal 6 2 2 2 3 2 2 10" xfId="24675"/>
    <cellStyle name="Normal 6 2 2 2 3 2 2 2" xfId="24676"/>
    <cellStyle name="Normal 6 2 2 2 3 2 2 2 2" xfId="24677"/>
    <cellStyle name="Normal 6 2 2 2 3 2 2 2 2 2" xfId="24678"/>
    <cellStyle name="Normal 6 2 2 2 3 2 2 2 2 2 2" xfId="24679"/>
    <cellStyle name="Normal 6 2 2 2 3 2 2 2 2 2 3" xfId="24680"/>
    <cellStyle name="Normal 6 2 2 2 3 2 2 2 2 2 4" xfId="24681"/>
    <cellStyle name="Normal 6 2 2 2 3 2 2 2 2 3" xfId="24682"/>
    <cellStyle name="Normal 6 2 2 2 3 2 2 2 2 3 2" xfId="24683"/>
    <cellStyle name="Normal 6 2 2 2 3 2 2 2 2 3 3" xfId="24684"/>
    <cellStyle name="Normal 6 2 2 2 3 2 2 2 2 4" xfId="24685"/>
    <cellStyle name="Normal 6 2 2 2 3 2 2 2 2 5" xfId="24686"/>
    <cellStyle name="Normal 6 2 2 2 3 2 2 2 2 6" xfId="24687"/>
    <cellStyle name="Normal 6 2 2 2 3 2 2 2 3" xfId="24688"/>
    <cellStyle name="Normal 6 2 2 2 3 2 2 2 3 2" xfId="24689"/>
    <cellStyle name="Normal 6 2 2 2 3 2 2 2 3 3" xfId="24690"/>
    <cellStyle name="Normal 6 2 2 2 3 2 2 2 3 4" xfId="24691"/>
    <cellStyle name="Normal 6 2 2 2 3 2 2 2 4" xfId="24692"/>
    <cellStyle name="Normal 6 2 2 2 3 2 2 2 4 2" xfId="24693"/>
    <cellStyle name="Normal 6 2 2 2 3 2 2 2 4 3" xfId="24694"/>
    <cellStyle name="Normal 6 2 2 2 3 2 2 2 4 4" xfId="24695"/>
    <cellStyle name="Normal 6 2 2 2 3 2 2 2 5" xfId="24696"/>
    <cellStyle name="Normal 6 2 2 2 3 2 2 2 5 2" xfId="24697"/>
    <cellStyle name="Normal 6 2 2 2 3 2 2 2 5 3" xfId="24698"/>
    <cellStyle name="Normal 6 2 2 2 3 2 2 2 5 4" xfId="24699"/>
    <cellStyle name="Normal 6 2 2 2 3 2 2 2 6" xfId="24700"/>
    <cellStyle name="Normal 6 2 2 2 3 2 2 2 6 2" xfId="24701"/>
    <cellStyle name="Normal 6 2 2 2 3 2 2 2 6 3" xfId="24702"/>
    <cellStyle name="Normal 6 2 2 2 3 2 2 2 7" xfId="24703"/>
    <cellStyle name="Normal 6 2 2 2 3 2 2 2 8" xfId="24704"/>
    <cellStyle name="Normal 6 2 2 2 3 2 2 2 9" xfId="24705"/>
    <cellStyle name="Normal 6 2 2 2 3 2 2 3" xfId="24706"/>
    <cellStyle name="Normal 6 2 2 2 3 2 2 3 2" xfId="24707"/>
    <cellStyle name="Normal 6 2 2 2 3 2 2 3 2 2" xfId="24708"/>
    <cellStyle name="Normal 6 2 2 2 3 2 2 3 2 3" xfId="24709"/>
    <cellStyle name="Normal 6 2 2 2 3 2 2 3 2 4" xfId="24710"/>
    <cellStyle name="Normal 6 2 2 2 3 2 2 3 3" xfId="24711"/>
    <cellStyle name="Normal 6 2 2 2 3 2 2 3 3 2" xfId="24712"/>
    <cellStyle name="Normal 6 2 2 2 3 2 2 3 3 3" xfId="24713"/>
    <cellStyle name="Normal 6 2 2 2 3 2 2 3 4" xfId="24714"/>
    <cellStyle name="Normal 6 2 2 2 3 2 2 3 5" xfId="24715"/>
    <cellStyle name="Normal 6 2 2 2 3 2 2 3 6" xfId="24716"/>
    <cellStyle name="Normal 6 2 2 2 3 2 2 4" xfId="24717"/>
    <cellStyle name="Normal 6 2 2 2 3 2 2 4 2" xfId="24718"/>
    <cellStyle name="Normal 6 2 2 2 3 2 2 4 3" xfId="24719"/>
    <cellStyle name="Normal 6 2 2 2 3 2 2 4 4" xfId="24720"/>
    <cellStyle name="Normal 6 2 2 2 3 2 2 5" xfId="24721"/>
    <cellStyle name="Normal 6 2 2 2 3 2 2 5 2" xfId="24722"/>
    <cellStyle name="Normal 6 2 2 2 3 2 2 5 3" xfId="24723"/>
    <cellStyle name="Normal 6 2 2 2 3 2 2 5 4" xfId="24724"/>
    <cellStyle name="Normal 6 2 2 2 3 2 2 6" xfId="24725"/>
    <cellStyle name="Normal 6 2 2 2 3 2 2 6 2" xfId="24726"/>
    <cellStyle name="Normal 6 2 2 2 3 2 2 6 3" xfId="24727"/>
    <cellStyle name="Normal 6 2 2 2 3 2 2 6 4" xfId="24728"/>
    <cellStyle name="Normal 6 2 2 2 3 2 2 7" xfId="24729"/>
    <cellStyle name="Normal 6 2 2 2 3 2 2 7 2" xfId="24730"/>
    <cellStyle name="Normal 6 2 2 2 3 2 2 7 3" xfId="24731"/>
    <cellStyle name="Normal 6 2 2 2 3 2 2 8" xfId="24732"/>
    <cellStyle name="Normal 6 2 2 2 3 2 2 9" xfId="24733"/>
    <cellStyle name="Normal 6 2 2 2 3 2 3" xfId="24734"/>
    <cellStyle name="Normal 6 2 2 2 3 2 3 2" xfId="24735"/>
    <cellStyle name="Normal 6 2 2 2 3 2 3 2 2" xfId="24736"/>
    <cellStyle name="Normal 6 2 2 2 3 2 3 2 2 2" xfId="24737"/>
    <cellStyle name="Normal 6 2 2 2 3 2 3 2 2 3" xfId="24738"/>
    <cellStyle name="Normal 6 2 2 2 3 2 3 2 2 4" xfId="24739"/>
    <cellStyle name="Normal 6 2 2 2 3 2 3 2 3" xfId="24740"/>
    <cellStyle name="Normal 6 2 2 2 3 2 3 2 3 2" xfId="24741"/>
    <cellStyle name="Normal 6 2 2 2 3 2 3 2 3 3" xfId="24742"/>
    <cellStyle name="Normal 6 2 2 2 3 2 3 2 4" xfId="24743"/>
    <cellStyle name="Normal 6 2 2 2 3 2 3 2 5" xfId="24744"/>
    <cellStyle name="Normal 6 2 2 2 3 2 3 2 6" xfId="24745"/>
    <cellStyle name="Normal 6 2 2 2 3 2 3 3" xfId="24746"/>
    <cellStyle name="Normal 6 2 2 2 3 2 3 3 2" xfId="24747"/>
    <cellStyle name="Normal 6 2 2 2 3 2 3 3 3" xfId="24748"/>
    <cellStyle name="Normal 6 2 2 2 3 2 3 3 4" xfId="24749"/>
    <cellStyle name="Normal 6 2 2 2 3 2 3 4" xfId="24750"/>
    <cellStyle name="Normal 6 2 2 2 3 2 3 4 2" xfId="24751"/>
    <cellStyle name="Normal 6 2 2 2 3 2 3 4 3" xfId="24752"/>
    <cellStyle name="Normal 6 2 2 2 3 2 3 4 4" xfId="24753"/>
    <cellStyle name="Normal 6 2 2 2 3 2 3 5" xfId="24754"/>
    <cellStyle name="Normal 6 2 2 2 3 2 3 5 2" xfId="24755"/>
    <cellStyle name="Normal 6 2 2 2 3 2 3 5 3" xfId="24756"/>
    <cellStyle name="Normal 6 2 2 2 3 2 3 5 4" xfId="24757"/>
    <cellStyle name="Normal 6 2 2 2 3 2 3 6" xfId="24758"/>
    <cellStyle name="Normal 6 2 2 2 3 2 3 6 2" xfId="24759"/>
    <cellStyle name="Normal 6 2 2 2 3 2 3 6 3" xfId="24760"/>
    <cellStyle name="Normal 6 2 2 2 3 2 3 7" xfId="24761"/>
    <cellStyle name="Normal 6 2 2 2 3 2 3 8" xfId="24762"/>
    <cellStyle name="Normal 6 2 2 2 3 2 3 9" xfId="24763"/>
    <cellStyle name="Normal 6 2 2 2 3 2 4" xfId="24764"/>
    <cellStyle name="Normal 6 2 2 2 3 2 4 2" xfId="24765"/>
    <cellStyle name="Normal 6 2 2 2 3 2 4 2 2" xfId="24766"/>
    <cellStyle name="Normal 6 2 2 2 3 2 4 2 3" xfId="24767"/>
    <cellStyle name="Normal 6 2 2 2 3 2 4 2 4" xfId="24768"/>
    <cellStyle name="Normal 6 2 2 2 3 2 4 3" xfId="24769"/>
    <cellStyle name="Normal 6 2 2 2 3 2 4 3 2" xfId="24770"/>
    <cellStyle name="Normal 6 2 2 2 3 2 4 3 3" xfId="24771"/>
    <cellStyle name="Normal 6 2 2 2 3 2 4 4" xfId="24772"/>
    <cellStyle name="Normal 6 2 2 2 3 2 4 5" xfId="24773"/>
    <cellStyle name="Normal 6 2 2 2 3 2 4 6" xfId="24774"/>
    <cellStyle name="Normal 6 2 2 2 3 2 5" xfId="24775"/>
    <cellStyle name="Normal 6 2 2 2 3 2 5 2" xfId="24776"/>
    <cellStyle name="Normal 6 2 2 2 3 2 5 3" xfId="24777"/>
    <cellStyle name="Normal 6 2 2 2 3 2 5 4" xfId="24778"/>
    <cellStyle name="Normal 6 2 2 2 3 2 6" xfId="24779"/>
    <cellStyle name="Normal 6 2 2 2 3 2 6 2" xfId="24780"/>
    <cellStyle name="Normal 6 2 2 2 3 2 6 3" xfId="24781"/>
    <cellStyle name="Normal 6 2 2 2 3 2 6 4" xfId="24782"/>
    <cellStyle name="Normal 6 2 2 2 3 2 7" xfId="24783"/>
    <cellStyle name="Normal 6 2 2 2 3 2 7 2" xfId="24784"/>
    <cellStyle name="Normal 6 2 2 2 3 2 7 3" xfId="24785"/>
    <cellStyle name="Normal 6 2 2 2 3 2 7 4" xfId="24786"/>
    <cellStyle name="Normal 6 2 2 2 3 2 8" xfId="24787"/>
    <cellStyle name="Normal 6 2 2 2 3 2 8 2" xfId="24788"/>
    <cellStyle name="Normal 6 2 2 2 3 2 8 3" xfId="24789"/>
    <cellStyle name="Normal 6 2 2 2 3 2 9" xfId="24790"/>
    <cellStyle name="Normal 6 2 2 2 3 3" xfId="24791"/>
    <cellStyle name="Normal 6 2 2 2 3 3 10" xfId="24792"/>
    <cellStyle name="Normal 6 2 2 2 3 3 2" xfId="24793"/>
    <cellStyle name="Normal 6 2 2 2 3 3 2 2" xfId="24794"/>
    <cellStyle name="Normal 6 2 2 2 3 3 2 2 2" xfId="24795"/>
    <cellStyle name="Normal 6 2 2 2 3 3 2 2 2 2" xfId="24796"/>
    <cellStyle name="Normal 6 2 2 2 3 3 2 2 2 3" xfId="24797"/>
    <cellStyle name="Normal 6 2 2 2 3 3 2 2 2 4" xfId="24798"/>
    <cellStyle name="Normal 6 2 2 2 3 3 2 2 3" xfId="24799"/>
    <cellStyle name="Normal 6 2 2 2 3 3 2 2 3 2" xfId="24800"/>
    <cellStyle name="Normal 6 2 2 2 3 3 2 2 3 3" xfId="24801"/>
    <cellStyle name="Normal 6 2 2 2 3 3 2 2 4" xfId="24802"/>
    <cellStyle name="Normal 6 2 2 2 3 3 2 2 5" xfId="24803"/>
    <cellStyle name="Normal 6 2 2 2 3 3 2 2 6" xfId="24804"/>
    <cellStyle name="Normal 6 2 2 2 3 3 2 3" xfId="24805"/>
    <cellStyle name="Normal 6 2 2 2 3 3 2 3 2" xfId="24806"/>
    <cellStyle name="Normal 6 2 2 2 3 3 2 3 3" xfId="24807"/>
    <cellStyle name="Normal 6 2 2 2 3 3 2 3 4" xfId="24808"/>
    <cellStyle name="Normal 6 2 2 2 3 3 2 4" xfId="24809"/>
    <cellStyle name="Normal 6 2 2 2 3 3 2 4 2" xfId="24810"/>
    <cellStyle name="Normal 6 2 2 2 3 3 2 4 3" xfId="24811"/>
    <cellStyle name="Normal 6 2 2 2 3 3 2 4 4" xfId="24812"/>
    <cellStyle name="Normal 6 2 2 2 3 3 2 5" xfId="24813"/>
    <cellStyle name="Normal 6 2 2 2 3 3 2 5 2" xfId="24814"/>
    <cellStyle name="Normal 6 2 2 2 3 3 2 5 3" xfId="24815"/>
    <cellStyle name="Normal 6 2 2 2 3 3 2 5 4" xfId="24816"/>
    <cellStyle name="Normal 6 2 2 2 3 3 2 6" xfId="24817"/>
    <cellStyle name="Normal 6 2 2 2 3 3 2 6 2" xfId="24818"/>
    <cellStyle name="Normal 6 2 2 2 3 3 2 6 3" xfId="24819"/>
    <cellStyle name="Normal 6 2 2 2 3 3 2 7" xfId="24820"/>
    <cellStyle name="Normal 6 2 2 2 3 3 2 8" xfId="24821"/>
    <cellStyle name="Normal 6 2 2 2 3 3 2 9" xfId="24822"/>
    <cellStyle name="Normal 6 2 2 2 3 3 3" xfId="24823"/>
    <cellStyle name="Normal 6 2 2 2 3 3 3 2" xfId="24824"/>
    <cellStyle name="Normal 6 2 2 2 3 3 3 2 2" xfId="24825"/>
    <cellStyle name="Normal 6 2 2 2 3 3 3 2 3" xfId="24826"/>
    <cellStyle name="Normal 6 2 2 2 3 3 3 2 4" xfId="24827"/>
    <cellStyle name="Normal 6 2 2 2 3 3 3 3" xfId="24828"/>
    <cellStyle name="Normal 6 2 2 2 3 3 3 3 2" xfId="24829"/>
    <cellStyle name="Normal 6 2 2 2 3 3 3 3 3" xfId="24830"/>
    <cellStyle name="Normal 6 2 2 2 3 3 3 4" xfId="24831"/>
    <cellStyle name="Normal 6 2 2 2 3 3 3 5" xfId="24832"/>
    <cellStyle name="Normal 6 2 2 2 3 3 3 6" xfId="24833"/>
    <cellStyle name="Normal 6 2 2 2 3 3 4" xfId="24834"/>
    <cellStyle name="Normal 6 2 2 2 3 3 4 2" xfId="24835"/>
    <cellStyle name="Normal 6 2 2 2 3 3 4 3" xfId="24836"/>
    <cellStyle name="Normal 6 2 2 2 3 3 4 4" xfId="24837"/>
    <cellStyle name="Normal 6 2 2 2 3 3 5" xfId="24838"/>
    <cellStyle name="Normal 6 2 2 2 3 3 5 2" xfId="24839"/>
    <cellStyle name="Normal 6 2 2 2 3 3 5 3" xfId="24840"/>
    <cellStyle name="Normal 6 2 2 2 3 3 5 4" xfId="24841"/>
    <cellStyle name="Normal 6 2 2 2 3 3 6" xfId="24842"/>
    <cellStyle name="Normal 6 2 2 2 3 3 6 2" xfId="24843"/>
    <cellStyle name="Normal 6 2 2 2 3 3 6 3" xfId="24844"/>
    <cellStyle name="Normal 6 2 2 2 3 3 6 4" xfId="24845"/>
    <cellStyle name="Normal 6 2 2 2 3 3 7" xfId="24846"/>
    <cellStyle name="Normal 6 2 2 2 3 3 7 2" xfId="24847"/>
    <cellStyle name="Normal 6 2 2 2 3 3 7 3" xfId="24848"/>
    <cellStyle name="Normal 6 2 2 2 3 3 8" xfId="24849"/>
    <cellStyle name="Normal 6 2 2 2 3 3 9" xfId="24850"/>
    <cellStyle name="Normal 6 2 2 2 3 4" xfId="24851"/>
    <cellStyle name="Normal 6 2 2 2 3 4 2" xfId="24852"/>
    <cellStyle name="Normal 6 2 2 2 3 4 2 2" xfId="24853"/>
    <cellStyle name="Normal 6 2 2 2 3 4 2 2 2" xfId="24854"/>
    <cellStyle name="Normal 6 2 2 2 3 4 2 2 3" xfId="24855"/>
    <cellStyle name="Normal 6 2 2 2 3 4 2 2 4" xfId="24856"/>
    <cellStyle name="Normal 6 2 2 2 3 4 2 3" xfId="24857"/>
    <cellStyle name="Normal 6 2 2 2 3 4 2 3 2" xfId="24858"/>
    <cellStyle name="Normal 6 2 2 2 3 4 2 3 3" xfId="24859"/>
    <cellStyle name="Normal 6 2 2 2 3 4 2 4" xfId="24860"/>
    <cellStyle name="Normal 6 2 2 2 3 4 2 5" xfId="24861"/>
    <cellStyle name="Normal 6 2 2 2 3 4 2 6" xfId="24862"/>
    <cellStyle name="Normal 6 2 2 2 3 4 3" xfId="24863"/>
    <cellStyle name="Normal 6 2 2 2 3 4 3 2" xfId="24864"/>
    <cellStyle name="Normal 6 2 2 2 3 4 3 3" xfId="24865"/>
    <cellStyle name="Normal 6 2 2 2 3 4 3 4" xfId="24866"/>
    <cellStyle name="Normal 6 2 2 2 3 4 4" xfId="24867"/>
    <cellStyle name="Normal 6 2 2 2 3 4 4 2" xfId="24868"/>
    <cellStyle name="Normal 6 2 2 2 3 4 4 3" xfId="24869"/>
    <cellStyle name="Normal 6 2 2 2 3 4 4 4" xfId="24870"/>
    <cellStyle name="Normal 6 2 2 2 3 4 5" xfId="24871"/>
    <cellStyle name="Normal 6 2 2 2 3 4 5 2" xfId="24872"/>
    <cellStyle name="Normal 6 2 2 2 3 4 5 3" xfId="24873"/>
    <cellStyle name="Normal 6 2 2 2 3 4 5 4" xfId="24874"/>
    <cellStyle name="Normal 6 2 2 2 3 4 6" xfId="24875"/>
    <cellStyle name="Normal 6 2 2 2 3 4 6 2" xfId="24876"/>
    <cellStyle name="Normal 6 2 2 2 3 4 6 3" xfId="24877"/>
    <cellStyle name="Normal 6 2 2 2 3 4 7" xfId="24878"/>
    <cellStyle name="Normal 6 2 2 2 3 4 8" xfId="24879"/>
    <cellStyle name="Normal 6 2 2 2 3 4 9" xfId="24880"/>
    <cellStyle name="Normal 6 2 2 2 3 5" xfId="24881"/>
    <cellStyle name="Normal 6 2 2 2 3 5 2" xfId="24882"/>
    <cellStyle name="Normal 6 2 2 2 3 5 2 2" xfId="24883"/>
    <cellStyle name="Normal 6 2 2 2 3 5 2 2 2" xfId="24884"/>
    <cellStyle name="Normal 6 2 2 2 3 5 2 2 3" xfId="24885"/>
    <cellStyle name="Normal 6 2 2 2 3 5 2 2 4" xfId="24886"/>
    <cellStyle name="Normal 6 2 2 2 3 5 2 3" xfId="24887"/>
    <cellStyle name="Normal 6 2 2 2 3 5 2 3 2" xfId="24888"/>
    <cellStyle name="Normal 6 2 2 2 3 5 2 3 3" xfId="24889"/>
    <cellStyle name="Normal 6 2 2 2 3 5 2 4" xfId="24890"/>
    <cellStyle name="Normal 6 2 2 2 3 5 2 5" xfId="24891"/>
    <cellStyle name="Normal 6 2 2 2 3 5 2 6" xfId="24892"/>
    <cellStyle name="Normal 6 2 2 2 3 5 3" xfId="24893"/>
    <cellStyle name="Normal 6 2 2 2 3 5 3 2" xfId="24894"/>
    <cellStyle name="Normal 6 2 2 2 3 5 3 3" xfId="24895"/>
    <cellStyle name="Normal 6 2 2 2 3 5 3 4" xfId="24896"/>
    <cellStyle name="Normal 6 2 2 2 3 5 4" xfId="24897"/>
    <cellStyle name="Normal 6 2 2 2 3 5 4 2" xfId="24898"/>
    <cellStyle name="Normal 6 2 2 2 3 5 4 3" xfId="24899"/>
    <cellStyle name="Normal 6 2 2 2 3 5 4 4" xfId="24900"/>
    <cellStyle name="Normal 6 2 2 2 3 5 5" xfId="24901"/>
    <cellStyle name="Normal 6 2 2 2 3 5 5 2" xfId="24902"/>
    <cellStyle name="Normal 6 2 2 2 3 5 5 3" xfId="24903"/>
    <cellStyle name="Normal 6 2 2 2 3 5 5 4" xfId="24904"/>
    <cellStyle name="Normal 6 2 2 2 3 5 6" xfId="24905"/>
    <cellStyle name="Normal 6 2 2 2 3 5 6 2" xfId="24906"/>
    <cellStyle name="Normal 6 2 2 2 3 5 6 3" xfId="24907"/>
    <cellStyle name="Normal 6 2 2 2 3 5 7" xfId="24908"/>
    <cellStyle name="Normal 6 2 2 2 3 5 8" xfId="24909"/>
    <cellStyle name="Normal 6 2 2 2 3 5 9" xfId="24910"/>
    <cellStyle name="Normal 6 2 2 2 3 6" xfId="24911"/>
    <cellStyle name="Normal 6 2 2 2 3 6 2" xfId="24912"/>
    <cellStyle name="Normal 6 2 2 2 3 6 2 2" xfId="24913"/>
    <cellStyle name="Normal 6 2 2 2 3 6 2 2 2" xfId="24914"/>
    <cellStyle name="Normal 6 2 2 2 3 6 2 2 3" xfId="24915"/>
    <cellStyle name="Normal 6 2 2 2 3 6 2 2 4" xfId="24916"/>
    <cellStyle name="Normal 6 2 2 2 3 6 2 3" xfId="24917"/>
    <cellStyle name="Normal 6 2 2 2 3 6 2 3 2" xfId="24918"/>
    <cellStyle name="Normal 6 2 2 2 3 6 2 3 3" xfId="24919"/>
    <cellStyle name="Normal 6 2 2 2 3 6 2 4" xfId="24920"/>
    <cellStyle name="Normal 6 2 2 2 3 6 2 5" xfId="24921"/>
    <cellStyle name="Normal 6 2 2 2 3 6 2 6" xfId="24922"/>
    <cellStyle name="Normal 6 2 2 2 3 6 3" xfId="24923"/>
    <cellStyle name="Normal 6 2 2 2 3 6 3 2" xfId="24924"/>
    <cellStyle name="Normal 6 2 2 2 3 6 3 3" xfId="24925"/>
    <cellStyle name="Normal 6 2 2 2 3 6 3 4" xfId="24926"/>
    <cellStyle name="Normal 6 2 2 2 3 6 4" xfId="24927"/>
    <cellStyle name="Normal 6 2 2 2 3 6 4 2" xfId="24928"/>
    <cellStyle name="Normal 6 2 2 2 3 6 4 3" xfId="24929"/>
    <cellStyle name="Normal 6 2 2 2 3 6 4 4" xfId="24930"/>
    <cellStyle name="Normal 6 2 2 2 3 6 5" xfId="24931"/>
    <cellStyle name="Normal 6 2 2 2 3 6 5 2" xfId="24932"/>
    <cellStyle name="Normal 6 2 2 2 3 6 5 3" xfId="24933"/>
    <cellStyle name="Normal 6 2 2 2 3 6 6" xfId="24934"/>
    <cellStyle name="Normal 6 2 2 2 3 6 7" xfId="24935"/>
    <cellStyle name="Normal 6 2 2 2 3 6 8" xfId="24936"/>
    <cellStyle name="Normal 6 2 2 2 3 7" xfId="24937"/>
    <cellStyle name="Normal 6 2 2 2 3 7 2" xfId="24938"/>
    <cellStyle name="Normal 6 2 2 2 3 7 2 2" xfId="24939"/>
    <cellStyle name="Normal 6 2 2 2 3 7 2 3" xfId="24940"/>
    <cellStyle name="Normal 6 2 2 2 3 7 2 4" xfId="24941"/>
    <cellStyle name="Normal 6 2 2 2 3 7 3" xfId="24942"/>
    <cellStyle name="Normal 6 2 2 2 3 7 3 2" xfId="24943"/>
    <cellStyle name="Normal 6 2 2 2 3 7 3 3" xfId="24944"/>
    <cellStyle name="Normal 6 2 2 2 3 7 4" xfId="24945"/>
    <cellStyle name="Normal 6 2 2 2 3 7 5" xfId="24946"/>
    <cellStyle name="Normal 6 2 2 2 3 7 6" xfId="24947"/>
    <cellStyle name="Normal 6 2 2 2 3 8" xfId="24948"/>
    <cellStyle name="Normal 6 2 2 2 3 8 2" xfId="24949"/>
    <cellStyle name="Normal 6 2 2 2 3 8 3" xfId="24950"/>
    <cellStyle name="Normal 6 2 2 2 3 8 4" xfId="24951"/>
    <cellStyle name="Normal 6 2 2 2 3 9" xfId="24952"/>
    <cellStyle name="Normal 6 2 2 2 3 9 2" xfId="24953"/>
    <cellStyle name="Normal 6 2 2 2 3 9 3" xfId="24954"/>
    <cellStyle name="Normal 6 2 2 2 3 9 4" xfId="24955"/>
    <cellStyle name="Normal 6 2 2 2 4" xfId="24956"/>
    <cellStyle name="Normal 6 2 2 2 4 10" xfId="24957"/>
    <cellStyle name="Normal 6 2 2 2 4 11" xfId="24958"/>
    <cellStyle name="Normal 6 2 2 2 4 2" xfId="24959"/>
    <cellStyle name="Normal 6 2 2 2 4 2 10" xfId="24960"/>
    <cellStyle name="Normal 6 2 2 2 4 2 2" xfId="24961"/>
    <cellStyle name="Normal 6 2 2 2 4 2 2 2" xfId="24962"/>
    <cellStyle name="Normal 6 2 2 2 4 2 2 2 2" xfId="24963"/>
    <cellStyle name="Normal 6 2 2 2 4 2 2 2 2 2" xfId="24964"/>
    <cellStyle name="Normal 6 2 2 2 4 2 2 2 2 3" xfId="24965"/>
    <cellStyle name="Normal 6 2 2 2 4 2 2 2 2 4" xfId="24966"/>
    <cellStyle name="Normal 6 2 2 2 4 2 2 2 3" xfId="24967"/>
    <cellStyle name="Normal 6 2 2 2 4 2 2 2 3 2" xfId="24968"/>
    <cellStyle name="Normal 6 2 2 2 4 2 2 2 3 3" xfId="24969"/>
    <cellStyle name="Normal 6 2 2 2 4 2 2 2 4" xfId="24970"/>
    <cellStyle name="Normal 6 2 2 2 4 2 2 2 5" xfId="24971"/>
    <cellStyle name="Normal 6 2 2 2 4 2 2 2 6" xfId="24972"/>
    <cellStyle name="Normal 6 2 2 2 4 2 2 3" xfId="24973"/>
    <cellStyle name="Normal 6 2 2 2 4 2 2 3 2" xfId="24974"/>
    <cellStyle name="Normal 6 2 2 2 4 2 2 3 3" xfId="24975"/>
    <cellStyle name="Normal 6 2 2 2 4 2 2 3 4" xfId="24976"/>
    <cellStyle name="Normal 6 2 2 2 4 2 2 4" xfId="24977"/>
    <cellStyle name="Normal 6 2 2 2 4 2 2 4 2" xfId="24978"/>
    <cellStyle name="Normal 6 2 2 2 4 2 2 4 3" xfId="24979"/>
    <cellStyle name="Normal 6 2 2 2 4 2 2 4 4" xfId="24980"/>
    <cellStyle name="Normal 6 2 2 2 4 2 2 5" xfId="24981"/>
    <cellStyle name="Normal 6 2 2 2 4 2 2 5 2" xfId="24982"/>
    <cellStyle name="Normal 6 2 2 2 4 2 2 5 3" xfId="24983"/>
    <cellStyle name="Normal 6 2 2 2 4 2 2 5 4" xfId="24984"/>
    <cellStyle name="Normal 6 2 2 2 4 2 2 6" xfId="24985"/>
    <cellStyle name="Normal 6 2 2 2 4 2 2 6 2" xfId="24986"/>
    <cellStyle name="Normal 6 2 2 2 4 2 2 6 3" xfId="24987"/>
    <cellStyle name="Normal 6 2 2 2 4 2 2 7" xfId="24988"/>
    <cellStyle name="Normal 6 2 2 2 4 2 2 8" xfId="24989"/>
    <cellStyle name="Normal 6 2 2 2 4 2 2 9" xfId="24990"/>
    <cellStyle name="Normal 6 2 2 2 4 2 3" xfId="24991"/>
    <cellStyle name="Normal 6 2 2 2 4 2 3 2" xfId="24992"/>
    <cellStyle name="Normal 6 2 2 2 4 2 3 2 2" xfId="24993"/>
    <cellStyle name="Normal 6 2 2 2 4 2 3 2 3" xfId="24994"/>
    <cellStyle name="Normal 6 2 2 2 4 2 3 2 4" xfId="24995"/>
    <cellStyle name="Normal 6 2 2 2 4 2 3 3" xfId="24996"/>
    <cellStyle name="Normal 6 2 2 2 4 2 3 3 2" xfId="24997"/>
    <cellStyle name="Normal 6 2 2 2 4 2 3 3 3" xfId="24998"/>
    <cellStyle name="Normal 6 2 2 2 4 2 3 4" xfId="24999"/>
    <cellStyle name="Normal 6 2 2 2 4 2 3 5" xfId="25000"/>
    <cellStyle name="Normal 6 2 2 2 4 2 3 6" xfId="25001"/>
    <cellStyle name="Normal 6 2 2 2 4 2 4" xfId="25002"/>
    <cellStyle name="Normal 6 2 2 2 4 2 4 2" xfId="25003"/>
    <cellStyle name="Normal 6 2 2 2 4 2 4 3" xfId="25004"/>
    <cellStyle name="Normal 6 2 2 2 4 2 4 4" xfId="25005"/>
    <cellStyle name="Normal 6 2 2 2 4 2 5" xfId="25006"/>
    <cellStyle name="Normal 6 2 2 2 4 2 5 2" xfId="25007"/>
    <cellStyle name="Normal 6 2 2 2 4 2 5 3" xfId="25008"/>
    <cellStyle name="Normal 6 2 2 2 4 2 5 4" xfId="25009"/>
    <cellStyle name="Normal 6 2 2 2 4 2 6" xfId="25010"/>
    <cellStyle name="Normal 6 2 2 2 4 2 6 2" xfId="25011"/>
    <cellStyle name="Normal 6 2 2 2 4 2 6 3" xfId="25012"/>
    <cellStyle name="Normal 6 2 2 2 4 2 6 4" xfId="25013"/>
    <cellStyle name="Normal 6 2 2 2 4 2 7" xfId="25014"/>
    <cellStyle name="Normal 6 2 2 2 4 2 7 2" xfId="25015"/>
    <cellStyle name="Normal 6 2 2 2 4 2 7 3" xfId="25016"/>
    <cellStyle name="Normal 6 2 2 2 4 2 8" xfId="25017"/>
    <cellStyle name="Normal 6 2 2 2 4 2 9" xfId="25018"/>
    <cellStyle name="Normal 6 2 2 2 4 3" xfId="25019"/>
    <cellStyle name="Normal 6 2 2 2 4 3 2" xfId="25020"/>
    <cellStyle name="Normal 6 2 2 2 4 3 2 2" xfId="25021"/>
    <cellStyle name="Normal 6 2 2 2 4 3 2 2 2" xfId="25022"/>
    <cellStyle name="Normal 6 2 2 2 4 3 2 2 3" xfId="25023"/>
    <cellStyle name="Normal 6 2 2 2 4 3 2 2 4" xfId="25024"/>
    <cellStyle name="Normal 6 2 2 2 4 3 2 3" xfId="25025"/>
    <cellStyle name="Normal 6 2 2 2 4 3 2 3 2" xfId="25026"/>
    <cellStyle name="Normal 6 2 2 2 4 3 2 3 3" xfId="25027"/>
    <cellStyle name="Normal 6 2 2 2 4 3 2 4" xfId="25028"/>
    <cellStyle name="Normal 6 2 2 2 4 3 2 5" xfId="25029"/>
    <cellStyle name="Normal 6 2 2 2 4 3 2 6" xfId="25030"/>
    <cellStyle name="Normal 6 2 2 2 4 3 3" xfId="25031"/>
    <cellStyle name="Normal 6 2 2 2 4 3 3 2" xfId="25032"/>
    <cellStyle name="Normal 6 2 2 2 4 3 3 3" xfId="25033"/>
    <cellStyle name="Normal 6 2 2 2 4 3 3 4" xfId="25034"/>
    <cellStyle name="Normal 6 2 2 2 4 3 4" xfId="25035"/>
    <cellStyle name="Normal 6 2 2 2 4 3 4 2" xfId="25036"/>
    <cellStyle name="Normal 6 2 2 2 4 3 4 3" xfId="25037"/>
    <cellStyle name="Normal 6 2 2 2 4 3 4 4" xfId="25038"/>
    <cellStyle name="Normal 6 2 2 2 4 3 5" xfId="25039"/>
    <cellStyle name="Normal 6 2 2 2 4 3 5 2" xfId="25040"/>
    <cellStyle name="Normal 6 2 2 2 4 3 5 3" xfId="25041"/>
    <cellStyle name="Normal 6 2 2 2 4 3 5 4" xfId="25042"/>
    <cellStyle name="Normal 6 2 2 2 4 3 6" xfId="25043"/>
    <cellStyle name="Normal 6 2 2 2 4 3 6 2" xfId="25044"/>
    <cellStyle name="Normal 6 2 2 2 4 3 6 3" xfId="25045"/>
    <cellStyle name="Normal 6 2 2 2 4 3 7" xfId="25046"/>
    <cellStyle name="Normal 6 2 2 2 4 3 8" xfId="25047"/>
    <cellStyle name="Normal 6 2 2 2 4 3 9" xfId="25048"/>
    <cellStyle name="Normal 6 2 2 2 4 4" xfId="25049"/>
    <cellStyle name="Normal 6 2 2 2 4 4 2" xfId="25050"/>
    <cellStyle name="Normal 6 2 2 2 4 4 2 2" xfId="25051"/>
    <cellStyle name="Normal 6 2 2 2 4 4 2 3" xfId="25052"/>
    <cellStyle name="Normal 6 2 2 2 4 4 2 4" xfId="25053"/>
    <cellStyle name="Normal 6 2 2 2 4 4 3" xfId="25054"/>
    <cellStyle name="Normal 6 2 2 2 4 4 3 2" xfId="25055"/>
    <cellStyle name="Normal 6 2 2 2 4 4 3 3" xfId="25056"/>
    <cellStyle name="Normal 6 2 2 2 4 4 4" xfId="25057"/>
    <cellStyle name="Normal 6 2 2 2 4 4 5" xfId="25058"/>
    <cellStyle name="Normal 6 2 2 2 4 4 6" xfId="25059"/>
    <cellStyle name="Normal 6 2 2 2 4 5" xfId="25060"/>
    <cellStyle name="Normal 6 2 2 2 4 5 2" xfId="25061"/>
    <cellStyle name="Normal 6 2 2 2 4 5 3" xfId="25062"/>
    <cellStyle name="Normal 6 2 2 2 4 5 4" xfId="25063"/>
    <cellStyle name="Normal 6 2 2 2 4 6" xfId="25064"/>
    <cellStyle name="Normal 6 2 2 2 4 6 2" xfId="25065"/>
    <cellStyle name="Normal 6 2 2 2 4 6 3" xfId="25066"/>
    <cellStyle name="Normal 6 2 2 2 4 6 4" xfId="25067"/>
    <cellStyle name="Normal 6 2 2 2 4 7" xfId="25068"/>
    <cellStyle name="Normal 6 2 2 2 4 7 2" xfId="25069"/>
    <cellStyle name="Normal 6 2 2 2 4 7 3" xfId="25070"/>
    <cellStyle name="Normal 6 2 2 2 4 7 4" xfId="25071"/>
    <cellStyle name="Normal 6 2 2 2 4 8" xfId="25072"/>
    <cellStyle name="Normal 6 2 2 2 4 8 2" xfId="25073"/>
    <cellStyle name="Normal 6 2 2 2 4 8 3" xfId="25074"/>
    <cellStyle name="Normal 6 2 2 2 4 9" xfId="25075"/>
    <cellStyle name="Normal 6 2 2 2 5" xfId="25076"/>
    <cellStyle name="Normal 6 2 2 2 5 10" xfId="25077"/>
    <cellStyle name="Normal 6 2 2 2 5 11" xfId="25078"/>
    <cellStyle name="Normal 6 2 2 2 5 2" xfId="25079"/>
    <cellStyle name="Normal 6 2 2 2 5 2 10" xfId="25080"/>
    <cellStyle name="Normal 6 2 2 2 5 2 2" xfId="25081"/>
    <cellStyle name="Normal 6 2 2 2 5 2 2 2" xfId="25082"/>
    <cellStyle name="Normal 6 2 2 2 5 2 2 2 2" xfId="25083"/>
    <cellStyle name="Normal 6 2 2 2 5 2 2 2 2 2" xfId="25084"/>
    <cellStyle name="Normal 6 2 2 2 5 2 2 2 2 3" xfId="25085"/>
    <cellStyle name="Normal 6 2 2 2 5 2 2 2 2 4" xfId="25086"/>
    <cellStyle name="Normal 6 2 2 2 5 2 2 2 3" xfId="25087"/>
    <cellStyle name="Normal 6 2 2 2 5 2 2 2 3 2" xfId="25088"/>
    <cellStyle name="Normal 6 2 2 2 5 2 2 2 3 3" xfId="25089"/>
    <cellStyle name="Normal 6 2 2 2 5 2 2 2 4" xfId="25090"/>
    <cellStyle name="Normal 6 2 2 2 5 2 2 2 5" xfId="25091"/>
    <cellStyle name="Normal 6 2 2 2 5 2 2 2 6" xfId="25092"/>
    <cellStyle name="Normal 6 2 2 2 5 2 2 3" xfId="25093"/>
    <cellStyle name="Normal 6 2 2 2 5 2 2 3 2" xfId="25094"/>
    <cellStyle name="Normal 6 2 2 2 5 2 2 3 3" xfId="25095"/>
    <cellStyle name="Normal 6 2 2 2 5 2 2 3 4" xfId="25096"/>
    <cellStyle name="Normal 6 2 2 2 5 2 2 4" xfId="25097"/>
    <cellStyle name="Normal 6 2 2 2 5 2 2 4 2" xfId="25098"/>
    <cellStyle name="Normal 6 2 2 2 5 2 2 4 3" xfId="25099"/>
    <cellStyle name="Normal 6 2 2 2 5 2 2 4 4" xfId="25100"/>
    <cellStyle name="Normal 6 2 2 2 5 2 2 5" xfId="25101"/>
    <cellStyle name="Normal 6 2 2 2 5 2 2 5 2" xfId="25102"/>
    <cellStyle name="Normal 6 2 2 2 5 2 2 5 3" xfId="25103"/>
    <cellStyle name="Normal 6 2 2 2 5 2 2 5 4" xfId="25104"/>
    <cellStyle name="Normal 6 2 2 2 5 2 2 6" xfId="25105"/>
    <cellStyle name="Normal 6 2 2 2 5 2 2 6 2" xfId="25106"/>
    <cellStyle name="Normal 6 2 2 2 5 2 2 6 3" xfId="25107"/>
    <cellStyle name="Normal 6 2 2 2 5 2 2 7" xfId="25108"/>
    <cellStyle name="Normal 6 2 2 2 5 2 2 8" xfId="25109"/>
    <cellStyle name="Normal 6 2 2 2 5 2 2 9" xfId="25110"/>
    <cellStyle name="Normal 6 2 2 2 5 2 3" xfId="25111"/>
    <cellStyle name="Normal 6 2 2 2 5 2 3 2" xfId="25112"/>
    <cellStyle name="Normal 6 2 2 2 5 2 3 2 2" xfId="25113"/>
    <cellStyle name="Normal 6 2 2 2 5 2 3 2 3" xfId="25114"/>
    <cellStyle name="Normal 6 2 2 2 5 2 3 2 4" xfId="25115"/>
    <cellStyle name="Normal 6 2 2 2 5 2 3 3" xfId="25116"/>
    <cellStyle name="Normal 6 2 2 2 5 2 3 3 2" xfId="25117"/>
    <cellStyle name="Normal 6 2 2 2 5 2 3 3 3" xfId="25118"/>
    <cellStyle name="Normal 6 2 2 2 5 2 3 4" xfId="25119"/>
    <cellStyle name="Normal 6 2 2 2 5 2 3 5" xfId="25120"/>
    <cellStyle name="Normal 6 2 2 2 5 2 3 6" xfId="25121"/>
    <cellStyle name="Normal 6 2 2 2 5 2 4" xfId="25122"/>
    <cellStyle name="Normal 6 2 2 2 5 2 4 2" xfId="25123"/>
    <cellStyle name="Normal 6 2 2 2 5 2 4 3" xfId="25124"/>
    <cellStyle name="Normal 6 2 2 2 5 2 4 4" xfId="25125"/>
    <cellStyle name="Normal 6 2 2 2 5 2 5" xfId="25126"/>
    <cellStyle name="Normal 6 2 2 2 5 2 5 2" xfId="25127"/>
    <cellStyle name="Normal 6 2 2 2 5 2 5 3" xfId="25128"/>
    <cellStyle name="Normal 6 2 2 2 5 2 5 4" xfId="25129"/>
    <cellStyle name="Normal 6 2 2 2 5 2 6" xfId="25130"/>
    <cellStyle name="Normal 6 2 2 2 5 2 6 2" xfId="25131"/>
    <cellStyle name="Normal 6 2 2 2 5 2 6 3" xfId="25132"/>
    <cellStyle name="Normal 6 2 2 2 5 2 6 4" xfId="25133"/>
    <cellStyle name="Normal 6 2 2 2 5 2 7" xfId="25134"/>
    <cellStyle name="Normal 6 2 2 2 5 2 7 2" xfId="25135"/>
    <cellStyle name="Normal 6 2 2 2 5 2 7 3" xfId="25136"/>
    <cellStyle name="Normal 6 2 2 2 5 2 8" xfId="25137"/>
    <cellStyle name="Normal 6 2 2 2 5 2 9" xfId="25138"/>
    <cellStyle name="Normal 6 2 2 2 5 3" xfId="25139"/>
    <cellStyle name="Normal 6 2 2 2 5 3 2" xfId="25140"/>
    <cellStyle name="Normal 6 2 2 2 5 3 2 2" xfId="25141"/>
    <cellStyle name="Normal 6 2 2 2 5 3 2 2 2" xfId="25142"/>
    <cellStyle name="Normal 6 2 2 2 5 3 2 2 3" xfId="25143"/>
    <cellStyle name="Normal 6 2 2 2 5 3 2 2 4" xfId="25144"/>
    <cellStyle name="Normal 6 2 2 2 5 3 2 3" xfId="25145"/>
    <cellStyle name="Normal 6 2 2 2 5 3 2 3 2" xfId="25146"/>
    <cellStyle name="Normal 6 2 2 2 5 3 2 3 3" xfId="25147"/>
    <cellStyle name="Normal 6 2 2 2 5 3 2 4" xfId="25148"/>
    <cellStyle name="Normal 6 2 2 2 5 3 2 5" xfId="25149"/>
    <cellStyle name="Normal 6 2 2 2 5 3 2 6" xfId="25150"/>
    <cellStyle name="Normal 6 2 2 2 5 3 3" xfId="25151"/>
    <cellStyle name="Normal 6 2 2 2 5 3 3 2" xfId="25152"/>
    <cellStyle name="Normal 6 2 2 2 5 3 3 3" xfId="25153"/>
    <cellStyle name="Normal 6 2 2 2 5 3 3 4" xfId="25154"/>
    <cellStyle name="Normal 6 2 2 2 5 3 4" xfId="25155"/>
    <cellStyle name="Normal 6 2 2 2 5 3 4 2" xfId="25156"/>
    <cellStyle name="Normal 6 2 2 2 5 3 4 3" xfId="25157"/>
    <cellStyle name="Normal 6 2 2 2 5 3 4 4" xfId="25158"/>
    <cellStyle name="Normal 6 2 2 2 5 3 5" xfId="25159"/>
    <cellStyle name="Normal 6 2 2 2 5 3 5 2" xfId="25160"/>
    <cellStyle name="Normal 6 2 2 2 5 3 5 3" xfId="25161"/>
    <cellStyle name="Normal 6 2 2 2 5 3 5 4" xfId="25162"/>
    <cellStyle name="Normal 6 2 2 2 5 3 6" xfId="25163"/>
    <cellStyle name="Normal 6 2 2 2 5 3 6 2" xfId="25164"/>
    <cellStyle name="Normal 6 2 2 2 5 3 6 3" xfId="25165"/>
    <cellStyle name="Normal 6 2 2 2 5 3 7" xfId="25166"/>
    <cellStyle name="Normal 6 2 2 2 5 3 8" xfId="25167"/>
    <cellStyle name="Normal 6 2 2 2 5 3 9" xfId="25168"/>
    <cellStyle name="Normal 6 2 2 2 5 4" xfId="25169"/>
    <cellStyle name="Normal 6 2 2 2 5 4 2" xfId="25170"/>
    <cellStyle name="Normal 6 2 2 2 5 4 2 2" xfId="25171"/>
    <cellStyle name="Normal 6 2 2 2 5 4 2 3" xfId="25172"/>
    <cellStyle name="Normal 6 2 2 2 5 4 2 4" xfId="25173"/>
    <cellStyle name="Normal 6 2 2 2 5 4 3" xfId="25174"/>
    <cellStyle name="Normal 6 2 2 2 5 4 3 2" xfId="25175"/>
    <cellStyle name="Normal 6 2 2 2 5 4 3 3" xfId="25176"/>
    <cellStyle name="Normal 6 2 2 2 5 4 4" xfId="25177"/>
    <cellStyle name="Normal 6 2 2 2 5 4 5" xfId="25178"/>
    <cellStyle name="Normal 6 2 2 2 5 4 6" xfId="25179"/>
    <cellStyle name="Normal 6 2 2 2 5 5" xfId="25180"/>
    <cellStyle name="Normal 6 2 2 2 5 5 2" xfId="25181"/>
    <cellStyle name="Normal 6 2 2 2 5 5 3" xfId="25182"/>
    <cellStyle name="Normal 6 2 2 2 5 5 4" xfId="25183"/>
    <cellStyle name="Normal 6 2 2 2 5 6" xfId="25184"/>
    <cellStyle name="Normal 6 2 2 2 5 6 2" xfId="25185"/>
    <cellStyle name="Normal 6 2 2 2 5 6 3" xfId="25186"/>
    <cellStyle name="Normal 6 2 2 2 5 6 4" xfId="25187"/>
    <cellStyle name="Normal 6 2 2 2 5 7" xfId="25188"/>
    <cellStyle name="Normal 6 2 2 2 5 7 2" xfId="25189"/>
    <cellStyle name="Normal 6 2 2 2 5 7 3" xfId="25190"/>
    <cellStyle name="Normal 6 2 2 2 5 7 4" xfId="25191"/>
    <cellStyle name="Normal 6 2 2 2 5 8" xfId="25192"/>
    <cellStyle name="Normal 6 2 2 2 5 8 2" xfId="25193"/>
    <cellStyle name="Normal 6 2 2 2 5 8 3" xfId="25194"/>
    <cellStyle name="Normal 6 2 2 2 5 9" xfId="25195"/>
    <cellStyle name="Normal 6 2 2 2 6" xfId="25196"/>
    <cellStyle name="Normal 6 2 2 2 6 10" xfId="25197"/>
    <cellStyle name="Normal 6 2 2 2 6 11" xfId="25198"/>
    <cellStyle name="Normal 6 2 2 2 6 2" xfId="25199"/>
    <cellStyle name="Normal 6 2 2 2 6 2 10" xfId="25200"/>
    <cellStyle name="Normal 6 2 2 2 6 2 2" xfId="25201"/>
    <cellStyle name="Normal 6 2 2 2 6 2 2 2" xfId="25202"/>
    <cellStyle name="Normal 6 2 2 2 6 2 2 2 2" xfId="25203"/>
    <cellStyle name="Normal 6 2 2 2 6 2 2 2 2 2" xfId="25204"/>
    <cellStyle name="Normal 6 2 2 2 6 2 2 2 2 3" xfId="25205"/>
    <cellStyle name="Normal 6 2 2 2 6 2 2 2 2 4" xfId="25206"/>
    <cellStyle name="Normal 6 2 2 2 6 2 2 2 3" xfId="25207"/>
    <cellStyle name="Normal 6 2 2 2 6 2 2 2 3 2" xfId="25208"/>
    <cellStyle name="Normal 6 2 2 2 6 2 2 2 3 3" xfId="25209"/>
    <cellStyle name="Normal 6 2 2 2 6 2 2 2 4" xfId="25210"/>
    <cellStyle name="Normal 6 2 2 2 6 2 2 2 5" xfId="25211"/>
    <cellStyle name="Normal 6 2 2 2 6 2 2 2 6" xfId="25212"/>
    <cellStyle name="Normal 6 2 2 2 6 2 2 3" xfId="25213"/>
    <cellStyle name="Normal 6 2 2 2 6 2 2 3 2" xfId="25214"/>
    <cellStyle name="Normal 6 2 2 2 6 2 2 3 3" xfId="25215"/>
    <cellStyle name="Normal 6 2 2 2 6 2 2 3 4" xfId="25216"/>
    <cellStyle name="Normal 6 2 2 2 6 2 2 4" xfId="25217"/>
    <cellStyle name="Normal 6 2 2 2 6 2 2 4 2" xfId="25218"/>
    <cellStyle name="Normal 6 2 2 2 6 2 2 4 3" xfId="25219"/>
    <cellStyle name="Normal 6 2 2 2 6 2 2 4 4" xfId="25220"/>
    <cellStyle name="Normal 6 2 2 2 6 2 2 5" xfId="25221"/>
    <cellStyle name="Normal 6 2 2 2 6 2 2 5 2" xfId="25222"/>
    <cellStyle name="Normal 6 2 2 2 6 2 2 5 3" xfId="25223"/>
    <cellStyle name="Normal 6 2 2 2 6 2 2 5 4" xfId="25224"/>
    <cellStyle name="Normal 6 2 2 2 6 2 2 6" xfId="25225"/>
    <cellStyle name="Normal 6 2 2 2 6 2 2 6 2" xfId="25226"/>
    <cellStyle name="Normal 6 2 2 2 6 2 2 6 3" xfId="25227"/>
    <cellStyle name="Normal 6 2 2 2 6 2 2 7" xfId="25228"/>
    <cellStyle name="Normal 6 2 2 2 6 2 2 8" xfId="25229"/>
    <cellStyle name="Normal 6 2 2 2 6 2 2 9" xfId="25230"/>
    <cellStyle name="Normal 6 2 2 2 6 2 3" xfId="25231"/>
    <cellStyle name="Normal 6 2 2 2 6 2 3 2" xfId="25232"/>
    <cellStyle name="Normal 6 2 2 2 6 2 3 2 2" xfId="25233"/>
    <cellStyle name="Normal 6 2 2 2 6 2 3 2 3" xfId="25234"/>
    <cellStyle name="Normal 6 2 2 2 6 2 3 2 4" xfId="25235"/>
    <cellStyle name="Normal 6 2 2 2 6 2 3 3" xfId="25236"/>
    <cellStyle name="Normal 6 2 2 2 6 2 3 3 2" xfId="25237"/>
    <cellStyle name="Normal 6 2 2 2 6 2 3 3 3" xfId="25238"/>
    <cellStyle name="Normal 6 2 2 2 6 2 3 4" xfId="25239"/>
    <cellStyle name="Normal 6 2 2 2 6 2 3 5" xfId="25240"/>
    <cellStyle name="Normal 6 2 2 2 6 2 3 6" xfId="25241"/>
    <cellStyle name="Normal 6 2 2 2 6 2 4" xfId="25242"/>
    <cellStyle name="Normal 6 2 2 2 6 2 4 2" xfId="25243"/>
    <cellStyle name="Normal 6 2 2 2 6 2 4 3" xfId="25244"/>
    <cellStyle name="Normal 6 2 2 2 6 2 4 4" xfId="25245"/>
    <cellStyle name="Normal 6 2 2 2 6 2 5" xfId="25246"/>
    <cellStyle name="Normal 6 2 2 2 6 2 5 2" xfId="25247"/>
    <cellStyle name="Normal 6 2 2 2 6 2 5 3" xfId="25248"/>
    <cellStyle name="Normal 6 2 2 2 6 2 5 4" xfId="25249"/>
    <cellStyle name="Normal 6 2 2 2 6 2 6" xfId="25250"/>
    <cellStyle name="Normal 6 2 2 2 6 2 6 2" xfId="25251"/>
    <cellStyle name="Normal 6 2 2 2 6 2 6 3" xfId="25252"/>
    <cellStyle name="Normal 6 2 2 2 6 2 6 4" xfId="25253"/>
    <cellStyle name="Normal 6 2 2 2 6 2 7" xfId="25254"/>
    <cellStyle name="Normal 6 2 2 2 6 2 7 2" xfId="25255"/>
    <cellStyle name="Normal 6 2 2 2 6 2 7 3" xfId="25256"/>
    <cellStyle name="Normal 6 2 2 2 6 2 8" xfId="25257"/>
    <cellStyle name="Normal 6 2 2 2 6 2 9" xfId="25258"/>
    <cellStyle name="Normal 6 2 2 2 6 3" xfId="25259"/>
    <cellStyle name="Normal 6 2 2 2 6 3 2" xfId="25260"/>
    <cellStyle name="Normal 6 2 2 2 6 3 2 2" xfId="25261"/>
    <cellStyle name="Normal 6 2 2 2 6 3 2 2 2" xfId="25262"/>
    <cellStyle name="Normal 6 2 2 2 6 3 2 2 3" xfId="25263"/>
    <cellStyle name="Normal 6 2 2 2 6 3 2 2 4" xfId="25264"/>
    <cellStyle name="Normal 6 2 2 2 6 3 2 3" xfId="25265"/>
    <cellStyle name="Normal 6 2 2 2 6 3 2 3 2" xfId="25266"/>
    <cellStyle name="Normal 6 2 2 2 6 3 2 3 3" xfId="25267"/>
    <cellStyle name="Normal 6 2 2 2 6 3 2 4" xfId="25268"/>
    <cellStyle name="Normal 6 2 2 2 6 3 2 5" xfId="25269"/>
    <cellStyle name="Normal 6 2 2 2 6 3 2 6" xfId="25270"/>
    <cellStyle name="Normal 6 2 2 2 6 3 3" xfId="25271"/>
    <cellStyle name="Normal 6 2 2 2 6 3 3 2" xfId="25272"/>
    <cellStyle name="Normal 6 2 2 2 6 3 3 3" xfId="25273"/>
    <cellStyle name="Normal 6 2 2 2 6 3 3 4" xfId="25274"/>
    <cellStyle name="Normal 6 2 2 2 6 3 4" xfId="25275"/>
    <cellStyle name="Normal 6 2 2 2 6 3 4 2" xfId="25276"/>
    <cellStyle name="Normal 6 2 2 2 6 3 4 3" xfId="25277"/>
    <cellStyle name="Normal 6 2 2 2 6 3 4 4" xfId="25278"/>
    <cellStyle name="Normal 6 2 2 2 6 3 5" xfId="25279"/>
    <cellStyle name="Normal 6 2 2 2 6 3 5 2" xfId="25280"/>
    <cellStyle name="Normal 6 2 2 2 6 3 5 3" xfId="25281"/>
    <cellStyle name="Normal 6 2 2 2 6 3 5 4" xfId="25282"/>
    <cellStyle name="Normal 6 2 2 2 6 3 6" xfId="25283"/>
    <cellStyle name="Normal 6 2 2 2 6 3 6 2" xfId="25284"/>
    <cellStyle name="Normal 6 2 2 2 6 3 6 3" xfId="25285"/>
    <cellStyle name="Normal 6 2 2 2 6 3 7" xfId="25286"/>
    <cellStyle name="Normal 6 2 2 2 6 3 8" xfId="25287"/>
    <cellStyle name="Normal 6 2 2 2 6 3 9" xfId="25288"/>
    <cellStyle name="Normal 6 2 2 2 6 4" xfId="25289"/>
    <cellStyle name="Normal 6 2 2 2 6 4 2" xfId="25290"/>
    <cellStyle name="Normal 6 2 2 2 6 4 2 2" xfId="25291"/>
    <cellStyle name="Normal 6 2 2 2 6 4 2 3" xfId="25292"/>
    <cellStyle name="Normal 6 2 2 2 6 4 2 4" xfId="25293"/>
    <cellStyle name="Normal 6 2 2 2 6 4 3" xfId="25294"/>
    <cellStyle name="Normal 6 2 2 2 6 4 3 2" xfId="25295"/>
    <cellStyle name="Normal 6 2 2 2 6 4 3 3" xfId="25296"/>
    <cellStyle name="Normal 6 2 2 2 6 4 4" xfId="25297"/>
    <cellStyle name="Normal 6 2 2 2 6 4 5" xfId="25298"/>
    <cellStyle name="Normal 6 2 2 2 6 4 6" xfId="25299"/>
    <cellStyle name="Normal 6 2 2 2 6 5" xfId="25300"/>
    <cellStyle name="Normal 6 2 2 2 6 5 2" xfId="25301"/>
    <cellStyle name="Normal 6 2 2 2 6 5 3" xfId="25302"/>
    <cellStyle name="Normal 6 2 2 2 6 5 4" xfId="25303"/>
    <cellStyle name="Normal 6 2 2 2 6 6" xfId="25304"/>
    <cellStyle name="Normal 6 2 2 2 6 6 2" xfId="25305"/>
    <cellStyle name="Normal 6 2 2 2 6 6 3" xfId="25306"/>
    <cellStyle name="Normal 6 2 2 2 6 6 4" xfId="25307"/>
    <cellStyle name="Normal 6 2 2 2 6 7" xfId="25308"/>
    <cellStyle name="Normal 6 2 2 2 6 7 2" xfId="25309"/>
    <cellStyle name="Normal 6 2 2 2 6 7 3" xfId="25310"/>
    <cellStyle name="Normal 6 2 2 2 6 7 4" xfId="25311"/>
    <cellStyle name="Normal 6 2 2 2 6 8" xfId="25312"/>
    <cellStyle name="Normal 6 2 2 2 6 8 2" xfId="25313"/>
    <cellStyle name="Normal 6 2 2 2 6 8 3" xfId="25314"/>
    <cellStyle name="Normal 6 2 2 2 6 9" xfId="25315"/>
    <cellStyle name="Normal 6 2 2 2 7" xfId="25316"/>
    <cellStyle name="Normal 6 2 2 2 7 10" xfId="25317"/>
    <cellStyle name="Normal 6 2 2 2 7 2" xfId="25318"/>
    <cellStyle name="Normal 6 2 2 2 7 2 2" xfId="25319"/>
    <cellStyle name="Normal 6 2 2 2 7 2 2 2" xfId="25320"/>
    <cellStyle name="Normal 6 2 2 2 7 2 2 2 2" xfId="25321"/>
    <cellStyle name="Normal 6 2 2 2 7 2 2 2 3" xfId="25322"/>
    <cellStyle name="Normal 6 2 2 2 7 2 2 2 4" xfId="25323"/>
    <cellStyle name="Normal 6 2 2 2 7 2 2 3" xfId="25324"/>
    <cellStyle name="Normal 6 2 2 2 7 2 2 3 2" xfId="25325"/>
    <cellStyle name="Normal 6 2 2 2 7 2 2 3 3" xfId="25326"/>
    <cellStyle name="Normal 6 2 2 2 7 2 2 4" xfId="25327"/>
    <cellStyle name="Normal 6 2 2 2 7 2 2 5" xfId="25328"/>
    <cellStyle name="Normal 6 2 2 2 7 2 2 6" xfId="25329"/>
    <cellStyle name="Normal 6 2 2 2 7 2 3" xfId="25330"/>
    <cellStyle name="Normal 6 2 2 2 7 2 3 2" xfId="25331"/>
    <cellStyle name="Normal 6 2 2 2 7 2 3 3" xfId="25332"/>
    <cellStyle name="Normal 6 2 2 2 7 2 3 4" xfId="25333"/>
    <cellStyle name="Normal 6 2 2 2 7 2 4" xfId="25334"/>
    <cellStyle name="Normal 6 2 2 2 7 2 4 2" xfId="25335"/>
    <cellStyle name="Normal 6 2 2 2 7 2 4 3" xfId="25336"/>
    <cellStyle name="Normal 6 2 2 2 7 2 4 4" xfId="25337"/>
    <cellStyle name="Normal 6 2 2 2 7 2 5" xfId="25338"/>
    <cellStyle name="Normal 6 2 2 2 7 2 5 2" xfId="25339"/>
    <cellStyle name="Normal 6 2 2 2 7 2 5 3" xfId="25340"/>
    <cellStyle name="Normal 6 2 2 2 7 2 5 4" xfId="25341"/>
    <cellStyle name="Normal 6 2 2 2 7 2 6" xfId="25342"/>
    <cellStyle name="Normal 6 2 2 2 7 2 6 2" xfId="25343"/>
    <cellStyle name="Normal 6 2 2 2 7 2 6 3" xfId="25344"/>
    <cellStyle name="Normal 6 2 2 2 7 2 7" xfId="25345"/>
    <cellStyle name="Normal 6 2 2 2 7 2 8" xfId="25346"/>
    <cellStyle name="Normal 6 2 2 2 7 2 9" xfId="25347"/>
    <cellStyle name="Normal 6 2 2 2 7 3" xfId="25348"/>
    <cellStyle name="Normal 6 2 2 2 7 3 2" xfId="25349"/>
    <cellStyle name="Normal 6 2 2 2 7 3 2 2" xfId="25350"/>
    <cellStyle name="Normal 6 2 2 2 7 3 2 3" xfId="25351"/>
    <cellStyle name="Normal 6 2 2 2 7 3 2 4" xfId="25352"/>
    <cellStyle name="Normal 6 2 2 2 7 3 3" xfId="25353"/>
    <cellStyle name="Normal 6 2 2 2 7 3 3 2" xfId="25354"/>
    <cellStyle name="Normal 6 2 2 2 7 3 3 3" xfId="25355"/>
    <cellStyle name="Normal 6 2 2 2 7 3 4" xfId="25356"/>
    <cellStyle name="Normal 6 2 2 2 7 3 5" xfId="25357"/>
    <cellStyle name="Normal 6 2 2 2 7 3 6" xfId="25358"/>
    <cellStyle name="Normal 6 2 2 2 7 4" xfId="25359"/>
    <cellStyle name="Normal 6 2 2 2 7 4 2" xfId="25360"/>
    <cellStyle name="Normal 6 2 2 2 7 4 3" xfId="25361"/>
    <cellStyle name="Normal 6 2 2 2 7 4 4" xfId="25362"/>
    <cellStyle name="Normal 6 2 2 2 7 5" xfId="25363"/>
    <cellStyle name="Normal 6 2 2 2 7 5 2" xfId="25364"/>
    <cellStyle name="Normal 6 2 2 2 7 5 3" xfId="25365"/>
    <cellStyle name="Normal 6 2 2 2 7 5 4" xfId="25366"/>
    <cellStyle name="Normal 6 2 2 2 7 6" xfId="25367"/>
    <cellStyle name="Normal 6 2 2 2 7 6 2" xfId="25368"/>
    <cellStyle name="Normal 6 2 2 2 7 6 3" xfId="25369"/>
    <cellStyle name="Normal 6 2 2 2 7 6 4" xfId="25370"/>
    <cellStyle name="Normal 6 2 2 2 7 7" xfId="25371"/>
    <cellStyle name="Normal 6 2 2 2 7 7 2" xfId="25372"/>
    <cellStyle name="Normal 6 2 2 2 7 7 3" xfId="25373"/>
    <cellStyle name="Normal 6 2 2 2 7 8" xfId="25374"/>
    <cellStyle name="Normal 6 2 2 2 7 9" xfId="25375"/>
    <cellStyle name="Normal 6 2 2 2 8" xfId="25376"/>
    <cellStyle name="Normal 6 2 2 2 8 2" xfId="25377"/>
    <cellStyle name="Normal 6 2 2 2 8 2 2" xfId="25378"/>
    <cellStyle name="Normal 6 2 2 2 8 2 2 2" xfId="25379"/>
    <cellStyle name="Normal 6 2 2 2 8 2 2 3" xfId="25380"/>
    <cellStyle name="Normal 6 2 2 2 8 2 2 4" xfId="25381"/>
    <cellStyle name="Normal 6 2 2 2 8 2 3" xfId="25382"/>
    <cellStyle name="Normal 6 2 2 2 8 2 3 2" xfId="25383"/>
    <cellStyle name="Normal 6 2 2 2 8 2 3 3" xfId="25384"/>
    <cellStyle name="Normal 6 2 2 2 8 2 4" xfId="25385"/>
    <cellStyle name="Normal 6 2 2 2 8 2 5" xfId="25386"/>
    <cellStyle name="Normal 6 2 2 2 8 2 6" xfId="25387"/>
    <cellStyle name="Normal 6 2 2 2 8 3" xfId="25388"/>
    <cellStyle name="Normal 6 2 2 2 8 3 2" xfId="25389"/>
    <cellStyle name="Normal 6 2 2 2 8 3 3" xfId="25390"/>
    <cellStyle name="Normal 6 2 2 2 8 3 4" xfId="25391"/>
    <cellStyle name="Normal 6 2 2 2 8 4" xfId="25392"/>
    <cellStyle name="Normal 6 2 2 2 8 4 2" xfId="25393"/>
    <cellStyle name="Normal 6 2 2 2 8 4 3" xfId="25394"/>
    <cellStyle name="Normal 6 2 2 2 8 4 4" xfId="25395"/>
    <cellStyle name="Normal 6 2 2 2 8 5" xfId="25396"/>
    <cellStyle name="Normal 6 2 2 2 8 5 2" xfId="25397"/>
    <cellStyle name="Normal 6 2 2 2 8 5 3" xfId="25398"/>
    <cellStyle name="Normal 6 2 2 2 8 5 4" xfId="25399"/>
    <cellStyle name="Normal 6 2 2 2 8 6" xfId="25400"/>
    <cellStyle name="Normal 6 2 2 2 8 6 2" xfId="25401"/>
    <cellStyle name="Normal 6 2 2 2 8 6 3" xfId="25402"/>
    <cellStyle name="Normal 6 2 2 2 8 7" xfId="25403"/>
    <cellStyle name="Normal 6 2 2 2 8 8" xfId="25404"/>
    <cellStyle name="Normal 6 2 2 2 8 9" xfId="25405"/>
    <cellStyle name="Normal 6 2 2 2 9" xfId="25406"/>
    <cellStyle name="Normal 6 2 2 2 9 2" xfId="25407"/>
    <cellStyle name="Normal 6 2 2 2 9 2 2" xfId="25408"/>
    <cellStyle name="Normal 6 2 2 2 9 2 2 2" xfId="25409"/>
    <cellStyle name="Normal 6 2 2 2 9 2 2 3" xfId="25410"/>
    <cellStyle name="Normal 6 2 2 2 9 2 2 4" xfId="25411"/>
    <cellStyle name="Normal 6 2 2 2 9 2 3" xfId="25412"/>
    <cellStyle name="Normal 6 2 2 2 9 2 3 2" xfId="25413"/>
    <cellStyle name="Normal 6 2 2 2 9 2 3 3" xfId="25414"/>
    <cellStyle name="Normal 6 2 2 2 9 2 4" xfId="25415"/>
    <cellStyle name="Normal 6 2 2 2 9 2 5" xfId="25416"/>
    <cellStyle name="Normal 6 2 2 2 9 2 6" xfId="25417"/>
    <cellStyle name="Normal 6 2 2 2 9 3" xfId="25418"/>
    <cellStyle name="Normal 6 2 2 2 9 3 2" xfId="25419"/>
    <cellStyle name="Normal 6 2 2 2 9 3 3" xfId="25420"/>
    <cellStyle name="Normal 6 2 2 2 9 3 4" xfId="25421"/>
    <cellStyle name="Normal 6 2 2 2 9 4" xfId="25422"/>
    <cellStyle name="Normal 6 2 2 2 9 4 2" xfId="25423"/>
    <cellStyle name="Normal 6 2 2 2 9 4 3" xfId="25424"/>
    <cellStyle name="Normal 6 2 2 2 9 4 4" xfId="25425"/>
    <cellStyle name="Normal 6 2 2 2 9 5" xfId="25426"/>
    <cellStyle name="Normal 6 2 2 2 9 5 2" xfId="25427"/>
    <cellStyle name="Normal 6 2 2 2 9 5 3" xfId="25428"/>
    <cellStyle name="Normal 6 2 2 2 9 5 4" xfId="25429"/>
    <cellStyle name="Normal 6 2 2 2 9 6" xfId="25430"/>
    <cellStyle name="Normal 6 2 2 2 9 6 2" xfId="25431"/>
    <cellStyle name="Normal 6 2 2 2 9 6 3" xfId="25432"/>
    <cellStyle name="Normal 6 2 2 2 9 7" xfId="25433"/>
    <cellStyle name="Normal 6 2 2 2 9 8" xfId="25434"/>
    <cellStyle name="Normal 6 2 2 2 9 9" xfId="25435"/>
    <cellStyle name="Normal 6 2 2 20" xfId="25436"/>
    <cellStyle name="Normal 6 2 2 21" xfId="25437"/>
    <cellStyle name="Normal 6 2 2 3" xfId="155"/>
    <cellStyle name="Normal 6 2 2 3 10" xfId="25438"/>
    <cellStyle name="Normal 6 2 2 3 10 2" xfId="25439"/>
    <cellStyle name="Normal 6 2 2 3 10 2 2" xfId="25440"/>
    <cellStyle name="Normal 6 2 2 3 10 2 2 2" xfId="25441"/>
    <cellStyle name="Normal 6 2 2 3 10 2 2 3" xfId="25442"/>
    <cellStyle name="Normal 6 2 2 3 10 2 2 4" xfId="25443"/>
    <cellStyle name="Normal 6 2 2 3 10 2 3" xfId="25444"/>
    <cellStyle name="Normal 6 2 2 3 10 2 3 2" xfId="25445"/>
    <cellStyle name="Normal 6 2 2 3 10 2 3 3" xfId="25446"/>
    <cellStyle name="Normal 6 2 2 3 10 2 4" xfId="25447"/>
    <cellStyle name="Normal 6 2 2 3 10 2 5" xfId="25448"/>
    <cellStyle name="Normal 6 2 2 3 10 2 6" xfId="25449"/>
    <cellStyle name="Normal 6 2 2 3 10 3" xfId="25450"/>
    <cellStyle name="Normal 6 2 2 3 10 3 2" xfId="25451"/>
    <cellStyle name="Normal 6 2 2 3 10 3 3" xfId="25452"/>
    <cellStyle name="Normal 6 2 2 3 10 3 4" xfId="25453"/>
    <cellStyle name="Normal 6 2 2 3 10 4" xfId="25454"/>
    <cellStyle name="Normal 6 2 2 3 10 4 2" xfId="25455"/>
    <cellStyle name="Normal 6 2 2 3 10 4 3" xfId="25456"/>
    <cellStyle name="Normal 6 2 2 3 10 4 4" xfId="25457"/>
    <cellStyle name="Normal 6 2 2 3 10 5" xfId="25458"/>
    <cellStyle name="Normal 6 2 2 3 10 5 2" xfId="25459"/>
    <cellStyle name="Normal 6 2 2 3 10 5 3" xfId="25460"/>
    <cellStyle name="Normal 6 2 2 3 10 5 4" xfId="25461"/>
    <cellStyle name="Normal 6 2 2 3 10 6" xfId="25462"/>
    <cellStyle name="Normal 6 2 2 3 10 6 2" xfId="25463"/>
    <cellStyle name="Normal 6 2 2 3 10 6 3" xfId="25464"/>
    <cellStyle name="Normal 6 2 2 3 10 7" xfId="25465"/>
    <cellStyle name="Normal 6 2 2 3 10 8" xfId="25466"/>
    <cellStyle name="Normal 6 2 2 3 10 9" xfId="25467"/>
    <cellStyle name="Normal 6 2 2 3 11" xfId="25468"/>
    <cellStyle name="Normal 6 2 2 3 11 2" xfId="25469"/>
    <cellStyle name="Normal 6 2 2 3 11 2 2" xfId="25470"/>
    <cellStyle name="Normal 6 2 2 3 11 2 2 2" xfId="25471"/>
    <cellStyle name="Normal 6 2 2 3 11 2 2 3" xfId="25472"/>
    <cellStyle name="Normal 6 2 2 3 11 2 2 4" xfId="25473"/>
    <cellStyle name="Normal 6 2 2 3 11 2 3" xfId="25474"/>
    <cellStyle name="Normal 6 2 2 3 11 2 3 2" xfId="25475"/>
    <cellStyle name="Normal 6 2 2 3 11 2 3 3" xfId="25476"/>
    <cellStyle name="Normal 6 2 2 3 11 2 4" xfId="25477"/>
    <cellStyle name="Normal 6 2 2 3 11 2 5" xfId="25478"/>
    <cellStyle name="Normal 6 2 2 3 11 2 6" xfId="25479"/>
    <cellStyle name="Normal 6 2 2 3 11 3" xfId="25480"/>
    <cellStyle name="Normal 6 2 2 3 11 3 2" xfId="25481"/>
    <cellStyle name="Normal 6 2 2 3 11 3 3" xfId="25482"/>
    <cellStyle name="Normal 6 2 2 3 11 3 4" xfId="25483"/>
    <cellStyle name="Normal 6 2 2 3 11 4" xfId="25484"/>
    <cellStyle name="Normal 6 2 2 3 11 4 2" xfId="25485"/>
    <cellStyle name="Normal 6 2 2 3 11 4 3" xfId="25486"/>
    <cellStyle name="Normal 6 2 2 3 11 4 4" xfId="25487"/>
    <cellStyle name="Normal 6 2 2 3 11 5" xfId="25488"/>
    <cellStyle name="Normal 6 2 2 3 11 5 2" xfId="25489"/>
    <cellStyle name="Normal 6 2 2 3 11 5 3" xfId="25490"/>
    <cellStyle name="Normal 6 2 2 3 11 6" xfId="25491"/>
    <cellStyle name="Normal 6 2 2 3 11 7" xfId="25492"/>
    <cellStyle name="Normal 6 2 2 3 11 8" xfId="25493"/>
    <cellStyle name="Normal 6 2 2 3 12" xfId="25494"/>
    <cellStyle name="Normal 6 2 2 3 12 2" xfId="25495"/>
    <cellStyle name="Normal 6 2 2 3 12 2 2" xfId="25496"/>
    <cellStyle name="Normal 6 2 2 3 12 2 3" xfId="25497"/>
    <cellStyle name="Normal 6 2 2 3 12 2 4" xfId="25498"/>
    <cellStyle name="Normal 6 2 2 3 12 3" xfId="25499"/>
    <cellStyle name="Normal 6 2 2 3 12 3 2" xfId="25500"/>
    <cellStyle name="Normal 6 2 2 3 12 3 3" xfId="25501"/>
    <cellStyle name="Normal 6 2 2 3 12 3 4" xfId="25502"/>
    <cellStyle name="Normal 6 2 2 3 12 4" xfId="25503"/>
    <cellStyle name="Normal 6 2 2 3 12 4 2" xfId="25504"/>
    <cellStyle name="Normal 6 2 2 3 12 4 3" xfId="25505"/>
    <cellStyle name="Normal 6 2 2 3 12 5" xfId="25506"/>
    <cellStyle name="Normal 6 2 2 3 12 6" xfId="25507"/>
    <cellStyle name="Normal 6 2 2 3 12 7" xfId="25508"/>
    <cellStyle name="Normal 6 2 2 3 13" xfId="25509"/>
    <cellStyle name="Normal 6 2 2 3 13 2" xfId="25510"/>
    <cellStyle name="Normal 6 2 2 3 13 3" xfId="25511"/>
    <cellStyle name="Normal 6 2 2 3 13 4" xfId="25512"/>
    <cellStyle name="Normal 6 2 2 3 14" xfId="25513"/>
    <cellStyle name="Normal 6 2 2 3 14 2" xfId="25514"/>
    <cellStyle name="Normal 6 2 2 3 14 3" xfId="25515"/>
    <cellStyle name="Normal 6 2 2 3 14 4" xfId="25516"/>
    <cellStyle name="Normal 6 2 2 3 15" xfId="25517"/>
    <cellStyle name="Normal 6 2 2 3 15 2" xfId="25518"/>
    <cellStyle name="Normal 6 2 2 3 15 3" xfId="25519"/>
    <cellStyle name="Normal 6 2 2 3 15 4" xfId="25520"/>
    <cellStyle name="Normal 6 2 2 3 16" xfId="25521"/>
    <cellStyle name="Normal 6 2 2 3 16 2" xfId="25522"/>
    <cellStyle name="Normal 6 2 2 3 16 3" xfId="25523"/>
    <cellStyle name="Normal 6 2 2 3 17" xfId="25524"/>
    <cellStyle name="Normal 6 2 2 3 18" xfId="25525"/>
    <cellStyle name="Normal 6 2 2 3 19" xfId="25526"/>
    <cellStyle name="Normal 6 2 2 3 2" xfId="210"/>
    <cellStyle name="Normal 6 2 2 3 2 10" xfId="25527"/>
    <cellStyle name="Normal 6 2 2 3 2 10 2" xfId="25528"/>
    <cellStyle name="Normal 6 2 2 3 2 10 3" xfId="25529"/>
    <cellStyle name="Normal 6 2 2 3 2 10 4" xfId="25530"/>
    <cellStyle name="Normal 6 2 2 3 2 11" xfId="25531"/>
    <cellStyle name="Normal 6 2 2 3 2 11 2" xfId="25532"/>
    <cellStyle name="Normal 6 2 2 3 2 11 3" xfId="25533"/>
    <cellStyle name="Normal 6 2 2 3 2 12" xfId="25534"/>
    <cellStyle name="Normal 6 2 2 3 2 13" xfId="25535"/>
    <cellStyle name="Normal 6 2 2 3 2 14" xfId="25536"/>
    <cellStyle name="Normal 6 2 2 3 2 2" xfId="25537"/>
    <cellStyle name="Normal 6 2 2 3 2 2 10" xfId="25538"/>
    <cellStyle name="Normal 6 2 2 3 2 2 11" xfId="25539"/>
    <cellStyle name="Normal 6 2 2 3 2 2 2" xfId="25540"/>
    <cellStyle name="Normal 6 2 2 3 2 2 2 10" xfId="25541"/>
    <cellStyle name="Normal 6 2 2 3 2 2 2 2" xfId="25542"/>
    <cellStyle name="Normal 6 2 2 3 2 2 2 2 2" xfId="25543"/>
    <cellStyle name="Normal 6 2 2 3 2 2 2 2 2 2" xfId="25544"/>
    <cellStyle name="Normal 6 2 2 3 2 2 2 2 2 2 2" xfId="25545"/>
    <cellStyle name="Normal 6 2 2 3 2 2 2 2 2 2 3" xfId="25546"/>
    <cellStyle name="Normal 6 2 2 3 2 2 2 2 2 2 4" xfId="25547"/>
    <cellStyle name="Normal 6 2 2 3 2 2 2 2 2 3" xfId="25548"/>
    <cellStyle name="Normal 6 2 2 3 2 2 2 2 2 3 2" xfId="25549"/>
    <cellStyle name="Normal 6 2 2 3 2 2 2 2 2 3 3" xfId="25550"/>
    <cellStyle name="Normal 6 2 2 3 2 2 2 2 2 4" xfId="25551"/>
    <cellStyle name="Normal 6 2 2 3 2 2 2 2 2 5" xfId="25552"/>
    <cellStyle name="Normal 6 2 2 3 2 2 2 2 2 6" xfId="25553"/>
    <cellStyle name="Normal 6 2 2 3 2 2 2 2 3" xfId="25554"/>
    <cellStyle name="Normal 6 2 2 3 2 2 2 2 3 2" xfId="25555"/>
    <cellStyle name="Normal 6 2 2 3 2 2 2 2 3 3" xfId="25556"/>
    <cellStyle name="Normal 6 2 2 3 2 2 2 2 3 4" xfId="25557"/>
    <cellStyle name="Normal 6 2 2 3 2 2 2 2 4" xfId="25558"/>
    <cellStyle name="Normal 6 2 2 3 2 2 2 2 4 2" xfId="25559"/>
    <cellStyle name="Normal 6 2 2 3 2 2 2 2 4 3" xfId="25560"/>
    <cellStyle name="Normal 6 2 2 3 2 2 2 2 4 4" xfId="25561"/>
    <cellStyle name="Normal 6 2 2 3 2 2 2 2 5" xfId="25562"/>
    <cellStyle name="Normal 6 2 2 3 2 2 2 2 5 2" xfId="25563"/>
    <cellStyle name="Normal 6 2 2 3 2 2 2 2 5 3" xfId="25564"/>
    <cellStyle name="Normal 6 2 2 3 2 2 2 2 5 4" xfId="25565"/>
    <cellStyle name="Normal 6 2 2 3 2 2 2 2 6" xfId="25566"/>
    <cellStyle name="Normal 6 2 2 3 2 2 2 2 6 2" xfId="25567"/>
    <cellStyle name="Normal 6 2 2 3 2 2 2 2 6 3" xfId="25568"/>
    <cellStyle name="Normal 6 2 2 3 2 2 2 2 7" xfId="25569"/>
    <cellStyle name="Normal 6 2 2 3 2 2 2 2 8" xfId="25570"/>
    <cellStyle name="Normal 6 2 2 3 2 2 2 2 9" xfId="25571"/>
    <cellStyle name="Normal 6 2 2 3 2 2 2 3" xfId="25572"/>
    <cellStyle name="Normal 6 2 2 3 2 2 2 3 2" xfId="25573"/>
    <cellStyle name="Normal 6 2 2 3 2 2 2 3 2 2" xfId="25574"/>
    <cellStyle name="Normal 6 2 2 3 2 2 2 3 2 3" xfId="25575"/>
    <cellStyle name="Normal 6 2 2 3 2 2 2 3 2 4" xfId="25576"/>
    <cellStyle name="Normal 6 2 2 3 2 2 2 3 3" xfId="25577"/>
    <cellStyle name="Normal 6 2 2 3 2 2 2 3 3 2" xfId="25578"/>
    <cellStyle name="Normal 6 2 2 3 2 2 2 3 3 3" xfId="25579"/>
    <cellStyle name="Normal 6 2 2 3 2 2 2 3 4" xfId="25580"/>
    <cellStyle name="Normal 6 2 2 3 2 2 2 3 5" xfId="25581"/>
    <cellStyle name="Normal 6 2 2 3 2 2 2 3 6" xfId="25582"/>
    <cellStyle name="Normal 6 2 2 3 2 2 2 4" xfId="25583"/>
    <cellStyle name="Normal 6 2 2 3 2 2 2 4 2" xfId="25584"/>
    <cellStyle name="Normal 6 2 2 3 2 2 2 4 3" xfId="25585"/>
    <cellStyle name="Normal 6 2 2 3 2 2 2 4 4" xfId="25586"/>
    <cellStyle name="Normal 6 2 2 3 2 2 2 5" xfId="25587"/>
    <cellStyle name="Normal 6 2 2 3 2 2 2 5 2" xfId="25588"/>
    <cellStyle name="Normal 6 2 2 3 2 2 2 5 3" xfId="25589"/>
    <cellStyle name="Normal 6 2 2 3 2 2 2 5 4" xfId="25590"/>
    <cellStyle name="Normal 6 2 2 3 2 2 2 6" xfId="25591"/>
    <cellStyle name="Normal 6 2 2 3 2 2 2 6 2" xfId="25592"/>
    <cellStyle name="Normal 6 2 2 3 2 2 2 6 3" xfId="25593"/>
    <cellStyle name="Normal 6 2 2 3 2 2 2 6 4" xfId="25594"/>
    <cellStyle name="Normal 6 2 2 3 2 2 2 7" xfId="25595"/>
    <cellStyle name="Normal 6 2 2 3 2 2 2 7 2" xfId="25596"/>
    <cellStyle name="Normal 6 2 2 3 2 2 2 7 3" xfId="25597"/>
    <cellStyle name="Normal 6 2 2 3 2 2 2 8" xfId="25598"/>
    <cellStyle name="Normal 6 2 2 3 2 2 2 9" xfId="25599"/>
    <cellStyle name="Normal 6 2 2 3 2 2 3" xfId="25600"/>
    <cellStyle name="Normal 6 2 2 3 2 2 3 2" xfId="25601"/>
    <cellStyle name="Normal 6 2 2 3 2 2 3 2 2" xfId="25602"/>
    <cellStyle name="Normal 6 2 2 3 2 2 3 2 2 2" xfId="25603"/>
    <cellStyle name="Normal 6 2 2 3 2 2 3 2 2 3" xfId="25604"/>
    <cellStyle name="Normal 6 2 2 3 2 2 3 2 2 4" xfId="25605"/>
    <cellStyle name="Normal 6 2 2 3 2 2 3 2 3" xfId="25606"/>
    <cellStyle name="Normal 6 2 2 3 2 2 3 2 3 2" xfId="25607"/>
    <cellStyle name="Normal 6 2 2 3 2 2 3 2 3 3" xfId="25608"/>
    <cellStyle name="Normal 6 2 2 3 2 2 3 2 4" xfId="25609"/>
    <cellStyle name="Normal 6 2 2 3 2 2 3 2 5" xfId="25610"/>
    <cellStyle name="Normal 6 2 2 3 2 2 3 2 6" xfId="25611"/>
    <cellStyle name="Normal 6 2 2 3 2 2 3 3" xfId="25612"/>
    <cellStyle name="Normal 6 2 2 3 2 2 3 3 2" xfId="25613"/>
    <cellStyle name="Normal 6 2 2 3 2 2 3 3 3" xfId="25614"/>
    <cellStyle name="Normal 6 2 2 3 2 2 3 3 4" xfId="25615"/>
    <cellStyle name="Normal 6 2 2 3 2 2 3 4" xfId="25616"/>
    <cellStyle name="Normal 6 2 2 3 2 2 3 4 2" xfId="25617"/>
    <cellStyle name="Normal 6 2 2 3 2 2 3 4 3" xfId="25618"/>
    <cellStyle name="Normal 6 2 2 3 2 2 3 4 4" xfId="25619"/>
    <cellStyle name="Normal 6 2 2 3 2 2 3 5" xfId="25620"/>
    <cellStyle name="Normal 6 2 2 3 2 2 3 5 2" xfId="25621"/>
    <cellStyle name="Normal 6 2 2 3 2 2 3 5 3" xfId="25622"/>
    <cellStyle name="Normal 6 2 2 3 2 2 3 5 4" xfId="25623"/>
    <cellStyle name="Normal 6 2 2 3 2 2 3 6" xfId="25624"/>
    <cellStyle name="Normal 6 2 2 3 2 2 3 6 2" xfId="25625"/>
    <cellStyle name="Normal 6 2 2 3 2 2 3 6 3" xfId="25626"/>
    <cellStyle name="Normal 6 2 2 3 2 2 3 7" xfId="25627"/>
    <cellStyle name="Normal 6 2 2 3 2 2 3 8" xfId="25628"/>
    <cellStyle name="Normal 6 2 2 3 2 2 3 9" xfId="25629"/>
    <cellStyle name="Normal 6 2 2 3 2 2 4" xfId="25630"/>
    <cellStyle name="Normal 6 2 2 3 2 2 4 2" xfId="25631"/>
    <cellStyle name="Normal 6 2 2 3 2 2 4 2 2" xfId="25632"/>
    <cellStyle name="Normal 6 2 2 3 2 2 4 2 3" xfId="25633"/>
    <cellStyle name="Normal 6 2 2 3 2 2 4 2 4" xfId="25634"/>
    <cellStyle name="Normal 6 2 2 3 2 2 4 3" xfId="25635"/>
    <cellStyle name="Normal 6 2 2 3 2 2 4 3 2" xfId="25636"/>
    <cellStyle name="Normal 6 2 2 3 2 2 4 3 3" xfId="25637"/>
    <cellStyle name="Normal 6 2 2 3 2 2 4 4" xfId="25638"/>
    <cellStyle name="Normal 6 2 2 3 2 2 4 5" xfId="25639"/>
    <cellStyle name="Normal 6 2 2 3 2 2 4 6" xfId="25640"/>
    <cellStyle name="Normal 6 2 2 3 2 2 5" xfId="25641"/>
    <cellStyle name="Normal 6 2 2 3 2 2 5 2" xfId="25642"/>
    <cellStyle name="Normal 6 2 2 3 2 2 5 3" xfId="25643"/>
    <cellStyle name="Normal 6 2 2 3 2 2 5 4" xfId="25644"/>
    <cellStyle name="Normal 6 2 2 3 2 2 6" xfId="25645"/>
    <cellStyle name="Normal 6 2 2 3 2 2 6 2" xfId="25646"/>
    <cellStyle name="Normal 6 2 2 3 2 2 6 3" xfId="25647"/>
    <cellStyle name="Normal 6 2 2 3 2 2 6 4" xfId="25648"/>
    <cellStyle name="Normal 6 2 2 3 2 2 7" xfId="25649"/>
    <cellStyle name="Normal 6 2 2 3 2 2 7 2" xfId="25650"/>
    <cellStyle name="Normal 6 2 2 3 2 2 7 3" xfId="25651"/>
    <cellStyle name="Normal 6 2 2 3 2 2 7 4" xfId="25652"/>
    <cellStyle name="Normal 6 2 2 3 2 2 8" xfId="25653"/>
    <cellStyle name="Normal 6 2 2 3 2 2 8 2" xfId="25654"/>
    <cellStyle name="Normal 6 2 2 3 2 2 8 3" xfId="25655"/>
    <cellStyle name="Normal 6 2 2 3 2 2 9" xfId="25656"/>
    <cellStyle name="Normal 6 2 2 3 2 3" xfId="25657"/>
    <cellStyle name="Normal 6 2 2 3 2 3 10" xfId="25658"/>
    <cellStyle name="Normal 6 2 2 3 2 3 2" xfId="25659"/>
    <cellStyle name="Normal 6 2 2 3 2 3 2 2" xfId="25660"/>
    <cellStyle name="Normal 6 2 2 3 2 3 2 2 2" xfId="25661"/>
    <cellStyle name="Normal 6 2 2 3 2 3 2 2 2 2" xfId="25662"/>
    <cellStyle name="Normal 6 2 2 3 2 3 2 2 2 3" xfId="25663"/>
    <cellStyle name="Normal 6 2 2 3 2 3 2 2 2 4" xfId="25664"/>
    <cellStyle name="Normal 6 2 2 3 2 3 2 2 3" xfId="25665"/>
    <cellStyle name="Normal 6 2 2 3 2 3 2 2 3 2" xfId="25666"/>
    <cellStyle name="Normal 6 2 2 3 2 3 2 2 3 3" xfId="25667"/>
    <cellStyle name="Normal 6 2 2 3 2 3 2 2 4" xfId="25668"/>
    <cellStyle name="Normal 6 2 2 3 2 3 2 2 5" xfId="25669"/>
    <cellStyle name="Normal 6 2 2 3 2 3 2 2 6" xfId="25670"/>
    <cellStyle name="Normal 6 2 2 3 2 3 2 3" xfId="25671"/>
    <cellStyle name="Normal 6 2 2 3 2 3 2 3 2" xfId="25672"/>
    <cellStyle name="Normal 6 2 2 3 2 3 2 3 3" xfId="25673"/>
    <cellStyle name="Normal 6 2 2 3 2 3 2 3 4" xfId="25674"/>
    <cellStyle name="Normal 6 2 2 3 2 3 2 4" xfId="25675"/>
    <cellStyle name="Normal 6 2 2 3 2 3 2 4 2" xfId="25676"/>
    <cellStyle name="Normal 6 2 2 3 2 3 2 4 3" xfId="25677"/>
    <cellStyle name="Normal 6 2 2 3 2 3 2 4 4" xfId="25678"/>
    <cellStyle name="Normal 6 2 2 3 2 3 2 5" xfId="25679"/>
    <cellStyle name="Normal 6 2 2 3 2 3 2 5 2" xfId="25680"/>
    <cellStyle name="Normal 6 2 2 3 2 3 2 5 3" xfId="25681"/>
    <cellStyle name="Normal 6 2 2 3 2 3 2 5 4" xfId="25682"/>
    <cellStyle name="Normal 6 2 2 3 2 3 2 6" xfId="25683"/>
    <cellStyle name="Normal 6 2 2 3 2 3 2 6 2" xfId="25684"/>
    <cellStyle name="Normal 6 2 2 3 2 3 2 6 3" xfId="25685"/>
    <cellStyle name="Normal 6 2 2 3 2 3 2 7" xfId="25686"/>
    <cellStyle name="Normal 6 2 2 3 2 3 2 8" xfId="25687"/>
    <cellStyle name="Normal 6 2 2 3 2 3 2 9" xfId="25688"/>
    <cellStyle name="Normal 6 2 2 3 2 3 3" xfId="25689"/>
    <cellStyle name="Normal 6 2 2 3 2 3 3 2" xfId="25690"/>
    <cellStyle name="Normal 6 2 2 3 2 3 3 2 2" xfId="25691"/>
    <cellStyle name="Normal 6 2 2 3 2 3 3 2 3" xfId="25692"/>
    <cellStyle name="Normal 6 2 2 3 2 3 3 2 4" xfId="25693"/>
    <cellStyle name="Normal 6 2 2 3 2 3 3 3" xfId="25694"/>
    <cellStyle name="Normal 6 2 2 3 2 3 3 3 2" xfId="25695"/>
    <cellStyle name="Normal 6 2 2 3 2 3 3 3 3" xfId="25696"/>
    <cellStyle name="Normal 6 2 2 3 2 3 3 4" xfId="25697"/>
    <cellStyle name="Normal 6 2 2 3 2 3 3 5" xfId="25698"/>
    <cellStyle name="Normal 6 2 2 3 2 3 3 6" xfId="25699"/>
    <cellStyle name="Normal 6 2 2 3 2 3 4" xfId="25700"/>
    <cellStyle name="Normal 6 2 2 3 2 3 4 2" xfId="25701"/>
    <cellStyle name="Normal 6 2 2 3 2 3 4 3" xfId="25702"/>
    <cellStyle name="Normal 6 2 2 3 2 3 4 4" xfId="25703"/>
    <cellStyle name="Normal 6 2 2 3 2 3 5" xfId="25704"/>
    <cellStyle name="Normal 6 2 2 3 2 3 5 2" xfId="25705"/>
    <cellStyle name="Normal 6 2 2 3 2 3 5 3" xfId="25706"/>
    <cellStyle name="Normal 6 2 2 3 2 3 5 4" xfId="25707"/>
    <cellStyle name="Normal 6 2 2 3 2 3 6" xfId="25708"/>
    <cellStyle name="Normal 6 2 2 3 2 3 6 2" xfId="25709"/>
    <cellStyle name="Normal 6 2 2 3 2 3 6 3" xfId="25710"/>
    <cellStyle name="Normal 6 2 2 3 2 3 6 4" xfId="25711"/>
    <cellStyle name="Normal 6 2 2 3 2 3 7" xfId="25712"/>
    <cellStyle name="Normal 6 2 2 3 2 3 7 2" xfId="25713"/>
    <cellStyle name="Normal 6 2 2 3 2 3 7 3" xfId="25714"/>
    <cellStyle name="Normal 6 2 2 3 2 3 8" xfId="25715"/>
    <cellStyle name="Normal 6 2 2 3 2 3 9" xfId="25716"/>
    <cellStyle name="Normal 6 2 2 3 2 4" xfId="25717"/>
    <cellStyle name="Normal 6 2 2 3 2 4 2" xfId="25718"/>
    <cellStyle name="Normal 6 2 2 3 2 4 2 2" xfId="25719"/>
    <cellStyle name="Normal 6 2 2 3 2 4 2 2 2" xfId="25720"/>
    <cellStyle name="Normal 6 2 2 3 2 4 2 2 3" xfId="25721"/>
    <cellStyle name="Normal 6 2 2 3 2 4 2 2 4" xfId="25722"/>
    <cellStyle name="Normal 6 2 2 3 2 4 2 3" xfId="25723"/>
    <cellStyle name="Normal 6 2 2 3 2 4 2 3 2" xfId="25724"/>
    <cellStyle name="Normal 6 2 2 3 2 4 2 3 3" xfId="25725"/>
    <cellStyle name="Normal 6 2 2 3 2 4 2 4" xfId="25726"/>
    <cellStyle name="Normal 6 2 2 3 2 4 2 5" xfId="25727"/>
    <cellStyle name="Normal 6 2 2 3 2 4 2 6" xfId="25728"/>
    <cellStyle name="Normal 6 2 2 3 2 4 3" xfId="25729"/>
    <cellStyle name="Normal 6 2 2 3 2 4 3 2" xfId="25730"/>
    <cellStyle name="Normal 6 2 2 3 2 4 3 3" xfId="25731"/>
    <cellStyle name="Normal 6 2 2 3 2 4 3 4" xfId="25732"/>
    <cellStyle name="Normal 6 2 2 3 2 4 4" xfId="25733"/>
    <cellStyle name="Normal 6 2 2 3 2 4 4 2" xfId="25734"/>
    <cellStyle name="Normal 6 2 2 3 2 4 4 3" xfId="25735"/>
    <cellStyle name="Normal 6 2 2 3 2 4 4 4" xfId="25736"/>
    <cellStyle name="Normal 6 2 2 3 2 4 5" xfId="25737"/>
    <cellStyle name="Normal 6 2 2 3 2 4 5 2" xfId="25738"/>
    <cellStyle name="Normal 6 2 2 3 2 4 5 3" xfId="25739"/>
    <cellStyle name="Normal 6 2 2 3 2 4 5 4" xfId="25740"/>
    <cellStyle name="Normal 6 2 2 3 2 4 6" xfId="25741"/>
    <cellStyle name="Normal 6 2 2 3 2 4 6 2" xfId="25742"/>
    <cellStyle name="Normal 6 2 2 3 2 4 6 3" xfId="25743"/>
    <cellStyle name="Normal 6 2 2 3 2 4 7" xfId="25744"/>
    <cellStyle name="Normal 6 2 2 3 2 4 8" xfId="25745"/>
    <cellStyle name="Normal 6 2 2 3 2 4 9" xfId="25746"/>
    <cellStyle name="Normal 6 2 2 3 2 5" xfId="25747"/>
    <cellStyle name="Normal 6 2 2 3 2 5 2" xfId="25748"/>
    <cellStyle name="Normal 6 2 2 3 2 5 2 2" xfId="25749"/>
    <cellStyle name="Normal 6 2 2 3 2 5 2 2 2" xfId="25750"/>
    <cellStyle name="Normal 6 2 2 3 2 5 2 2 3" xfId="25751"/>
    <cellStyle name="Normal 6 2 2 3 2 5 2 2 4" xfId="25752"/>
    <cellStyle name="Normal 6 2 2 3 2 5 2 3" xfId="25753"/>
    <cellStyle name="Normal 6 2 2 3 2 5 2 3 2" xfId="25754"/>
    <cellStyle name="Normal 6 2 2 3 2 5 2 3 3" xfId="25755"/>
    <cellStyle name="Normal 6 2 2 3 2 5 2 4" xfId="25756"/>
    <cellStyle name="Normal 6 2 2 3 2 5 2 5" xfId="25757"/>
    <cellStyle name="Normal 6 2 2 3 2 5 2 6" xfId="25758"/>
    <cellStyle name="Normal 6 2 2 3 2 5 3" xfId="25759"/>
    <cellStyle name="Normal 6 2 2 3 2 5 3 2" xfId="25760"/>
    <cellStyle name="Normal 6 2 2 3 2 5 3 3" xfId="25761"/>
    <cellStyle name="Normal 6 2 2 3 2 5 3 4" xfId="25762"/>
    <cellStyle name="Normal 6 2 2 3 2 5 4" xfId="25763"/>
    <cellStyle name="Normal 6 2 2 3 2 5 4 2" xfId="25764"/>
    <cellStyle name="Normal 6 2 2 3 2 5 4 3" xfId="25765"/>
    <cellStyle name="Normal 6 2 2 3 2 5 4 4" xfId="25766"/>
    <cellStyle name="Normal 6 2 2 3 2 5 5" xfId="25767"/>
    <cellStyle name="Normal 6 2 2 3 2 5 5 2" xfId="25768"/>
    <cellStyle name="Normal 6 2 2 3 2 5 5 3" xfId="25769"/>
    <cellStyle name="Normal 6 2 2 3 2 5 5 4" xfId="25770"/>
    <cellStyle name="Normal 6 2 2 3 2 5 6" xfId="25771"/>
    <cellStyle name="Normal 6 2 2 3 2 5 6 2" xfId="25772"/>
    <cellStyle name="Normal 6 2 2 3 2 5 6 3" xfId="25773"/>
    <cellStyle name="Normal 6 2 2 3 2 5 7" xfId="25774"/>
    <cellStyle name="Normal 6 2 2 3 2 5 8" xfId="25775"/>
    <cellStyle name="Normal 6 2 2 3 2 5 9" xfId="25776"/>
    <cellStyle name="Normal 6 2 2 3 2 6" xfId="25777"/>
    <cellStyle name="Normal 6 2 2 3 2 6 2" xfId="25778"/>
    <cellStyle name="Normal 6 2 2 3 2 6 2 2" xfId="25779"/>
    <cellStyle name="Normal 6 2 2 3 2 6 2 2 2" xfId="25780"/>
    <cellStyle name="Normal 6 2 2 3 2 6 2 2 3" xfId="25781"/>
    <cellStyle name="Normal 6 2 2 3 2 6 2 2 4" xfId="25782"/>
    <cellStyle name="Normal 6 2 2 3 2 6 2 3" xfId="25783"/>
    <cellStyle name="Normal 6 2 2 3 2 6 2 3 2" xfId="25784"/>
    <cellStyle name="Normal 6 2 2 3 2 6 2 3 3" xfId="25785"/>
    <cellStyle name="Normal 6 2 2 3 2 6 2 4" xfId="25786"/>
    <cellStyle name="Normal 6 2 2 3 2 6 2 5" xfId="25787"/>
    <cellStyle name="Normal 6 2 2 3 2 6 2 6" xfId="25788"/>
    <cellStyle name="Normal 6 2 2 3 2 6 3" xfId="25789"/>
    <cellStyle name="Normal 6 2 2 3 2 6 3 2" xfId="25790"/>
    <cellStyle name="Normal 6 2 2 3 2 6 3 3" xfId="25791"/>
    <cellStyle name="Normal 6 2 2 3 2 6 3 4" xfId="25792"/>
    <cellStyle name="Normal 6 2 2 3 2 6 4" xfId="25793"/>
    <cellStyle name="Normal 6 2 2 3 2 6 4 2" xfId="25794"/>
    <cellStyle name="Normal 6 2 2 3 2 6 4 3" xfId="25795"/>
    <cellStyle name="Normal 6 2 2 3 2 6 4 4" xfId="25796"/>
    <cellStyle name="Normal 6 2 2 3 2 6 5" xfId="25797"/>
    <cellStyle name="Normal 6 2 2 3 2 6 5 2" xfId="25798"/>
    <cellStyle name="Normal 6 2 2 3 2 6 5 3" xfId="25799"/>
    <cellStyle name="Normal 6 2 2 3 2 6 6" xfId="25800"/>
    <cellStyle name="Normal 6 2 2 3 2 6 7" xfId="25801"/>
    <cellStyle name="Normal 6 2 2 3 2 6 8" xfId="25802"/>
    <cellStyle name="Normal 6 2 2 3 2 7" xfId="25803"/>
    <cellStyle name="Normal 6 2 2 3 2 7 2" xfId="25804"/>
    <cellStyle name="Normal 6 2 2 3 2 7 2 2" xfId="25805"/>
    <cellStyle name="Normal 6 2 2 3 2 7 2 3" xfId="25806"/>
    <cellStyle name="Normal 6 2 2 3 2 7 2 4" xfId="25807"/>
    <cellStyle name="Normal 6 2 2 3 2 7 3" xfId="25808"/>
    <cellStyle name="Normal 6 2 2 3 2 7 3 2" xfId="25809"/>
    <cellStyle name="Normal 6 2 2 3 2 7 3 3" xfId="25810"/>
    <cellStyle name="Normal 6 2 2 3 2 7 4" xfId="25811"/>
    <cellStyle name="Normal 6 2 2 3 2 7 5" xfId="25812"/>
    <cellStyle name="Normal 6 2 2 3 2 7 6" xfId="25813"/>
    <cellStyle name="Normal 6 2 2 3 2 8" xfId="25814"/>
    <cellStyle name="Normal 6 2 2 3 2 8 2" xfId="25815"/>
    <cellStyle name="Normal 6 2 2 3 2 8 3" xfId="25816"/>
    <cellStyle name="Normal 6 2 2 3 2 8 4" xfId="25817"/>
    <cellStyle name="Normal 6 2 2 3 2 9" xfId="25818"/>
    <cellStyle name="Normal 6 2 2 3 2 9 2" xfId="25819"/>
    <cellStyle name="Normal 6 2 2 3 2 9 3" xfId="25820"/>
    <cellStyle name="Normal 6 2 2 3 2 9 4" xfId="25821"/>
    <cellStyle name="Normal 6 2 2 3 3" xfId="25822"/>
    <cellStyle name="Normal 6 2 2 3 3 10" xfId="25823"/>
    <cellStyle name="Normal 6 2 2 3 3 10 2" xfId="25824"/>
    <cellStyle name="Normal 6 2 2 3 3 10 3" xfId="25825"/>
    <cellStyle name="Normal 6 2 2 3 3 10 4" xfId="25826"/>
    <cellStyle name="Normal 6 2 2 3 3 11" xfId="25827"/>
    <cellStyle name="Normal 6 2 2 3 3 11 2" xfId="25828"/>
    <cellStyle name="Normal 6 2 2 3 3 11 3" xfId="25829"/>
    <cellStyle name="Normal 6 2 2 3 3 12" xfId="25830"/>
    <cellStyle name="Normal 6 2 2 3 3 13" xfId="25831"/>
    <cellStyle name="Normal 6 2 2 3 3 14" xfId="25832"/>
    <cellStyle name="Normal 6 2 2 3 3 2" xfId="25833"/>
    <cellStyle name="Normal 6 2 2 3 3 2 10" xfId="25834"/>
    <cellStyle name="Normal 6 2 2 3 3 2 11" xfId="25835"/>
    <cellStyle name="Normal 6 2 2 3 3 2 2" xfId="25836"/>
    <cellStyle name="Normal 6 2 2 3 3 2 2 10" xfId="25837"/>
    <cellStyle name="Normal 6 2 2 3 3 2 2 2" xfId="25838"/>
    <cellStyle name="Normal 6 2 2 3 3 2 2 2 2" xfId="25839"/>
    <cellStyle name="Normal 6 2 2 3 3 2 2 2 2 2" xfId="25840"/>
    <cellStyle name="Normal 6 2 2 3 3 2 2 2 2 2 2" xfId="25841"/>
    <cellStyle name="Normal 6 2 2 3 3 2 2 2 2 2 3" xfId="25842"/>
    <cellStyle name="Normal 6 2 2 3 3 2 2 2 2 2 4" xfId="25843"/>
    <cellStyle name="Normal 6 2 2 3 3 2 2 2 2 3" xfId="25844"/>
    <cellStyle name="Normal 6 2 2 3 3 2 2 2 2 3 2" xfId="25845"/>
    <cellStyle name="Normal 6 2 2 3 3 2 2 2 2 3 3" xfId="25846"/>
    <cellStyle name="Normal 6 2 2 3 3 2 2 2 2 4" xfId="25847"/>
    <cellStyle name="Normal 6 2 2 3 3 2 2 2 2 5" xfId="25848"/>
    <cellStyle name="Normal 6 2 2 3 3 2 2 2 2 6" xfId="25849"/>
    <cellStyle name="Normal 6 2 2 3 3 2 2 2 3" xfId="25850"/>
    <cellStyle name="Normal 6 2 2 3 3 2 2 2 3 2" xfId="25851"/>
    <cellStyle name="Normal 6 2 2 3 3 2 2 2 3 3" xfId="25852"/>
    <cellStyle name="Normal 6 2 2 3 3 2 2 2 3 4" xfId="25853"/>
    <cellStyle name="Normal 6 2 2 3 3 2 2 2 4" xfId="25854"/>
    <cellStyle name="Normal 6 2 2 3 3 2 2 2 4 2" xfId="25855"/>
    <cellStyle name="Normal 6 2 2 3 3 2 2 2 4 3" xfId="25856"/>
    <cellStyle name="Normal 6 2 2 3 3 2 2 2 4 4" xfId="25857"/>
    <cellStyle name="Normal 6 2 2 3 3 2 2 2 5" xfId="25858"/>
    <cellStyle name="Normal 6 2 2 3 3 2 2 2 5 2" xfId="25859"/>
    <cellStyle name="Normal 6 2 2 3 3 2 2 2 5 3" xfId="25860"/>
    <cellStyle name="Normal 6 2 2 3 3 2 2 2 5 4" xfId="25861"/>
    <cellStyle name="Normal 6 2 2 3 3 2 2 2 6" xfId="25862"/>
    <cellStyle name="Normal 6 2 2 3 3 2 2 2 6 2" xfId="25863"/>
    <cellStyle name="Normal 6 2 2 3 3 2 2 2 6 3" xfId="25864"/>
    <cellStyle name="Normal 6 2 2 3 3 2 2 2 7" xfId="25865"/>
    <cellStyle name="Normal 6 2 2 3 3 2 2 2 8" xfId="25866"/>
    <cellStyle name="Normal 6 2 2 3 3 2 2 2 9" xfId="25867"/>
    <cellStyle name="Normal 6 2 2 3 3 2 2 3" xfId="25868"/>
    <cellStyle name="Normal 6 2 2 3 3 2 2 3 2" xfId="25869"/>
    <cellStyle name="Normal 6 2 2 3 3 2 2 3 2 2" xfId="25870"/>
    <cellStyle name="Normal 6 2 2 3 3 2 2 3 2 3" xfId="25871"/>
    <cellStyle name="Normal 6 2 2 3 3 2 2 3 2 4" xfId="25872"/>
    <cellStyle name="Normal 6 2 2 3 3 2 2 3 3" xfId="25873"/>
    <cellStyle name="Normal 6 2 2 3 3 2 2 3 3 2" xfId="25874"/>
    <cellStyle name="Normal 6 2 2 3 3 2 2 3 3 3" xfId="25875"/>
    <cellStyle name="Normal 6 2 2 3 3 2 2 3 4" xfId="25876"/>
    <cellStyle name="Normal 6 2 2 3 3 2 2 3 5" xfId="25877"/>
    <cellStyle name="Normal 6 2 2 3 3 2 2 3 6" xfId="25878"/>
    <cellStyle name="Normal 6 2 2 3 3 2 2 4" xfId="25879"/>
    <cellStyle name="Normal 6 2 2 3 3 2 2 4 2" xfId="25880"/>
    <cellStyle name="Normal 6 2 2 3 3 2 2 4 3" xfId="25881"/>
    <cellStyle name="Normal 6 2 2 3 3 2 2 4 4" xfId="25882"/>
    <cellStyle name="Normal 6 2 2 3 3 2 2 5" xfId="25883"/>
    <cellStyle name="Normal 6 2 2 3 3 2 2 5 2" xfId="25884"/>
    <cellStyle name="Normal 6 2 2 3 3 2 2 5 3" xfId="25885"/>
    <cellStyle name="Normal 6 2 2 3 3 2 2 5 4" xfId="25886"/>
    <cellStyle name="Normal 6 2 2 3 3 2 2 6" xfId="25887"/>
    <cellStyle name="Normal 6 2 2 3 3 2 2 6 2" xfId="25888"/>
    <cellStyle name="Normal 6 2 2 3 3 2 2 6 3" xfId="25889"/>
    <cellStyle name="Normal 6 2 2 3 3 2 2 6 4" xfId="25890"/>
    <cellStyle name="Normal 6 2 2 3 3 2 2 7" xfId="25891"/>
    <cellStyle name="Normal 6 2 2 3 3 2 2 7 2" xfId="25892"/>
    <cellStyle name="Normal 6 2 2 3 3 2 2 7 3" xfId="25893"/>
    <cellStyle name="Normal 6 2 2 3 3 2 2 8" xfId="25894"/>
    <cellStyle name="Normal 6 2 2 3 3 2 2 9" xfId="25895"/>
    <cellStyle name="Normal 6 2 2 3 3 2 3" xfId="25896"/>
    <cellStyle name="Normal 6 2 2 3 3 2 3 2" xfId="25897"/>
    <cellStyle name="Normal 6 2 2 3 3 2 3 2 2" xfId="25898"/>
    <cellStyle name="Normal 6 2 2 3 3 2 3 2 2 2" xfId="25899"/>
    <cellStyle name="Normal 6 2 2 3 3 2 3 2 2 3" xfId="25900"/>
    <cellStyle name="Normal 6 2 2 3 3 2 3 2 2 4" xfId="25901"/>
    <cellStyle name="Normal 6 2 2 3 3 2 3 2 3" xfId="25902"/>
    <cellStyle name="Normal 6 2 2 3 3 2 3 2 3 2" xfId="25903"/>
    <cellStyle name="Normal 6 2 2 3 3 2 3 2 3 3" xfId="25904"/>
    <cellStyle name="Normal 6 2 2 3 3 2 3 2 4" xfId="25905"/>
    <cellStyle name="Normal 6 2 2 3 3 2 3 2 5" xfId="25906"/>
    <cellStyle name="Normal 6 2 2 3 3 2 3 2 6" xfId="25907"/>
    <cellStyle name="Normal 6 2 2 3 3 2 3 3" xfId="25908"/>
    <cellStyle name="Normal 6 2 2 3 3 2 3 3 2" xfId="25909"/>
    <cellStyle name="Normal 6 2 2 3 3 2 3 3 3" xfId="25910"/>
    <cellStyle name="Normal 6 2 2 3 3 2 3 3 4" xfId="25911"/>
    <cellStyle name="Normal 6 2 2 3 3 2 3 4" xfId="25912"/>
    <cellStyle name="Normal 6 2 2 3 3 2 3 4 2" xfId="25913"/>
    <cellStyle name="Normal 6 2 2 3 3 2 3 4 3" xfId="25914"/>
    <cellStyle name="Normal 6 2 2 3 3 2 3 4 4" xfId="25915"/>
    <cellStyle name="Normal 6 2 2 3 3 2 3 5" xfId="25916"/>
    <cellStyle name="Normal 6 2 2 3 3 2 3 5 2" xfId="25917"/>
    <cellStyle name="Normal 6 2 2 3 3 2 3 5 3" xfId="25918"/>
    <cellStyle name="Normal 6 2 2 3 3 2 3 5 4" xfId="25919"/>
    <cellStyle name="Normal 6 2 2 3 3 2 3 6" xfId="25920"/>
    <cellStyle name="Normal 6 2 2 3 3 2 3 6 2" xfId="25921"/>
    <cellStyle name="Normal 6 2 2 3 3 2 3 6 3" xfId="25922"/>
    <cellStyle name="Normal 6 2 2 3 3 2 3 7" xfId="25923"/>
    <cellStyle name="Normal 6 2 2 3 3 2 3 8" xfId="25924"/>
    <cellStyle name="Normal 6 2 2 3 3 2 3 9" xfId="25925"/>
    <cellStyle name="Normal 6 2 2 3 3 2 4" xfId="25926"/>
    <cellStyle name="Normal 6 2 2 3 3 2 4 2" xfId="25927"/>
    <cellStyle name="Normal 6 2 2 3 3 2 4 2 2" xfId="25928"/>
    <cellStyle name="Normal 6 2 2 3 3 2 4 2 3" xfId="25929"/>
    <cellStyle name="Normal 6 2 2 3 3 2 4 2 4" xfId="25930"/>
    <cellStyle name="Normal 6 2 2 3 3 2 4 3" xfId="25931"/>
    <cellStyle name="Normal 6 2 2 3 3 2 4 3 2" xfId="25932"/>
    <cellStyle name="Normal 6 2 2 3 3 2 4 3 3" xfId="25933"/>
    <cellStyle name="Normal 6 2 2 3 3 2 4 4" xfId="25934"/>
    <cellStyle name="Normal 6 2 2 3 3 2 4 5" xfId="25935"/>
    <cellStyle name="Normal 6 2 2 3 3 2 4 6" xfId="25936"/>
    <cellStyle name="Normal 6 2 2 3 3 2 5" xfId="25937"/>
    <cellStyle name="Normal 6 2 2 3 3 2 5 2" xfId="25938"/>
    <cellStyle name="Normal 6 2 2 3 3 2 5 3" xfId="25939"/>
    <cellStyle name="Normal 6 2 2 3 3 2 5 4" xfId="25940"/>
    <cellStyle name="Normal 6 2 2 3 3 2 6" xfId="25941"/>
    <cellStyle name="Normal 6 2 2 3 3 2 6 2" xfId="25942"/>
    <cellStyle name="Normal 6 2 2 3 3 2 6 3" xfId="25943"/>
    <cellStyle name="Normal 6 2 2 3 3 2 6 4" xfId="25944"/>
    <cellStyle name="Normal 6 2 2 3 3 2 7" xfId="25945"/>
    <cellStyle name="Normal 6 2 2 3 3 2 7 2" xfId="25946"/>
    <cellStyle name="Normal 6 2 2 3 3 2 7 3" xfId="25947"/>
    <cellStyle name="Normal 6 2 2 3 3 2 7 4" xfId="25948"/>
    <cellStyle name="Normal 6 2 2 3 3 2 8" xfId="25949"/>
    <cellStyle name="Normal 6 2 2 3 3 2 8 2" xfId="25950"/>
    <cellStyle name="Normal 6 2 2 3 3 2 8 3" xfId="25951"/>
    <cellStyle name="Normal 6 2 2 3 3 2 9" xfId="25952"/>
    <cellStyle name="Normal 6 2 2 3 3 3" xfId="25953"/>
    <cellStyle name="Normal 6 2 2 3 3 3 10" xfId="25954"/>
    <cellStyle name="Normal 6 2 2 3 3 3 2" xfId="25955"/>
    <cellStyle name="Normal 6 2 2 3 3 3 2 2" xfId="25956"/>
    <cellStyle name="Normal 6 2 2 3 3 3 2 2 2" xfId="25957"/>
    <cellStyle name="Normal 6 2 2 3 3 3 2 2 2 2" xfId="25958"/>
    <cellStyle name="Normal 6 2 2 3 3 3 2 2 2 3" xfId="25959"/>
    <cellStyle name="Normal 6 2 2 3 3 3 2 2 2 4" xfId="25960"/>
    <cellStyle name="Normal 6 2 2 3 3 3 2 2 3" xfId="25961"/>
    <cellStyle name="Normal 6 2 2 3 3 3 2 2 3 2" xfId="25962"/>
    <cellStyle name="Normal 6 2 2 3 3 3 2 2 3 3" xfId="25963"/>
    <cellStyle name="Normal 6 2 2 3 3 3 2 2 4" xfId="25964"/>
    <cellStyle name="Normal 6 2 2 3 3 3 2 2 5" xfId="25965"/>
    <cellStyle name="Normal 6 2 2 3 3 3 2 2 6" xfId="25966"/>
    <cellStyle name="Normal 6 2 2 3 3 3 2 3" xfId="25967"/>
    <cellStyle name="Normal 6 2 2 3 3 3 2 3 2" xfId="25968"/>
    <cellStyle name="Normal 6 2 2 3 3 3 2 3 3" xfId="25969"/>
    <cellStyle name="Normal 6 2 2 3 3 3 2 3 4" xfId="25970"/>
    <cellStyle name="Normal 6 2 2 3 3 3 2 4" xfId="25971"/>
    <cellStyle name="Normal 6 2 2 3 3 3 2 4 2" xfId="25972"/>
    <cellStyle name="Normal 6 2 2 3 3 3 2 4 3" xfId="25973"/>
    <cellStyle name="Normal 6 2 2 3 3 3 2 4 4" xfId="25974"/>
    <cellStyle name="Normal 6 2 2 3 3 3 2 5" xfId="25975"/>
    <cellStyle name="Normal 6 2 2 3 3 3 2 5 2" xfId="25976"/>
    <cellStyle name="Normal 6 2 2 3 3 3 2 5 3" xfId="25977"/>
    <cellStyle name="Normal 6 2 2 3 3 3 2 5 4" xfId="25978"/>
    <cellStyle name="Normal 6 2 2 3 3 3 2 6" xfId="25979"/>
    <cellStyle name="Normal 6 2 2 3 3 3 2 6 2" xfId="25980"/>
    <cellStyle name="Normal 6 2 2 3 3 3 2 6 3" xfId="25981"/>
    <cellStyle name="Normal 6 2 2 3 3 3 2 7" xfId="25982"/>
    <cellStyle name="Normal 6 2 2 3 3 3 2 8" xfId="25983"/>
    <cellStyle name="Normal 6 2 2 3 3 3 2 9" xfId="25984"/>
    <cellStyle name="Normal 6 2 2 3 3 3 3" xfId="25985"/>
    <cellStyle name="Normal 6 2 2 3 3 3 3 2" xfId="25986"/>
    <cellStyle name="Normal 6 2 2 3 3 3 3 2 2" xfId="25987"/>
    <cellStyle name="Normal 6 2 2 3 3 3 3 2 3" xfId="25988"/>
    <cellStyle name="Normal 6 2 2 3 3 3 3 2 4" xfId="25989"/>
    <cellStyle name="Normal 6 2 2 3 3 3 3 3" xfId="25990"/>
    <cellStyle name="Normal 6 2 2 3 3 3 3 3 2" xfId="25991"/>
    <cellStyle name="Normal 6 2 2 3 3 3 3 3 3" xfId="25992"/>
    <cellStyle name="Normal 6 2 2 3 3 3 3 4" xfId="25993"/>
    <cellStyle name="Normal 6 2 2 3 3 3 3 5" xfId="25994"/>
    <cellStyle name="Normal 6 2 2 3 3 3 3 6" xfId="25995"/>
    <cellStyle name="Normal 6 2 2 3 3 3 4" xfId="25996"/>
    <cellStyle name="Normal 6 2 2 3 3 3 4 2" xfId="25997"/>
    <cellStyle name="Normal 6 2 2 3 3 3 4 3" xfId="25998"/>
    <cellStyle name="Normal 6 2 2 3 3 3 4 4" xfId="25999"/>
    <cellStyle name="Normal 6 2 2 3 3 3 5" xfId="26000"/>
    <cellStyle name="Normal 6 2 2 3 3 3 5 2" xfId="26001"/>
    <cellStyle name="Normal 6 2 2 3 3 3 5 3" xfId="26002"/>
    <cellStyle name="Normal 6 2 2 3 3 3 5 4" xfId="26003"/>
    <cellStyle name="Normal 6 2 2 3 3 3 6" xfId="26004"/>
    <cellStyle name="Normal 6 2 2 3 3 3 6 2" xfId="26005"/>
    <cellStyle name="Normal 6 2 2 3 3 3 6 3" xfId="26006"/>
    <cellStyle name="Normal 6 2 2 3 3 3 6 4" xfId="26007"/>
    <cellStyle name="Normal 6 2 2 3 3 3 7" xfId="26008"/>
    <cellStyle name="Normal 6 2 2 3 3 3 7 2" xfId="26009"/>
    <cellStyle name="Normal 6 2 2 3 3 3 7 3" xfId="26010"/>
    <cellStyle name="Normal 6 2 2 3 3 3 8" xfId="26011"/>
    <cellStyle name="Normal 6 2 2 3 3 3 9" xfId="26012"/>
    <cellStyle name="Normal 6 2 2 3 3 4" xfId="26013"/>
    <cellStyle name="Normal 6 2 2 3 3 4 2" xfId="26014"/>
    <cellStyle name="Normal 6 2 2 3 3 4 2 2" xfId="26015"/>
    <cellStyle name="Normal 6 2 2 3 3 4 2 2 2" xfId="26016"/>
    <cellStyle name="Normal 6 2 2 3 3 4 2 2 3" xfId="26017"/>
    <cellStyle name="Normal 6 2 2 3 3 4 2 2 4" xfId="26018"/>
    <cellStyle name="Normal 6 2 2 3 3 4 2 3" xfId="26019"/>
    <cellStyle name="Normal 6 2 2 3 3 4 2 3 2" xfId="26020"/>
    <cellStyle name="Normal 6 2 2 3 3 4 2 3 3" xfId="26021"/>
    <cellStyle name="Normal 6 2 2 3 3 4 2 4" xfId="26022"/>
    <cellStyle name="Normal 6 2 2 3 3 4 2 5" xfId="26023"/>
    <cellStyle name="Normal 6 2 2 3 3 4 2 6" xfId="26024"/>
    <cellStyle name="Normal 6 2 2 3 3 4 3" xfId="26025"/>
    <cellStyle name="Normal 6 2 2 3 3 4 3 2" xfId="26026"/>
    <cellStyle name="Normal 6 2 2 3 3 4 3 3" xfId="26027"/>
    <cellStyle name="Normal 6 2 2 3 3 4 3 4" xfId="26028"/>
    <cellStyle name="Normal 6 2 2 3 3 4 4" xfId="26029"/>
    <cellStyle name="Normal 6 2 2 3 3 4 4 2" xfId="26030"/>
    <cellStyle name="Normal 6 2 2 3 3 4 4 3" xfId="26031"/>
    <cellStyle name="Normal 6 2 2 3 3 4 4 4" xfId="26032"/>
    <cellStyle name="Normal 6 2 2 3 3 4 5" xfId="26033"/>
    <cellStyle name="Normal 6 2 2 3 3 4 5 2" xfId="26034"/>
    <cellStyle name="Normal 6 2 2 3 3 4 5 3" xfId="26035"/>
    <cellStyle name="Normal 6 2 2 3 3 4 5 4" xfId="26036"/>
    <cellStyle name="Normal 6 2 2 3 3 4 6" xfId="26037"/>
    <cellStyle name="Normal 6 2 2 3 3 4 6 2" xfId="26038"/>
    <cellStyle name="Normal 6 2 2 3 3 4 6 3" xfId="26039"/>
    <cellStyle name="Normal 6 2 2 3 3 4 7" xfId="26040"/>
    <cellStyle name="Normal 6 2 2 3 3 4 8" xfId="26041"/>
    <cellStyle name="Normal 6 2 2 3 3 4 9" xfId="26042"/>
    <cellStyle name="Normal 6 2 2 3 3 5" xfId="26043"/>
    <cellStyle name="Normal 6 2 2 3 3 5 2" xfId="26044"/>
    <cellStyle name="Normal 6 2 2 3 3 5 2 2" xfId="26045"/>
    <cellStyle name="Normal 6 2 2 3 3 5 2 2 2" xfId="26046"/>
    <cellStyle name="Normal 6 2 2 3 3 5 2 2 3" xfId="26047"/>
    <cellStyle name="Normal 6 2 2 3 3 5 2 2 4" xfId="26048"/>
    <cellStyle name="Normal 6 2 2 3 3 5 2 3" xfId="26049"/>
    <cellStyle name="Normal 6 2 2 3 3 5 2 3 2" xfId="26050"/>
    <cellStyle name="Normal 6 2 2 3 3 5 2 3 3" xfId="26051"/>
    <cellStyle name="Normal 6 2 2 3 3 5 2 4" xfId="26052"/>
    <cellStyle name="Normal 6 2 2 3 3 5 2 5" xfId="26053"/>
    <cellStyle name="Normal 6 2 2 3 3 5 2 6" xfId="26054"/>
    <cellStyle name="Normal 6 2 2 3 3 5 3" xfId="26055"/>
    <cellStyle name="Normal 6 2 2 3 3 5 3 2" xfId="26056"/>
    <cellStyle name="Normal 6 2 2 3 3 5 3 3" xfId="26057"/>
    <cellStyle name="Normal 6 2 2 3 3 5 3 4" xfId="26058"/>
    <cellStyle name="Normal 6 2 2 3 3 5 4" xfId="26059"/>
    <cellStyle name="Normal 6 2 2 3 3 5 4 2" xfId="26060"/>
    <cellStyle name="Normal 6 2 2 3 3 5 4 3" xfId="26061"/>
    <cellStyle name="Normal 6 2 2 3 3 5 4 4" xfId="26062"/>
    <cellStyle name="Normal 6 2 2 3 3 5 5" xfId="26063"/>
    <cellStyle name="Normal 6 2 2 3 3 5 5 2" xfId="26064"/>
    <cellStyle name="Normal 6 2 2 3 3 5 5 3" xfId="26065"/>
    <cellStyle name="Normal 6 2 2 3 3 5 5 4" xfId="26066"/>
    <cellStyle name="Normal 6 2 2 3 3 5 6" xfId="26067"/>
    <cellStyle name="Normal 6 2 2 3 3 5 6 2" xfId="26068"/>
    <cellStyle name="Normal 6 2 2 3 3 5 6 3" xfId="26069"/>
    <cellStyle name="Normal 6 2 2 3 3 5 7" xfId="26070"/>
    <cellStyle name="Normal 6 2 2 3 3 5 8" xfId="26071"/>
    <cellStyle name="Normal 6 2 2 3 3 5 9" xfId="26072"/>
    <cellStyle name="Normal 6 2 2 3 3 6" xfId="26073"/>
    <cellStyle name="Normal 6 2 2 3 3 6 2" xfId="26074"/>
    <cellStyle name="Normal 6 2 2 3 3 6 2 2" xfId="26075"/>
    <cellStyle name="Normal 6 2 2 3 3 6 2 2 2" xfId="26076"/>
    <cellStyle name="Normal 6 2 2 3 3 6 2 2 3" xfId="26077"/>
    <cellStyle name="Normal 6 2 2 3 3 6 2 2 4" xfId="26078"/>
    <cellStyle name="Normal 6 2 2 3 3 6 2 3" xfId="26079"/>
    <cellStyle name="Normal 6 2 2 3 3 6 2 3 2" xfId="26080"/>
    <cellStyle name="Normal 6 2 2 3 3 6 2 3 3" xfId="26081"/>
    <cellStyle name="Normal 6 2 2 3 3 6 2 4" xfId="26082"/>
    <cellStyle name="Normal 6 2 2 3 3 6 2 5" xfId="26083"/>
    <cellStyle name="Normal 6 2 2 3 3 6 2 6" xfId="26084"/>
    <cellStyle name="Normal 6 2 2 3 3 6 3" xfId="26085"/>
    <cellStyle name="Normal 6 2 2 3 3 6 3 2" xfId="26086"/>
    <cellStyle name="Normal 6 2 2 3 3 6 3 3" xfId="26087"/>
    <cellStyle name="Normal 6 2 2 3 3 6 3 4" xfId="26088"/>
    <cellStyle name="Normal 6 2 2 3 3 6 4" xfId="26089"/>
    <cellStyle name="Normal 6 2 2 3 3 6 4 2" xfId="26090"/>
    <cellStyle name="Normal 6 2 2 3 3 6 4 3" xfId="26091"/>
    <cellStyle name="Normal 6 2 2 3 3 6 4 4" xfId="26092"/>
    <cellStyle name="Normal 6 2 2 3 3 6 5" xfId="26093"/>
    <cellStyle name="Normal 6 2 2 3 3 6 5 2" xfId="26094"/>
    <cellStyle name="Normal 6 2 2 3 3 6 5 3" xfId="26095"/>
    <cellStyle name="Normal 6 2 2 3 3 6 6" xfId="26096"/>
    <cellStyle name="Normal 6 2 2 3 3 6 7" xfId="26097"/>
    <cellStyle name="Normal 6 2 2 3 3 6 8" xfId="26098"/>
    <cellStyle name="Normal 6 2 2 3 3 7" xfId="26099"/>
    <cellStyle name="Normal 6 2 2 3 3 7 2" xfId="26100"/>
    <cellStyle name="Normal 6 2 2 3 3 7 2 2" xfId="26101"/>
    <cellStyle name="Normal 6 2 2 3 3 7 2 3" xfId="26102"/>
    <cellStyle name="Normal 6 2 2 3 3 7 2 4" xfId="26103"/>
    <cellStyle name="Normal 6 2 2 3 3 7 3" xfId="26104"/>
    <cellStyle name="Normal 6 2 2 3 3 7 3 2" xfId="26105"/>
    <cellStyle name="Normal 6 2 2 3 3 7 3 3" xfId="26106"/>
    <cellStyle name="Normal 6 2 2 3 3 7 4" xfId="26107"/>
    <cellStyle name="Normal 6 2 2 3 3 7 5" xfId="26108"/>
    <cellStyle name="Normal 6 2 2 3 3 7 6" xfId="26109"/>
    <cellStyle name="Normal 6 2 2 3 3 8" xfId="26110"/>
    <cellStyle name="Normal 6 2 2 3 3 8 2" xfId="26111"/>
    <cellStyle name="Normal 6 2 2 3 3 8 3" xfId="26112"/>
    <cellStyle name="Normal 6 2 2 3 3 8 4" xfId="26113"/>
    <cellStyle name="Normal 6 2 2 3 3 9" xfId="26114"/>
    <cellStyle name="Normal 6 2 2 3 3 9 2" xfId="26115"/>
    <cellStyle name="Normal 6 2 2 3 3 9 3" xfId="26116"/>
    <cellStyle name="Normal 6 2 2 3 3 9 4" xfId="26117"/>
    <cellStyle name="Normal 6 2 2 3 4" xfId="26118"/>
    <cellStyle name="Normal 6 2 2 3 4 10" xfId="26119"/>
    <cellStyle name="Normal 6 2 2 3 4 11" xfId="26120"/>
    <cellStyle name="Normal 6 2 2 3 4 2" xfId="26121"/>
    <cellStyle name="Normal 6 2 2 3 4 2 10" xfId="26122"/>
    <cellStyle name="Normal 6 2 2 3 4 2 2" xfId="26123"/>
    <cellStyle name="Normal 6 2 2 3 4 2 2 2" xfId="26124"/>
    <cellStyle name="Normal 6 2 2 3 4 2 2 2 2" xfId="26125"/>
    <cellStyle name="Normal 6 2 2 3 4 2 2 2 2 2" xfId="26126"/>
    <cellStyle name="Normal 6 2 2 3 4 2 2 2 2 3" xfId="26127"/>
    <cellStyle name="Normal 6 2 2 3 4 2 2 2 2 4" xfId="26128"/>
    <cellStyle name="Normal 6 2 2 3 4 2 2 2 3" xfId="26129"/>
    <cellStyle name="Normal 6 2 2 3 4 2 2 2 3 2" xfId="26130"/>
    <cellStyle name="Normal 6 2 2 3 4 2 2 2 3 3" xfId="26131"/>
    <cellStyle name="Normal 6 2 2 3 4 2 2 2 4" xfId="26132"/>
    <cellStyle name="Normal 6 2 2 3 4 2 2 2 5" xfId="26133"/>
    <cellStyle name="Normal 6 2 2 3 4 2 2 2 6" xfId="26134"/>
    <cellStyle name="Normal 6 2 2 3 4 2 2 3" xfId="26135"/>
    <cellStyle name="Normal 6 2 2 3 4 2 2 3 2" xfId="26136"/>
    <cellStyle name="Normal 6 2 2 3 4 2 2 3 3" xfId="26137"/>
    <cellStyle name="Normal 6 2 2 3 4 2 2 3 4" xfId="26138"/>
    <cellStyle name="Normal 6 2 2 3 4 2 2 4" xfId="26139"/>
    <cellStyle name="Normal 6 2 2 3 4 2 2 4 2" xfId="26140"/>
    <cellStyle name="Normal 6 2 2 3 4 2 2 4 3" xfId="26141"/>
    <cellStyle name="Normal 6 2 2 3 4 2 2 4 4" xfId="26142"/>
    <cellStyle name="Normal 6 2 2 3 4 2 2 5" xfId="26143"/>
    <cellStyle name="Normal 6 2 2 3 4 2 2 5 2" xfId="26144"/>
    <cellStyle name="Normal 6 2 2 3 4 2 2 5 3" xfId="26145"/>
    <cellStyle name="Normal 6 2 2 3 4 2 2 5 4" xfId="26146"/>
    <cellStyle name="Normal 6 2 2 3 4 2 2 6" xfId="26147"/>
    <cellStyle name="Normal 6 2 2 3 4 2 2 6 2" xfId="26148"/>
    <cellStyle name="Normal 6 2 2 3 4 2 2 6 3" xfId="26149"/>
    <cellStyle name="Normal 6 2 2 3 4 2 2 7" xfId="26150"/>
    <cellStyle name="Normal 6 2 2 3 4 2 2 8" xfId="26151"/>
    <cellStyle name="Normal 6 2 2 3 4 2 2 9" xfId="26152"/>
    <cellStyle name="Normal 6 2 2 3 4 2 3" xfId="26153"/>
    <cellStyle name="Normal 6 2 2 3 4 2 3 2" xfId="26154"/>
    <cellStyle name="Normal 6 2 2 3 4 2 3 2 2" xfId="26155"/>
    <cellStyle name="Normal 6 2 2 3 4 2 3 2 3" xfId="26156"/>
    <cellStyle name="Normal 6 2 2 3 4 2 3 2 4" xfId="26157"/>
    <cellStyle name="Normal 6 2 2 3 4 2 3 3" xfId="26158"/>
    <cellStyle name="Normal 6 2 2 3 4 2 3 3 2" xfId="26159"/>
    <cellStyle name="Normal 6 2 2 3 4 2 3 3 3" xfId="26160"/>
    <cellStyle name="Normal 6 2 2 3 4 2 3 4" xfId="26161"/>
    <cellStyle name="Normal 6 2 2 3 4 2 3 5" xfId="26162"/>
    <cellStyle name="Normal 6 2 2 3 4 2 3 6" xfId="26163"/>
    <cellStyle name="Normal 6 2 2 3 4 2 4" xfId="26164"/>
    <cellStyle name="Normal 6 2 2 3 4 2 4 2" xfId="26165"/>
    <cellStyle name="Normal 6 2 2 3 4 2 4 3" xfId="26166"/>
    <cellStyle name="Normal 6 2 2 3 4 2 4 4" xfId="26167"/>
    <cellStyle name="Normal 6 2 2 3 4 2 5" xfId="26168"/>
    <cellStyle name="Normal 6 2 2 3 4 2 5 2" xfId="26169"/>
    <cellStyle name="Normal 6 2 2 3 4 2 5 3" xfId="26170"/>
    <cellStyle name="Normal 6 2 2 3 4 2 5 4" xfId="26171"/>
    <cellStyle name="Normal 6 2 2 3 4 2 6" xfId="26172"/>
    <cellStyle name="Normal 6 2 2 3 4 2 6 2" xfId="26173"/>
    <cellStyle name="Normal 6 2 2 3 4 2 6 3" xfId="26174"/>
    <cellStyle name="Normal 6 2 2 3 4 2 6 4" xfId="26175"/>
    <cellStyle name="Normal 6 2 2 3 4 2 7" xfId="26176"/>
    <cellStyle name="Normal 6 2 2 3 4 2 7 2" xfId="26177"/>
    <cellStyle name="Normal 6 2 2 3 4 2 7 3" xfId="26178"/>
    <cellStyle name="Normal 6 2 2 3 4 2 8" xfId="26179"/>
    <cellStyle name="Normal 6 2 2 3 4 2 9" xfId="26180"/>
    <cellStyle name="Normal 6 2 2 3 4 3" xfId="26181"/>
    <cellStyle name="Normal 6 2 2 3 4 3 2" xfId="26182"/>
    <cellStyle name="Normal 6 2 2 3 4 3 2 2" xfId="26183"/>
    <cellStyle name="Normal 6 2 2 3 4 3 2 2 2" xfId="26184"/>
    <cellStyle name="Normal 6 2 2 3 4 3 2 2 3" xfId="26185"/>
    <cellStyle name="Normal 6 2 2 3 4 3 2 2 4" xfId="26186"/>
    <cellStyle name="Normal 6 2 2 3 4 3 2 3" xfId="26187"/>
    <cellStyle name="Normal 6 2 2 3 4 3 2 3 2" xfId="26188"/>
    <cellStyle name="Normal 6 2 2 3 4 3 2 3 3" xfId="26189"/>
    <cellStyle name="Normal 6 2 2 3 4 3 2 4" xfId="26190"/>
    <cellStyle name="Normal 6 2 2 3 4 3 2 5" xfId="26191"/>
    <cellStyle name="Normal 6 2 2 3 4 3 2 6" xfId="26192"/>
    <cellStyle name="Normal 6 2 2 3 4 3 3" xfId="26193"/>
    <cellStyle name="Normal 6 2 2 3 4 3 3 2" xfId="26194"/>
    <cellStyle name="Normal 6 2 2 3 4 3 3 3" xfId="26195"/>
    <cellStyle name="Normal 6 2 2 3 4 3 3 4" xfId="26196"/>
    <cellStyle name="Normal 6 2 2 3 4 3 4" xfId="26197"/>
    <cellStyle name="Normal 6 2 2 3 4 3 4 2" xfId="26198"/>
    <cellStyle name="Normal 6 2 2 3 4 3 4 3" xfId="26199"/>
    <cellStyle name="Normal 6 2 2 3 4 3 4 4" xfId="26200"/>
    <cellStyle name="Normal 6 2 2 3 4 3 5" xfId="26201"/>
    <cellStyle name="Normal 6 2 2 3 4 3 5 2" xfId="26202"/>
    <cellStyle name="Normal 6 2 2 3 4 3 5 3" xfId="26203"/>
    <cellStyle name="Normal 6 2 2 3 4 3 5 4" xfId="26204"/>
    <cellStyle name="Normal 6 2 2 3 4 3 6" xfId="26205"/>
    <cellStyle name="Normal 6 2 2 3 4 3 6 2" xfId="26206"/>
    <cellStyle name="Normal 6 2 2 3 4 3 6 3" xfId="26207"/>
    <cellStyle name="Normal 6 2 2 3 4 3 7" xfId="26208"/>
    <cellStyle name="Normal 6 2 2 3 4 3 8" xfId="26209"/>
    <cellStyle name="Normal 6 2 2 3 4 3 9" xfId="26210"/>
    <cellStyle name="Normal 6 2 2 3 4 4" xfId="26211"/>
    <cellStyle name="Normal 6 2 2 3 4 4 2" xfId="26212"/>
    <cellStyle name="Normal 6 2 2 3 4 4 2 2" xfId="26213"/>
    <cellStyle name="Normal 6 2 2 3 4 4 2 3" xfId="26214"/>
    <cellStyle name="Normal 6 2 2 3 4 4 2 4" xfId="26215"/>
    <cellStyle name="Normal 6 2 2 3 4 4 3" xfId="26216"/>
    <cellStyle name="Normal 6 2 2 3 4 4 3 2" xfId="26217"/>
    <cellStyle name="Normal 6 2 2 3 4 4 3 3" xfId="26218"/>
    <cellStyle name="Normal 6 2 2 3 4 4 4" xfId="26219"/>
    <cellStyle name="Normal 6 2 2 3 4 4 5" xfId="26220"/>
    <cellStyle name="Normal 6 2 2 3 4 4 6" xfId="26221"/>
    <cellStyle name="Normal 6 2 2 3 4 5" xfId="26222"/>
    <cellStyle name="Normal 6 2 2 3 4 5 2" xfId="26223"/>
    <cellStyle name="Normal 6 2 2 3 4 5 3" xfId="26224"/>
    <cellStyle name="Normal 6 2 2 3 4 5 4" xfId="26225"/>
    <cellStyle name="Normal 6 2 2 3 4 6" xfId="26226"/>
    <cellStyle name="Normal 6 2 2 3 4 6 2" xfId="26227"/>
    <cellStyle name="Normal 6 2 2 3 4 6 3" xfId="26228"/>
    <cellStyle name="Normal 6 2 2 3 4 6 4" xfId="26229"/>
    <cellStyle name="Normal 6 2 2 3 4 7" xfId="26230"/>
    <cellStyle name="Normal 6 2 2 3 4 7 2" xfId="26231"/>
    <cellStyle name="Normal 6 2 2 3 4 7 3" xfId="26232"/>
    <cellStyle name="Normal 6 2 2 3 4 7 4" xfId="26233"/>
    <cellStyle name="Normal 6 2 2 3 4 8" xfId="26234"/>
    <cellStyle name="Normal 6 2 2 3 4 8 2" xfId="26235"/>
    <cellStyle name="Normal 6 2 2 3 4 8 3" xfId="26236"/>
    <cellStyle name="Normal 6 2 2 3 4 9" xfId="26237"/>
    <cellStyle name="Normal 6 2 2 3 5" xfId="26238"/>
    <cellStyle name="Normal 6 2 2 3 5 10" xfId="26239"/>
    <cellStyle name="Normal 6 2 2 3 5 11" xfId="26240"/>
    <cellStyle name="Normal 6 2 2 3 5 2" xfId="26241"/>
    <cellStyle name="Normal 6 2 2 3 5 2 10" xfId="26242"/>
    <cellStyle name="Normal 6 2 2 3 5 2 2" xfId="26243"/>
    <cellStyle name="Normal 6 2 2 3 5 2 2 2" xfId="26244"/>
    <cellStyle name="Normal 6 2 2 3 5 2 2 2 2" xfId="26245"/>
    <cellStyle name="Normal 6 2 2 3 5 2 2 2 2 2" xfId="26246"/>
    <cellStyle name="Normal 6 2 2 3 5 2 2 2 2 3" xfId="26247"/>
    <cellStyle name="Normal 6 2 2 3 5 2 2 2 2 4" xfId="26248"/>
    <cellStyle name="Normal 6 2 2 3 5 2 2 2 3" xfId="26249"/>
    <cellStyle name="Normal 6 2 2 3 5 2 2 2 3 2" xfId="26250"/>
    <cellStyle name="Normal 6 2 2 3 5 2 2 2 3 3" xfId="26251"/>
    <cellStyle name="Normal 6 2 2 3 5 2 2 2 4" xfId="26252"/>
    <cellStyle name="Normal 6 2 2 3 5 2 2 2 5" xfId="26253"/>
    <cellStyle name="Normal 6 2 2 3 5 2 2 2 6" xfId="26254"/>
    <cellStyle name="Normal 6 2 2 3 5 2 2 3" xfId="26255"/>
    <cellStyle name="Normal 6 2 2 3 5 2 2 3 2" xfId="26256"/>
    <cellStyle name="Normal 6 2 2 3 5 2 2 3 3" xfId="26257"/>
    <cellStyle name="Normal 6 2 2 3 5 2 2 3 4" xfId="26258"/>
    <cellStyle name="Normal 6 2 2 3 5 2 2 4" xfId="26259"/>
    <cellStyle name="Normal 6 2 2 3 5 2 2 4 2" xfId="26260"/>
    <cellStyle name="Normal 6 2 2 3 5 2 2 4 3" xfId="26261"/>
    <cellStyle name="Normal 6 2 2 3 5 2 2 4 4" xfId="26262"/>
    <cellStyle name="Normal 6 2 2 3 5 2 2 5" xfId="26263"/>
    <cellStyle name="Normal 6 2 2 3 5 2 2 5 2" xfId="26264"/>
    <cellStyle name="Normal 6 2 2 3 5 2 2 5 3" xfId="26265"/>
    <cellStyle name="Normal 6 2 2 3 5 2 2 5 4" xfId="26266"/>
    <cellStyle name="Normal 6 2 2 3 5 2 2 6" xfId="26267"/>
    <cellStyle name="Normal 6 2 2 3 5 2 2 6 2" xfId="26268"/>
    <cellStyle name="Normal 6 2 2 3 5 2 2 6 3" xfId="26269"/>
    <cellStyle name="Normal 6 2 2 3 5 2 2 7" xfId="26270"/>
    <cellStyle name="Normal 6 2 2 3 5 2 2 8" xfId="26271"/>
    <cellStyle name="Normal 6 2 2 3 5 2 2 9" xfId="26272"/>
    <cellStyle name="Normal 6 2 2 3 5 2 3" xfId="26273"/>
    <cellStyle name="Normal 6 2 2 3 5 2 3 2" xfId="26274"/>
    <cellStyle name="Normal 6 2 2 3 5 2 3 2 2" xfId="26275"/>
    <cellStyle name="Normal 6 2 2 3 5 2 3 2 3" xfId="26276"/>
    <cellStyle name="Normal 6 2 2 3 5 2 3 2 4" xfId="26277"/>
    <cellStyle name="Normal 6 2 2 3 5 2 3 3" xfId="26278"/>
    <cellStyle name="Normal 6 2 2 3 5 2 3 3 2" xfId="26279"/>
    <cellStyle name="Normal 6 2 2 3 5 2 3 3 3" xfId="26280"/>
    <cellStyle name="Normal 6 2 2 3 5 2 3 4" xfId="26281"/>
    <cellStyle name="Normal 6 2 2 3 5 2 3 5" xfId="26282"/>
    <cellStyle name="Normal 6 2 2 3 5 2 3 6" xfId="26283"/>
    <cellStyle name="Normal 6 2 2 3 5 2 4" xfId="26284"/>
    <cellStyle name="Normal 6 2 2 3 5 2 4 2" xfId="26285"/>
    <cellStyle name="Normal 6 2 2 3 5 2 4 3" xfId="26286"/>
    <cellStyle name="Normal 6 2 2 3 5 2 4 4" xfId="26287"/>
    <cellStyle name="Normal 6 2 2 3 5 2 5" xfId="26288"/>
    <cellStyle name="Normal 6 2 2 3 5 2 5 2" xfId="26289"/>
    <cellStyle name="Normal 6 2 2 3 5 2 5 3" xfId="26290"/>
    <cellStyle name="Normal 6 2 2 3 5 2 5 4" xfId="26291"/>
    <cellStyle name="Normal 6 2 2 3 5 2 6" xfId="26292"/>
    <cellStyle name="Normal 6 2 2 3 5 2 6 2" xfId="26293"/>
    <cellStyle name="Normal 6 2 2 3 5 2 6 3" xfId="26294"/>
    <cellStyle name="Normal 6 2 2 3 5 2 6 4" xfId="26295"/>
    <cellStyle name="Normal 6 2 2 3 5 2 7" xfId="26296"/>
    <cellStyle name="Normal 6 2 2 3 5 2 7 2" xfId="26297"/>
    <cellStyle name="Normal 6 2 2 3 5 2 7 3" xfId="26298"/>
    <cellStyle name="Normal 6 2 2 3 5 2 8" xfId="26299"/>
    <cellStyle name="Normal 6 2 2 3 5 2 9" xfId="26300"/>
    <cellStyle name="Normal 6 2 2 3 5 3" xfId="26301"/>
    <cellStyle name="Normal 6 2 2 3 5 3 2" xfId="26302"/>
    <cellStyle name="Normal 6 2 2 3 5 3 2 2" xfId="26303"/>
    <cellStyle name="Normal 6 2 2 3 5 3 2 2 2" xfId="26304"/>
    <cellStyle name="Normal 6 2 2 3 5 3 2 2 3" xfId="26305"/>
    <cellStyle name="Normal 6 2 2 3 5 3 2 2 4" xfId="26306"/>
    <cellStyle name="Normal 6 2 2 3 5 3 2 3" xfId="26307"/>
    <cellStyle name="Normal 6 2 2 3 5 3 2 3 2" xfId="26308"/>
    <cellStyle name="Normal 6 2 2 3 5 3 2 3 3" xfId="26309"/>
    <cellStyle name="Normal 6 2 2 3 5 3 2 4" xfId="26310"/>
    <cellStyle name="Normal 6 2 2 3 5 3 2 5" xfId="26311"/>
    <cellStyle name="Normal 6 2 2 3 5 3 2 6" xfId="26312"/>
    <cellStyle name="Normal 6 2 2 3 5 3 3" xfId="26313"/>
    <cellStyle name="Normal 6 2 2 3 5 3 3 2" xfId="26314"/>
    <cellStyle name="Normal 6 2 2 3 5 3 3 3" xfId="26315"/>
    <cellStyle name="Normal 6 2 2 3 5 3 3 4" xfId="26316"/>
    <cellStyle name="Normal 6 2 2 3 5 3 4" xfId="26317"/>
    <cellStyle name="Normal 6 2 2 3 5 3 4 2" xfId="26318"/>
    <cellStyle name="Normal 6 2 2 3 5 3 4 3" xfId="26319"/>
    <cellStyle name="Normal 6 2 2 3 5 3 4 4" xfId="26320"/>
    <cellStyle name="Normal 6 2 2 3 5 3 5" xfId="26321"/>
    <cellStyle name="Normal 6 2 2 3 5 3 5 2" xfId="26322"/>
    <cellStyle name="Normal 6 2 2 3 5 3 5 3" xfId="26323"/>
    <cellStyle name="Normal 6 2 2 3 5 3 5 4" xfId="26324"/>
    <cellStyle name="Normal 6 2 2 3 5 3 6" xfId="26325"/>
    <cellStyle name="Normal 6 2 2 3 5 3 6 2" xfId="26326"/>
    <cellStyle name="Normal 6 2 2 3 5 3 6 3" xfId="26327"/>
    <cellStyle name="Normal 6 2 2 3 5 3 7" xfId="26328"/>
    <cellStyle name="Normal 6 2 2 3 5 3 8" xfId="26329"/>
    <cellStyle name="Normal 6 2 2 3 5 3 9" xfId="26330"/>
    <cellStyle name="Normal 6 2 2 3 5 4" xfId="26331"/>
    <cellStyle name="Normal 6 2 2 3 5 4 2" xfId="26332"/>
    <cellStyle name="Normal 6 2 2 3 5 4 2 2" xfId="26333"/>
    <cellStyle name="Normal 6 2 2 3 5 4 2 3" xfId="26334"/>
    <cellStyle name="Normal 6 2 2 3 5 4 2 4" xfId="26335"/>
    <cellStyle name="Normal 6 2 2 3 5 4 3" xfId="26336"/>
    <cellStyle name="Normal 6 2 2 3 5 4 3 2" xfId="26337"/>
    <cellStyle name="Normal 6 2 2 3 5 4 3 3" xfId="26338"/>
    <cellStyle name="Normal 6 2 2 3 5 4 4" xfId="26339"/>
    <cellStyle name="Normal 6 2 2 3 5 4 5" xfId="26340"/>
    <cellStyle name="Normal 6 2 2 3 5 4 6" xfId="26341"/>
    <cellStyle name="Normal 6 2 2 3 5 5" xfId="26342"/>
    <cellStyle name="Normal 6 2 2 3 5 5 2" xfId="26343"/>
    <cellStyle name="Normal 6 2 2 3 5 5 3" xfId="26344"/>
    <cellStyle name="Normal 6 2 2 3 5 5 4" xfId="26345"/>
    <cellStyle name="Normal 6 2 2 3 5 6" xfId="26346"/>
    <cellStyle name="Normal 6 2 2 3 5 6 2" xfId="26347"/>
    <cellStyle name="Normal 6 2 2 3 5 6 3" xfId="26348"/>
    <cellStyle name="Normal 6 2 2 3 5 6 4" xfId="26349"/>
    <cellStyle name="Normal 6 2 2 3 5 7" xfId="26350"/>
    <cellStyle name="Normal 6 2 2 3 5 7 2" xfId="26351"/>
    <cellStyle name="Normal 6 2 2 3 5 7 3" xfId="26352"/>
    <cellStyle name="Normal 6 2 2 3 5 7 4" xfId="26353"/>
    <cellStyle name="Normal 6 2 2 3 5 8" xfId="26354"/>
    <cellStyle name="Normal 6 2 2 3 5 8 2" xfId="26355"/>
    <cellStyle name="Normal 6 2 2 3 5 8 3" xfId="26356"/>
    <cellStyle name="Normal 6 2 2 3 5 9" xfId="26357"/>
    <cellStyle name="Normal 6 2 2 3 6" xfId="26358"/>
    <cellStyle name="Normal 6 2 2 3 6 10" xfId="26359"/>
    <cellStyle name="Normal 6 2 2 3 6 11" xfId="26360"/>
    <cellStyle name="Normal 6 2 2 3 6 2" xfId="26361"/>
    <cellStyle name="Normal 6 2 2 3 6 2 10" xfId="26362"/>
    <cellStyle name="Normal 6 2 2 3 6 2 2" xfId="26363"/>
    <cellStyle name="Normal 6 2 2 3 6 2 2 2" xfId="26364"/>
    <cellStyle name="Normal 6 2 2 3 6 2 2 2 2" xfId="26365"/>
    <cellStyle name="Normal 6 2 2 3 6 2 2 2 2 2" xfId="26366"/>
    <cellStyle name="Normal 6 2 2 3 6 2 2 2 2 3" xfId="26367"/>
    <cellStyle name="Normal 6 2 2 3 6 2 2 2 2 4" xfId="26368"/>
    <cellStyle name="Normal 6 2 2 3 6 2 2 2 3" xfId="26369"/>
    <cellStyle name="Normal 6 2 2 3 6 2 2 2 3 2" xfId="26370"/>
    <cellStyle name="Normal 6 2 2 3 6 2 2 2 3 3" xfId="26371"/>
    <cellStyle name="Normal 6 2 2 3 6 2 2 2 4" xfId="26372"/>
    <cellStyle name="Normal 6 2 2 3 6 2 2 2 5" xfId="26373"/>
    <cellStyle name="Normal 6 2 2 3 6 2 2 2 6" xfId="26374"/>
    <cellStyle name="Normal 6 2 2 3 6 2 2 3" xfId="26375"/>
    <cellStyle name="Normal 6 2 2 3 6 2 2 3 2" xfId="26376"/>
    <cellStyle name="Normal 6 2 2 3 6 2 2 3 3" xfId="26377"/>
    <cellStyle name="Normal 6 2 2 3 6 2 2 3 4" xfId="26378"/>
    <cellStyle name="Normal 6 2 2 3 6 2 2 4" xfId="26379"/>
    <cellStyle name="Normal 6 2 2 3 6 2 2 4 2" xfId="26380"/>
    <cellStyle name="Normal 6 2 2 3 6 2 2 4 3" xfId="26381"/>
    <cellStyle name="Normal 6 2 2 3 6 2 2 4 4" xfId="26382"/>
    <cellStyle name="Normal 6 2 2 3 6 2 2 5" xfId="26383"/>
    <cellStyle name="Normal 6 2 2 3 6 2 2 5 2" xfId="26384"/>
    <cellStyle name="Normal 6 2 2 3 6 2 2 5 3" xfId="26385"/>
    <cellStyle name="Normal 6 2 2 3 6 2 2 5 4" xfId="26386"/>
    <cellStyle name="Normal 6 2 2 3 6 2 2 6" xfId="26387"/>
    <cellStyle name="Normal 6 2 2 3 6 2 2 6 2" xfId="26388"/>
    <cellStyle name="Normal 6 2 2 3 6 2 2 6 3" xfId="26389"/>
    <cellStyle name="Normal 6 2 2 3 6 2 2 7" xfId="26390"/>
    <cellStyle name="Normal 6 2 2 3 6 2 2 8" xfId="26391"/>
    <cellStyle name="Normal 6 2 2 3 6 2 2 9" xfId="26392"/>
    <cellStyle name="Normal 6 2 2 3 6 2 3" xfId="26393"/>
    <cellStyle name="Normal 6 2 2 3 6 2 3 2" xfId="26394"/>
    <cellStyle name="Normal 6 2 2 3 6 2 3 2 2" xfId="26395"/>
    <cellStyle name="Normal 6 2 2 3 6 2 3 2 3" xfId="26396"/>
    <cellStyle name="Normal 6 2 2 3 6 2 3 2 4" xfId="26397"/>
    <cellStyle name="Normal 6 2 2 3 6 2 3 3" xfId="26398"/>
    <cellStyle name="Normal 6 2 2 3 6 2 3 3 2" xfId="26399"/>
    <cellStyle name="Normal 6 2 2 3 6 2 3 3 3" xfId="26400"/>
    <cellStyle name="Normal 6 2 2 3 6 2 3 4" xfId="26401"/>
    <cellStyle name="Normal 6 2 2 3 6 2 3 5" xfId="26402"/>
    <cellStyle name="Normal 6 2 2 3 6 2 3 6" xfId="26403"/>
    <cellStyle name="Normal 6 2 2 3 6 2 4" xfId="26404"/>
    <cellStyle name="Normal 6 2 2 3 6 2 4 2" xfId="26405"/>
    <cellStyle name="Normal 6 2 2 3 6 2 4 3" xfId="26406"/>
    <cellStyle name="Normal 6 2 2 3 6 2 4 4" xfId="26407"/>
    <cellStyle name="Normal 6 2 2 3 6 2 5" xfId="26408"/>
    <cellStyle name="Normal 6 2 2 3 6 2 5 2" xfId="26409"/>
    <cellStyle name="Normal 6 2 2 3 6 2 5 3" xfId="26410"/>
    <cellStyle name="Normal 6 2 2 3 6 2 5 4" xfId="26411"/>
    <cellStyle name="Normal 6 2 2 3 6 2 6" xfId="26412"/>
    <cellStyle name="Normal 6 2 2 3 6 2 6 2" xfId="26413"/>
    <cellStyle name="Normal 6 2 2 3 6 2 6 3" xfId="26414"/>
    <cellStyle name="Normal 6 2 2 3 6 2 6 4" xfId="26415"/>
    <cellStyle name="Normal 6 2 2 3 6 2 7" xfId="26416"/>
    <cellStyle name="Normal 6 2 2 3 6 2 7 2" xfId="26417"/>
    <cellStyle name="Normal 6 2 2 3 6 2 7 3" xfId="26418"/>
    <cellStyle name="Normal 6 2 2 3 6 2 8" xfId="26419"/>
    <cellStyle name="Normal 6 2 2 3 6 2 9" xfId="26420"/>
    <cellStyle name="Normal 6 2 2 3 6 3" xfId="26421"/>
    <cellStyle name="Normal 6 2 2 3 6 3 2" xfId="26422"/>
    <cellStyle name="Normal 6 2 2 3 6 3 2 2" xfId="26423"/>
    <cellStyle name="Normal 6 2 2 3 6 3 2 2 2" xfId="26424"/>
    <cellStyle name="Normal 6 2 2 3 6 3 2 2 3" xfId="26425"/>
    <cellStyle name="Normal 6 2 2 3 6 3 2 2 4" xfId="26426"/>
    <cellStyle name="Normal 6 2 2 3 6 3 2 3" xfId="26427"/>
    <cellStyle name="Normal 6 2 2 3 6 3 2 3 2" xfId="26428"/>
    <cellStyle name="Normal 6 2 2 3 6 3 2 3 3" xfId="26429"/>
    <cellStyle name="Normal 6 2 2 3 6 3 2 4" xfId="26430"/>
    <cellStyle name="Normal 6 2 2 3 6 3 2 5" xfId="26431"/>
    <cellStyle name="Normal 6 2 2 3 6 3 2 6" xfId="26432"/>
    <cellStyle name="Normal 6 2 2 3 6 3 3" xfId="26433"/>
    <cellStyle name="Normal 6 2 2 3 6 3 3 2" xfId="26434"/>
    <cellStyle name="Normal 6 2 2 3 6 3 3 3" xfId="26435"/>
    <cellStyle name="Normal 6 2 2 3 6 3 3 4" xfId="26436"/>
    <cellStyle name="Normal 6 2 2 3 6 3 4" xfId="26437"/>
    <cellStyle name="Normal 6 2 2 3 6 3 4 2" xfId="26438"/>
    <cellStyle name="Normal 6 2 2 3 6 3 4 3" xfId="26439"/>
    <cellStyle name="Normal 6 2 2 3 6 3 4 4" xfId="26440"/>
    <cellStyle name="Normal 6 2 2 3 6 3 5" xfId="26441"/>
    <cellStyle name="Normal 6 2 2 3 6 3 5 2" xfId="26442"/>
    <cellStyle name="Normal 6 2 2 3 6 3 5 3" xfId="26443"/>
    <cellStyle name="Normal 6 2 2 3 6 3 5 4" xfId="26444"/>
    <cellStyle name="Normal 6 2 2 3 6 3 6" xfId="26445"/>
    <cellStyle name="Normal 6 2 2 3 6 3 6 2" xfId="26446"/>
    <cellStyle name="Normal 6 2 2 3 6 3 6 3" xfId="26447"/>
    <cellStyle name="Normal 6 2 2 3 6 3 7" xfId="26448"/>
    <cellStyle name="Normal 6 2 2 3 6 3 8" xfId="26449"/>
    <cellStyle name="Normal 6 2 2 3 6 3 9" xfId="26450"/>
    <cellStyle name="Normal 6 2 2 3 6 4" xfId="26451"/>
    <cellStyle name="Normal 6 2 2 3 6 4 2" xfId="26452"/>
    <cellStyle name="Normal 6 2 2 3 6 4 2 2" xfId="26453"/>
    <cellStyle name="Normal 6 2 2 3 6 4 2 3" xfId="26454"/>
    <cellStyle name="Normal 6 2 2 3 6 4 2 4" xfId="26455"/>
    <cellStyle name="Normal 6 2 2 3 6 4 3" xfId="26456"/>
    <cellStyle name="Normal 6 2 2 3 6 4 3 2" xfId="26457"/>
    <cellStyle name="Normal 6 2 2 3 6 4 3 3" xfId="26458"/>
    <cellStyle name="Normal 6 2 2 3 6 4 4" xfId="26459"/>
    <cellStyle name="Normal 6 2 2 3 6 4 5" xfId="26460"/>
    <cellStyle name="Normal 6 2 2 3 6 4 6" xfId="26461"/>
    <cellStyle name="Normal 6 2 2 3 6 5" xfId="26462"/>
    <cellStyle name="Normal 6 2 2 3 6 5 2" xfId="26463"/>
    <cellStyle name="Normal 6 2 2 3 6 5 3" xfId="26464"/>
    <cellStyle name="Normal 6 2 2 3 6 5 4" xfId="26465"/>
    <cellStyle name="Normal 6 2 2 3 6 6" xfId="26466"/>
    <cellStyle name="Normal 6 2 2 3 6 6 2" xfId="26467"/>
    <cellStyle name="Normal 6 2 2 3 6 6 3" xfId="26468"/>
    <cellStyle name="Normal 6 2 2 3 6 6 4" xfId="26469"/>
    <cellStyle name="Normal 6 2 2 3 6 7" xfId="26470"/>
    <cellStyle name="Normal 6 2 2 3 6 7 2" xfId="26471"/>
    <cellStyle name="Normal 6 2 2 3 6 7 3" xfId="26472"/>
    <cellStyle name="Normal 6 2 2 3 6 7 4" xfId="26473"/>
    <cellStyle name="Normal 6 2 2 3 6 8" xfId="26474"/>
    <cellStyle name="Normal 6 2 2 3 6 8 2" xfId="26475"/>
    <cellStyle name="Normal 6 2 2 3 6 8 3" xfId="26476"/>
    <cellStyle name="Normal 6 2 2 3 6 9" xfId="26477"/>
    <cellStyle name="Normal 6 2 2 3 7" xfId="26478"/>
    <cellStyle name="Normal 6 2 2 3 7 10" xfId="26479"/>
    <cellStyle name="Normal 6 2 2 3 7 2" xfId="26480"/>
    <cellStyle name="Normal 6 2 2 3 7 2 2" xfId="26481"/>
    <cellStyle name="Normal 6 2 2 3 7 2 2 2" xfId="26482"/>
    <cellStyle name="Normal 6 2 2 3 7 2 2 2 2" xfId="26483"/>
    <cellStyle name="Normal 6 2 2 3 7 2 2 2 3" xfId="26484"/>
    <cellStyle name="Normal 6 2 2 3 7 2 2 2 4" xfId="26485"/>
    <cellStyle name="Normal 6 2 2 3 7 2 2 3" xfId="26486"/>
    <cellStyle name="Normal 6 2 2 3 7 2 2 3 2" xfId="26487"/>
    <cellStyle name="Normal 6 2 2 3 7 2 2 3 3" xfId="26488"/>
    <cellStyle name="Normal 6 2 2 3 7 2 2 4" xfId="26489"/>
    <cellStyle name="Normal 6 2 2 3 7 2 2 5" xfId="26490"/>
    <cellStyle name="Normal 6 2 2 3 7 2 2 6" xfId="26491"/>
    <cellStyle name="Normal 6 2 2 3 7 2 3" xfId="26492"/>
    <cellStyle name="Normal 6 2 2 3 7 2 3 2" xfId="26493"/>
    <cellStyle name="Normal 6 2 2 3 7 2 3 3" xfId="26494"/>
    <cellStyle name="Normal 6 2 2 3 7 2 3 4" xfId="26495"/>
    <cellStyle name="Normal 6 2 2 3 7 2 4" xfId="26496"/>
    <cellStyle name="Normal 6 2 2 3 7 2 4 2" xfId="26497"/>
    <cellStyle name="Normal 6 2 2 3 7 2 4 3" xfId="26498"/>
    <cellStyle name="Normal 6 2 2 3 7 2 4 4" xfId="26499"/>
    <cellStyle name="Normal 6 2 2 3 7 2 5" xfId="26500"/>
    <cellStyle name="Normal 6 2 2 3 7 2 5 2" xfId="26501"/>
    <cellStyle name="Normal 6 2 2 3 7 2 5 3" xfId="26502"/>
    <cellStyle name="Normal 6 2 2 3 7 2 5 4" xfId="26503"/>
    <cellStyle name="Normal 6 2 2 3 7 2 6" xfId="26504"/>
    <cellStyle name="Normal 6 2 2 3 7 2 6 2" xfId="26505"/>
    <cellStyle name="Normal 6 2 2 3 7 2 6 3" xfId="26506"/>
    <cellStyle name="Normal 6 2 2 3 7 2 7" xfId="26507"/>
    <cellStyle name="Normal 6 2 2 3 7 2 8" xfId="26508"/>
    <cellStyle name="Normal 6 2 2 3 7 2 9" xfId="26509"/>
    <cellStyle name="Normal 6 2 2 3 7 3" xfId="26510"/>
    <cellStyle name="Normal 6 2 2 3 7 3 2" xfId="26511"/>
    <cellStyle name="Normal 6 2 2 3 7 3 2 2" xfId="26512"/>
    <cellStyle name="Normal 6 2 2 3 7 3 2 3" xfId="26513"/>
    <cellStyle name="Normal 6 2 2 3 7 3 2 4" xfId="26514"/>
    <cellStyle name="Normal 6 2 2 3 7 3 3" xfId="26515"/>
    <cellStyle name="Normal 6 2 2 3 7 3 3 2" xfId="26516"/>
    <cellStyle name="Normal 6 2 2 3 7 3 3 3" xfId="26517"/>
    <cellStyle name="Normal 6 2 2 3 7 3 4" xfId="26518"/>
    <cellStyle name="Normal 6 2 2 3 7 3 5" xfId="26519"/>
    <cellStyle name="Normal 6 2 2 3 7 3 6" xfId="26520"/>
    <cellStyle name="Normal 6 2 2 3 7 4" xfId="26521"/>
    <cellStyle name="Normal 6 2 2 3 7 4 2" xfId="26522"/>
    <cellStyle name="Normal 6 2 2 3 7 4 3" xfId="26523"/>
    <cellStyle name="Normal 6 2 2 3 7 4 4" xfId="26524"/>
    <cellStyle name="Normal 6 2 2 3 7 5" xfId="26525"/>
    <cellStyle name="Normal 6 2 2 3 7 5 2" xfId="26526"/>
    <cellStyle name="Normal 6 2 2 3 7 5 3" xfId="26527"/>
    <cellStyle name="Normal 6 2 2 3 7 5 4" xfId="26528"/>
    <cellStyle name="Normal 6 2 2 3 7 6" xfId="26529"/>
    <cellStyle name="Normal 6 2 2 3 7 6 2" xfId="26530"/>
    <cellStyle name="Normal 6 2 2 3 7 6 3" xfId="26531"/>
    <cellStyle name="Normal 6 2 2 3 7 6 4" xfId="26532"/>
    <cellStyle name="Normal 6 2 2 3 7 7" xfId="26533"/>
    <cellStyle name="Normal 6 2 2 3 7 7 2" xfId="26534"/>
    <cellStyle name="Normal 6 2 2 3 7 7 3" xfId="26535"/>
    <cellStyle name="Normal 6 2 2 3 7 8" xfId="26536"/>
    <cellStyle name="Normal 6 2 2 3 7 9" xfId="26537"/>
    <cellStyle name="Normal 6 2 2 3 8" xfId="26538"/>
    <cellStyle name="Normal 6 2 2 3 8 2" xfId="26539"/>
    <cellStyle name="Normal 6 2 2 3 8 2 2" xfId="26540"/>
    <cellStyle name="Normal 6 2 2 3 8 2 2 2" xfId="26541"/>
    <cellStyle name="Normal 6 2 2 3 8 2 2 3" xfId="26542"/>
    <cellStyle name="Normal 6 2 2 3 8 2 2 4" xfId="26543"/>
    <cellStyle name="Normal 6 2 2 3 8 2 3" xfId="26544"/>
    <cellStyle name="Normal 6 2 2 3 8 2 3 2" xfId="26545"/>
    <cellStyle name="Normal 6 2 2 3 8 2 3 3" xfId="26546"/>
    <cellStyle name="Normal 6 2 2 3 8 2 4" xfId="26547"/>
    <cellStyle name="Normal 6 2 2 3 8 2 5" xfId="26548"/>
    <cellStyle name="Normal 6 2 2 3 8 2 6" xfId="26549"/>
    <cellStyle name="Normal 6 2 2 3 8 3" xfId="26550"/>
    <cellStyle name="Normal 6 2 2 3 8 3 2" xfId="26551"/>
    <cellStyle name="Normal 6 2 2 3 8 3 3" xfId="26552"/>
    <cellStyle name="Normal 6 2 2 3 8 3 4" xfId="26553"/>
    <cellStyle name="Normal 6 2 2 3 8 4" xfId="26554"/>
    <cellStyle name="Normal 6 2 2 3 8 4 2" xfId="26555"/>
    <cellStyle name="Normal 6 2 2 3 8 4 3" xfId="26556"/>
    <cellStyle name="Normal 6 2 2 3 8 4 4" xfId="26557"/>
    <cellStyle name="Normal 6 2 2 3 8 5" xfId="26558"/>
    <cellStyle name="Normal 6 2 2 3 8 5 2" xfId="26559"/>
    <cellStyle name="Normal 6 2 2 3 8 5 3" xfId="26560"/>
    <cellStyle name="Normal 6 2 2 3 8 5 4" xfId="26561"/>
    <cellStyle name="Normal 6 2 2 3 8 6" xfId="26562"/>
    <cellStyle name="Normal 6 2 2 3 8 6 2" xfId="26563"/>
    <cellStyle name="Normal 6 2 2 3 8 6 3" xfId="26564"/>
    <cellStyle name="Normal 6 2 2 3 8 7" xfId="26565"/>
    <cellStyle name="Normal 6 2 2 3 8 8" xfId="26566"/>
    <cellStyle name="Normal 6 2 2 3 8 9" xfId="26567"/>
    <cellStyle name="Normal 6 2 2 3 9" xfId="26568"/>
    <cellStyle name="Normal 6 2 2 3 9 2" xfId="26569"/>
    <cellStyle name="Normal 6 2 2 3 9 2 2" xfId="26570"/>
    <cellStyle name="Normal 6 2 2 3 9 2 2 2" xfId="26571"/>
    <cellStyle name="Normal 6 2 2 3 9 2 2 3" xfId="26572"/>
    <cellStyle name="Normal 6 2 2 3 9 2 2 4" xfId="26573"/>
    <cellStyle name="Normal 6 2 2 3 9 2 3" xfId="26574"/>
    <cellStyle name="Normal 6 2 2 3 9 2 3 2" xfId="26575"/>
    <cellStyle name="Normal 6 2 2 3 9 2 3 3" xfId="26576"/>
    <cellStyle name="Normal 6 2 2 3 9 2 4" xfId="26577"/>
    <cellStyle name="Normal 6 2 2 3 9 2 5" xfId="26578"/>
    <cellStyle name="Normal 6 2 2 3 9 2 6" xfId="26579"/>
    <cellStyle name="Normal 6 2 2 3 9 3" xfId="26580"/>
    <cellStyle name="Normal 6 2 2 3 9 3 2" xfId="26581"/>
    <cellStyle name="Normal 6 2 2 3 9 3 3" xfId="26582"/>
    <cellStyle name="Normal 6 2 2 3 9 3 4" xfId="26583"/>
    <cellStyle name="Normal 6 2 2 3 9 4" xfId="26584"/>
    <cellStyle name="Normal 6 2 2 3 9 4 2" xfId="26585"/>
    <cellStyle name="Normal 6 2 2 3 9 4 3" xfId="26586"/>
    <cellStyle name="Normal 6 2 2 3 9 4 4" xfId="26587"/>
    <cellStyle name="Normal 6 2 2 3 9 5" xfId="26588"/>
    <cellStyle name="Normal 6 2 2 3 9 5 2" xfId="26589"/>
    <cellStyle name="Normal 6 2 2 3 9 5 3" xfId="26590"/>
    <cellStyle name="Normal 6 2 2 3 9 5 4" xfId="26591"/>
    <cellStyle name="Normal 6 2 2 3 9 6" xfId="26592"/>
    <cellStyle name="Normal 6 2 2 3 9 6 2" xfId="26593"/>
    <cellStyle name="Normal 6 2 2 3 9 6 3" xfId="26594"/>
    <cellStyle name="Normal 6 2 2 3 9 7" xfId="26595"/>
    <cellStyle name="Normal 6 2 2 3 9 8" xfId="26596"/>
    <cellStyle name="Normal 6 2 2 3 9 9" xfId="26597"/>
    <cellStyle name="Normal 6 2 2 4" xfId="208"/>
    <cellStyle name="Normal 6 2 2 4 10" xfId="26598"/>
    <cellStyle name="Normal 6 2 2 4 10 2" xfId="26599"/>
    <cellStyle name="Normal 6 2 2 4 10 3" xfId="26600"/>
    <cellStyle name="Normal 6 2 2 4 10 4" xfId="26601"/>
    <cellStyle name="Normal 6 2 2 4 11" xfId="26602"/>
    <cellStyle name="Normal 6 2 2 4 11 2" xfId="26603"/>
    <cellStyle name="Normal 6 2 2 4 11 3" xfId="26604"/>
    <cellStyle name="Normal 6 2 2 4 12" xfId="26605"/>
    <cellStyle name="Normal 6 2 2 4 13" xfId="26606"/>
    <cellStyle name="Normal 6 2 2 4 14" xfId="26607"/>
    <cellStyle name="Normal 6 2 2 4 2" xfId="26608"/>
    <cellStyle name="Normal 6 2 2 4 2 10" xfId="26609"/>
    <cellStyle name="Normal 6 2 2 4 2 11" xfId="26610"/>
    <cellStyle name="Normal 6 2 2 4 2 2" xfId="26611"/>
    <cellStyle name="Normal 6 2 2 4 2 2 10" xfId="26612"/>
    <cellStyle name="Normal 6 2 2 4 2 2 2" xfId="26613"/>
    <cellStyle name="Normal 6 2 2 4 2 2 2 2" xfId="26614"/>
    <cellStyle name="Normal 6 2 2 4 2 2 2 2 2" xfId="26615"/>
    <cellStyle name="Normal 6 2 2 4 2 2 2 2 2 2" xfId="26616"/>
    <cellStyle name="Normal 6 2 2 4 2 2 2 2 2 3" xfId="26617"/>
    <cellStyle name="Normal 6 2 2 4 2 2 2 2 2 4" xfId="26618"/>
    <cellStyle name="Normal 6 2 2 4 2 2 2 2 3" xfId="26619"/>
    <cellStyle name="Normal 6 2 2 4 2 2 2 2 3 2" xfId="26620"/>
    <cellStyle name="Normal 6 2 2 4 2 2 2 2 3 3" xfId="26621"/>
    <cellStyle name="Normal 6 2 2 4 2 2 2 2 4" xfId="26622"/>
    <cellStyle name="Normal 6 2 2 4 2 2 2 2 5" xfId="26623"/>
    <cellStyle name="Normal 6 2 2 4 2 2 2 2 6" xfId="26624"/>
    <cellStyle name="Normal 6 2 2 4 2 2 2 3" xfId="26625"/>
    <cellStyle name="Normal 6 2 2 4 2 2 2 3 2" xfId="26626"/>
    <cellStyle name="Normal 6 2 2 4 2 2 2 3 3" xfId="26627"/>
    <cellStyle name="Normal 6 2 2 4 2 2 2 3 4" xfId="26628"/>
    <cellStyle name="Normal 6 2 2 4 2 2 2 4" xfId="26629"/>
    <cellStyle name="Normal 6 2 2 4 2 2 2 4 2" xfId="26630"/>
    <cellStyle name="Normal 6 2 2 4 2 2 2 4 3" xfId="26631"/>
    <cellStyle name="Normal 6 2 2 4 2 2 2 4 4" xfId="26632"/>
    <cellStyle name="Normal 6 2 2 4 2 2 2 5" xfId="26633"/>
    <cellStyle name="Normal 6 2 2 4 2 2 2 5 2" xfId="26634"/>
    <cellStyle name="Normal 6 2 2 4 2 2 2 5 3" xfId="26635"/>
    <cellStyle name="Normal 6 2 2 4 2 2 2 5 4" xfId="26636"/>
    <cellStyle name="Normal 6 2 2 4 2 2 2 6" xfId="26637"/>
    <cellStyle name="Normal 6 2 2 4 2 2 2 6 2" xfId="26638"/>
    <cellStyle name="Normal 6 2 2 4 2 2 2 6 3" xfId="26639"/>
    <cellStyle name="Normal 6 2 2 4 2 2 2 7" xfId="26640"/>
    <cellStyle name="Normal 6 2 2 4 2 2 2 8" xfId="26641"/>
    <cellStyle name="Normal 6 2 2 4 2 2 2 9" xfId="26642"/>
    <cellStyle name="Normal 6 2 2 4 2 2 3" xfId="26643"/>
    <cellStyle name="Normal 6 2 2 4 2 2 3 2" xfId="26644"/>
    <cellStyle name="Normal 6 2 2 4 2 2 3 2 2" xfId="26645"/>
    <cellStyle name="Normal 6 2 2 4 2 2 3 2 3" xfId="26646"/>
    <cellStyle name="Normal 6 2 2 4 2 2 3 2 4" xfId="26647"/>
    <cellStyle name="Normal 6 2 2 4 2 2 3 3" xfId="26648"/>
    <cellStyle name="Normal 6 2 2 4 2 2 3 3 2" xfId="26649"/>
    <cellStyle name="Normal 6 2 2 4 2 2 3 3 3" xfId="26650"/>
    <cellStyle name="Normal 6 2 2 4 2 2 3 4" xfId="26651"/>
    <cellStyle name="Normal 6 2 2 4 2 2 3 5" xfId="26652"/>
    <cellStyle name="Normal 6 2 2 4 2 2 3 6" xfId="26653"/>
    <cellStyle name="Normal 6 2 2 4 2 2 4" xfId="26654"/>
    <cellStyle name="Normal 6 2 2 4 2 2 4 2" xfId="26655"/>
    <cellStyle name="Normal 6 2 2 4 2 2 4 3" xfId="26656"/>
    <cellStyle name="Normal 6 2 2 4 2 2 4 4" xfId="26657"/>
    <cellStyle name="Normal 6 2 2 4 2 2 5" xfId="26658"/>
    <cellStyle name="Normal 6 2 2 4 2 2 5 2" xfId="26659"/>
    <cellStyle name="Normal 6 2 2 4 2 2 5 3" xfId="26660"/>
    <cellStyle name="Normal 6 2 2 4 2 2 5 4" xfId="26661"/>
    <cellStyle name="Normal 6 2 2 4 2 2 6" xfId="26662"/>
    <cellStyle name="Normal 6 2 2 4 2 2 6 2" xfId="26663"/>
    <cellStyle name="Normal 6 2 2 4 2 2 6 3" xfId="26664"/>
    <cellStyle name="Normal 6 2 2 4 2 2 6 4" xfId="26665"/>
    <cellStyle name="Normal 6 2 2 4 2 2 7" xfId="26666"/>
    <cellStyle name="Normal 6 2 2 4 2 2 7 2" xfId="26667"/>
    <cellStyle name="Normal 6 2 2 4 2 2 7 3" xfId="26668"/>
    <cellStyle name="Normal 6 2 2 4 2 2 8" xfId="26669"/>
    <cellStyle name="Normal 6 2 2 4 2 2 9" xfId="26670"/>
    <cellStyle name="Normal 6 2 2 4 2 3" xfId="26671"/>
    <cellStyle name="Normal 6 2 2 4 2 3 2" xfId="26672"/>
    <cellStyle name="Normal 6 2 2 4 2 3 2 2" xfId="26673"/>
    <cellStyle name="Normal 6 2 2 4 2 3 2 2 2" xfId="26674"/>
    <cellStyle name="Normal 6 2 2 4 2 3 2 2 3" xfId="26675"/>
    <cellStyle name="Normal 6 2 2 4 2 3 2 2 4" xfId="26676"/>
    <cellStyle name="Normal 6 2 2 4 2 3 2 3" xfId="26677"/>
    <cellStyle name="Normal 6 2 2 4 2 3 2 3 2" xfId="26678"/>
    <cellStyle name="Normal 6 2 2 4 2 3 2 3 3" xfId="26679"/>
    <cellStyle name="Normal 6 2 2 4 2 3 2 4" xfId="26680"/>
    <cellStyle name="Normal 6 2 2 4 2 3 2 5" xfId="26681"/>
    <cellStyle name="Normal 6 2 2 4 2 3 2 6" xfId="26682"/>
    <cellStyle name="Normal 6 2 2 4 2 3 3" xfId="26683"/>
    <cellStyle name="Normal 6 2 2 4 2 3 3 2" xfId="26684"/>
    <cellStyle name="Normal 6 2 2 4 2 3 3 3" xfId="26685"/>
    <cellStyle name="Normal 6 2 2 4 2 3 3 4" xfId="26686"/>
    <cellStyle name="Normal 6 2 2 4 2 3 4" xfId="26687"/>
    <cellStyle name="Normal 6 2 2 4 2 3 4 2" xfId="26688"/>
    <cellStyle name="Normal 6 2 2 4 2 3 4 3" xfId="26689"/>
    <cellStyle name="Normal 6 2 2 4 2 3 4 4" xfId="26690"/>
    <cellStyle name="Normal 6 2 2 4 2 3 5" xfId="26691"/>
    <cellStyle name="Normal 6 2 2 4 2 3 5 2" xfId="26692"/>
    <cellStyle name="Normal 6 2 2 4 2 3 5 3" xfId="26693"/>
    <cellStyle name="Normal 6 2 2 4 2 3 5 4" xfId="26694"/>
    <cellStyle name="Normal 6 2 2 4 2 3 6" xfId="26695"/>
    <cellStyle name="Normal 6 2 2 4 2 3 6 2" xfId="26696"/>
    <cellStyle name="Normal 6 2 2 4 2 3 6 3" xfId="26697"/>
    <cellStyle name="Normal 6 2 2 4 2 3 7" xfId="26698"/>
    <cellStyle name="Normal 6 2 2 4 2 3 8" xfId="26699"/>
    <cellStyle name="Normal 6 2 2 4 2 3 9" xfId="26700"/>
    <cellStyle name="Normal 6 2 2 4 2 4" xfId="26701"/>
    <cellStyle name="Normal 6 2 2 4 2 4 2" xfId="26702"/>
    <cellStyle name="Normal 6 2 2 4 2 4 2 2" xfId="26703"/>
    <cellStyle name="Normal 6 2 2 4 2 4 2 3" xfId="26704"/>
    <cellStyle name="Normal 6 2 2 4 2 4 2 4" xfId="26705"/>
    <cellStyle name="Normal 6 2 2 4 2 4 3" xfId="26706"/>
    <cellStyle name="Normal 6 2 2 4 2 4 3 2" xfId="26707"/>
    <cellStyle name="Normal 6 2 2 4 2 4 3 3" xfId="26708"/>
    <cellStyle name="Normal 6 2 2 4 2 4 4" xfId="26709"/>
    <cellStyle name="Normal 6 2 2 4 2 4 5" xfId="26710"/>
    <cellStyle name="Normal 6 2 2 4 2 4 6" xfId="26711"/>
    <cellStyle name="Normal 6 2 2 4 2 5" xfId="26712"/>
    <cellStyle name="Normal 6 2 2 4 2 5 2" xfId="26713"/>
    <cellStyle name="Normal 6 2 2 4 2 5 3" xfId="26714"/>
    <cellStyle name="Normal 6 2 2 4 2 5 4" xfId="26715"/>
    <cellStyle name="Normal 6 2 2 4 2 6" xfId="26716"/>
    <cellStyle name="Normal 6 2 2 4 2 6 2" xfId="26717"/>
    <cellStyle name="Normal 6 2 2 4 2 6 3" xfId="26718"/>
    <cellStyle name="Normal 6 2 2 4 2 6 4" xfId="26719"/>
    <cellStyle name="Normal 6 2 2 4 2 7" xfId="26720"/>
    <cellStyle name="Normal 6 2 2 4 2 7 2" xfId="26721"/>
    <cellStyle name="Normal 6 2 2 4 2 7 3" xfId="26722"/>
    <cellStyle name="Normal 6 2 2 4 2 7 4" xfId="26723"/>
    <cellStyle name="Normal 6 2 2 4 2 8" xfId="26724"/>
    <cellStyle name="Normal 6 2 2 4 2 8 2" xfId="26725"/>
    <cellStyle name="Normal 6 2 2 4 2 8 3" xfId="26726"/>
    <cellStyle name="Normal 6 2 2 4 2 9" xfId="26727"/>
    <cellStyle name="Normal 6 2 2 4 3" xfId="26728"/>
    <cellStyle name="Normal 6 2 2 4 3 10" xfId="26729"/>
    <cellStyle name="Normal 6 2 2 4 3 2" xfId="26730"/>
    <cellStyle name="Normal 6 2 2 4 3 2 2" xfId="26731"/>
    <cellStyle name="Normal 6 2 2 4 3 2 2 2" xfId="26732"/>
    <cellStyle name="Normal 6 2 2 4 3 2 2 2 2" xfId="26733"/>
    <cellStyle name="Normal 6 2 2 4 3 2 2 2 3" xfId="26734"/>
    <cellStyle name="Normal 6 2 2 4 3 2 2 2 4" xfId="26735"/>
    <cellStyle name="Normal 6 2 2 4 3 2 2 3" xfId="26736"/>
    <cellStyle name="Normal 6 2 2 4 3 2 2 3 2" xfId="26737"/>
    <cellStyle name="Normal 6 2 2 4 3 2 2 3 3" xfId="26738"/>
    <cellStyle name="Normal 6 2 2 4 3 2 2 4" xfId="26739"/>
    <cellStyle name="Normal 6 2 2 4 3 2 2 5" xfId="26740"/>
    <cellStyle name="Normal 6 2 2 4 3 2 2 6" xfId="26741"/>
    <cellStyle name="Normal 6 2 2 4 3 2 3" xfId="26742"/>
    <cellStyle name="Normal 6 2 2 4 3 2 3 2" xfId="26743"/>
    <cellStyle name="Normal 6 2 2 4 3 2 3 3" xfId="26744"/>
    <cellStyle name="Normal 6 2 2 4 3 2 3 4" xfId="26745"/>
    <cellStyle name="Normal 6 2 2 4 3 2 4" xfId="26746"/>
    <cellStyle name="Normal 6 2 2 4 3 2 4 2" xfId="26747"/>
    <cellStyle name="Normal 6 2 2 4 3 2 4 3" xfId="26748"/>
    <cellStyle name="Normal 6 2 2 4 3 2 4 4" xfId="26749"/>
    <cellStyle name="Normal 6 2 2 4 3 2 5" xfId="26750"/>
    <cellStyle name="Normal 6 2 2 4 3 2 5 2" xfId="26751"/>
    <cellStyle name="Normal 6 2 2 4 3 2 5 3" xfId="26752"/>
    <cellStyle name="Normal 6 2 2 4 3 2 5 4" xfId="26753"/>
    <cellStyle name="Normal 6 2 2 4 3 2 6" xfId="26754"/>
    <cellStyle name="Normal 6 2 2 4 3 2 6 2" xfId="26755"/>
    <cellStyle name="Normal 6 2 2 4 3 2 6 3" xfId="26756"/>
    <cellStyle name="Normal 6 2 2 4 3 2 7" xfId="26757"/>
    <cellStyle name="Normal 6 2 2 4 3 2 8" xfId="26758"/>
    <cellStyle name="Normal 6 2 2 4 3 2 9" xfId="26759"/>
    <cellStyle name="Normal 6 2 2 4 3 3" xfId="26760"/>
    <cellStyle name="Normal 6 2 2 4 3 3 2" xfId="26761"/>
    <cellStyle name="Normal 6 2 2 4 3 3 2 2" xfId="26762"/>
    <cellStyle name="Normal 6 2 2 4 3 3 2 3" xfId="26763"/>
    <cellStyle name="Normal 6 2 2 4 3 3 2 4" xfId="26764"/>
    <cellStyle name="Normal 6 2 2 4 3 3 3" xfId="26765"/>
    <cellStyle name="Normal 6 2 2 4 3 3 3 2" xfId="26766"/>
    <cellStyle name="Normal 6 2 2 4 3 3 3 3" xfId="26767"/>
    <cellStyle name="Normal 6 2 2 4 3 3 4" xfId="26768"/>
    <cellStyle name="Normal 6 2 2 4 3 3 5" xfId="26769"/>
    <cellStyle name="Normal 6 2 2 4 3 3 6" xfId="26770"/>
    <cellStyle name="Normal 6 2 2 4 3 4" xfId="26771"/>
    <cellStyle name="Normal 6 2 2 4 3 4 2" xfId="26772"/>
    <cellStyle name="Normal 6 2 2 4 3 4 3" xfId="26773"/>
    <cellStyle name="Normal 6 2 2 4 3 4 4" xfId="26774"/>
    <cellStyle name="Normal 6 2 2 4 3 5" xfId="26775"/>
    <cellStyle name="Normal 6 2 2 4 3 5 2" xfId="26776"/>
    <cellStyle name="Normal 6 2 2 4 3 5 3" xfId="26777"/>
    <cellStyle name="Normal 6 2 2 4 3 5 4" xfId="26778"/>
    <cellStyle name="Normal 6 2 2 4 3 6" xfId="26779"/>
    <cellStyle name="Normal 6 2 2 4 3 6 2" xfId="26780"/>
    <cellStyle name="Normal 6 2 2 4 3 6 3" xfId="26781"/>
    <cellStyle name="Normal 6 2 2 4 3 6 4" xfId="26782"/>
    <cellStyle name="Normal 6 2 2 4 3 7" xfId="26783"/>
    <cellStyle name="Normal 6 2 2 4 3 7 2" xfId="26784"/>
    <cellStyle name="Normal 6 2 2 4 3 7 3" xfId="26785"/>
    <cellStyle name="Normal 6 2 2 4 3 8" xfId="26786"/>
    <cellStyle name="Normal 6 2 2 4 3 9" xfId="26787"/>
    <cellStyle name="Normal 6 2 2 4 4" xfId="26788"/>
    <cellStyle name="Normal 6 2 2 4 4 2" xfId="26789"/>
    <cellStyle name="Normal 6 2 2 4 4 2 2" xfId="26790"/>
    <cellStyle name="Normal 6 2 2 4 4 2 2 2" xfId="26791"/>
    <cellStyle name="Normal 6 2 2 4 4 2 2 3" xfId="26792"/>
    <cellStyle name="Normal 6 2 2 4 4 2 2 4" xfId="26793"/>
    <cellStyle name="Normal 6 2 2 4 4 2 3" xfId="26794"/>
    <cellStyle name="Normal 6 2 2 4 4 2 3 2" xfId="26795"/>
    <cellStyle name="Normal 6 2 2 4 4 2 3 3" xfId="26796"/>
    <cellStyle name="Normal 6 2 2 4 4 2 4" xfId="26797"/>
    <cellStyle name="Normal 6 2 2 4 4 2 5" xfId="26798"/>
    <cellStyle name="Normal 6 2 2 4 4 2 6" xfId="26799"/>
    <cellStyle name="Normal 6 2 2 4 4 3" xfId="26800"/>
    <cellStyle name="Normal 6 2 2 4 4 3 2" xfId="26801"/>
    <cellStyle name="Normal 6 2 2 4 4 3 3" xfId="26802"/>
    <cellStyle name="Normal 6 2 2 4 4 3 4" xfId="26803"/>
    <cellStyle name="Normal 6 2 2 4 4 4" xfId="26804"/>
    <cellStyle name="Normal 6 2 2 4 4 4 2" xfId="26805"/>
    <cellStyle name="Normal 6 2 2 4 4 4 3" xfId="26806"/>
    <cellStyle name="Normal 6 2 2 4 4 4 4" xfId="26807"/>
    <cellStyle name="Normal 6 2 2 4 4 5" xfId="26808"/>
    <cellStyle name="Normal 6 2 2 4 4 5 2" xfId="26809"/>
    <cellStyle name="Normal 6 2 2 4 4 5 3" xfId="26810"/>
    <cellStyle name="Normal 6 2 2 4 4 5 4" xfId="26811"/>
    <cellStyle name="Normal 6 2 2 4 4 6" xfId="26812"/>
    <cellStyle name="Normal 6 2 2 4 4 6 2" xfId="26813"/>
    <cellStyle name="Normal 6 2 2 4 4 6 3" xfId="26814"/>
    <cellStyle name="Normal 6 2 2 4 4 7" xfId="26815"/>
    <cellStyle name="Normal 6 2 2 4 4 8" xfId="26816"/>
    <cellStyle name="Normal 6 2 2 4 4 9" xfId="26817"/>
    <cellStyle name="Normal 6 2 2 4 5" xfId="26818"/>
    <cellStyle name="Normal 6 2 2 4 5 2" xfId="26819"/>
    <cellStyle name="Normal 6 2 2 4 5 2 2" xfId="26820"/>
    <cellStyle name="Normal 6 2 2 4 5 2 2 2" xfId="26821"/>
    <cellStyle name="Normal 6 2 2 4 5 2 2 3" xfId="26822"/>
    <cellStyle name="Normal 6 2 2 4 5 2 2 4" xfId="26823"/>
    <cellStyle name="Normal 6 2 2 4 5 2 3" xfId="26824"/>
    <cellStyle name="Normal 6 2 2 4 5 2 3 2" xfId="26825"/>
    <cellStyle name="Normal 6 2 2 4 5 2 3 3" xfId="26826"/>
    <cellStyle name="Normal 6 2 2 4 5 2 4" xfId="26827"/>
    <cellStyle name="Normal 6 2 2 4 5 2 5" xfId="26828"/>
    <cellStyle name="Normal 6 2 2 4 5 2 6" xfId="26829"/>
    <cellStyle name="Normal 6 2 2 4 5 3" xfId="26830"/>
    <cellStyle name="Normal 6 2 2 4 5 3 2" xfId="26831"/>
    <cellStyle name="Normal 6 2 2 4 5 3 3" xfId="26832"/>
    <cellStyle name="Normal 6 2 2 4 5 3 4" xfId="26833"/>
    <cellStyle name="Normal 6 2 2 4 5 4" xfId="26834"/>
    <cellStyle name="Normal 6 2 2 4 5 4 2" xfId="26835"/>
    <cellStyle name="Normal 6 2 2 4 5 4 3" xfId="26836"/>
    <cellStyle name="Normal 6 2 2 4 5 4 4" xfId="26837"/>
    <cellStyle name="Normal 6 2 2 4 5 5" xfId="26838"/>
    <cellStyle name="Normal 6 2 2 4 5 5 2" xfId="26839"/>
    <cellStyle name="Normal 6 2 2 4 5 5 3" xfId="26840"/>
    <cellStyle name="Normal 6 2 2 4 5 5 4" xfId="26841"/>
    <cellStyle name="Normal 6 2 2 4 5 6" xfId="26842"/>
    <cellStyle name="Normal 6 2 2 4 5 6 2" xfId="26843"/>
    <cellStyle name="Normal 6 2 2 4 5 6 3" xfId="26844"/>
    <cellStyle name="Normal 6 2 2 4 5 7" xfId="26845"/>
    <cellStyle name="Normal 6 2 2 4 5 8" xfId="26846"/>
    <cellStyle name="Normal 6 2 2 4 5 9" xfId="26847"/>
    <cellStyle name="Normal 6 2 2 4 6" xfId="26848"/>
    <cellStyle name="Normal 6 2 2 4 6 2" xfId="26849"/>
    <cellStyle name="Normal 6 2 2 4 6 2 2" xfId="26850"/>
    <cellStyle name="Normal 6 2 2 4 6 2 2 2" xfId="26851"/>
    <cellStyle name="Normal 6 2 2 4 6 2 2 3" xfId="26852"/>
    <cellStyle name="Normal 6 2 2 4 6 2 2 4" xfId="26853"/>
    <cellStyle name="Normal 6 2 2 4 6 2 3" xfId="26854"/>
    <cellStyle name="Normal 6 2 2 4 6 2 3 2" xfId="26855"/>
    <cellStyle name="Normal 6 2 2 4 6 2 3 3" xfId="26856"/>
    <cellStyle name="Normal 6 2 2 4 6 2 4" xfId="26857"/>
    <cellStyle name="Normal 6 2 2 4 6 2 5" xfId="26858"/>
    <cellStyle name="Normal 6 2 2 4 6 2 6" xfId="26859"/>
    <cellStyle name="Normal 6 2 2 4 6 3" xfId="26860"/>
    <cellStyle name="Normal 6 2 2 4 6 3 2" xfId="26861"/>
    <cellStyle name="Normal 6 2 2 4 6 3 3" xfId="26862"/>
    <cellStyle name="Normal 6 2 2 4 6 3 4" xfId="26863"/>
    <cellStyle name="Normal 6 2 2 4 6 4" xfId="26864"/>
    <cellStyle name="Normal 6 2 2 4 6 4 2" xfId="26865"/>
    <cellStyle name="Normal 6 2 2 4 6 4 3" xfId="26866"/>
    <cellStyle name="Normal 6 2 2 4 6 4 4" xfId="26867"/>
    <cellStyle name="Normal 6 2 2 4 6 5" xfId="26868"/>
    <cellStyle name="Normal 6 2 2 4 6 5 2" xfId="26869"/>
    <cellStyle name="Normal 6 2 2 4 6 5 3" xfId="26870"/>
    <cellStyle name="Normal 6 2 2 4 6 6" xfId="26871"/>
    <cellStyle name="Normal 6 2 2 4 6 7" xfId="26872"/>
    <cellStyle name="Normal 6 2 2 4 6 8" xfId="26873"/>
    <cellStyle name="Normal 6 2 2 4 7" xfId="26874"/>
    <cellStyle name="Normal 6 2 2 4 7 2" xfId="26875"/>
    <cellStyle name="Normal 6 2 2 4 7 2 2" xfId="26876"/>
    <cellStyle name="Normal 6 2 2 4 7 2 3" xfId="26877"/>
    <cellStyle name="Normal 6 2 2 4 7 2 4" xfId="26878"/>
    <cellStyle name="Normal 6 2 2 4 7 3" xfId="26879"/>
    <cellStyle name="Normal 6 2 2 4 7 3 2" xfId="26880"/>
    <cellStyle name="Normal 6 2 2 4 7 3 3" xfId="26881"/>
    <cellStyle name="Normal 6 2 2 4 7 4" xfId="26882"/>
    <cellStyle name="Normal 6 2 2 4 7 5" xfId="26883"/>
    <cellStyle name="Normal 6 2 2 4 7 6" xfId="26884"/>
    <cellStyle name="Normal 6 2 2 4 8" xfId="26885"/>
    <cellStyle name="Normal 6 2 2 4 8 2" xfId="26886"/>
    <cellStyle name="Normal 6 2 2 4 8 3" xfId="26887"/>
    <cellStyle name="Normal 6 2 2 4 8 4" xfId="26888"/>
    <cellStyle name="Normal 6 2 2 4 9" xfId="26889"/>
    <cellStyle name="Normal 6 2 2 4 9 2" xfId="26890"/>
    <cellStyle name="Normal 6 2 2 4 9 3" xfId="26891"/>
    <cellStyle name="Normal 6 2 2 4 9 4" xfId="26892"/>
    <cellStyle name="Normal 6 2 2 5" xfId="26893"/>
    <cellStyle name="Normal 6 2 2 5 10" xfId="26894"/>
    <cellStyle name="Normal 6 2 2 5 10 2" xfId="26895"/>
    <cellStyle name="Normal 6 2 2 5 10 3" xfId="26896"/>
    <cellStyle name="Normal 6 2 2 5 10 4" xfId="26897"/>
    <cellStyle name="Normal 6 2 2 5 11" xfId="26898"/>
    <cellStyle name="Normal 6 2 2 5 11 2" xfId="26899"/>
    <cellStyle name="Normal 6 2 2 5 11 3" xfId="26900"/>
    <cellStyle name="Normal 6 2 2 5 12" xfId="26901"/>
    <cellStyle name="Normal 6 2 2 5 13" xfId="26902"/>
    <cellStyle name="Normal 6 2 2 5 14" xfId="26903"/>
    <cellStyle name="Normal 6 2 2 5 2" xfId="26904"/>
    <cellStyle name="Normal 6 2 2 5 2 10" xfId="26905"/>
    <cellStyle name="Normal 6 2 2 5 2 11" xfId="26906"/>
    <cellStyle name="Normal 6 2 2 5 2 2" xfId="26907"/>
    <cellStyle name="Normal 6 2 2 5 2 2 10" xfId="26908"/>
    <cellStyle name="Normal 6 2 2 5 2 2 2" xfId="26909"/>
    <cellStyle name="Normal 6 2 2 5 2 2 2 2" xfId="26910"/>
    <cellStyle name="Normal 6 2 2 5 2 2 2 2 2" xfId="26911"/>
    <cellStyle name="Normal 6 2 2 5 2 2 2 2 2 2" xfId="26912"/>
    <cellStyle name="Normal 6 2 2 5 2 2 2 2 2 3" xfId="26913"/>
    <cellStyle name="Normal 6 2 2 5 2 2 2 2 2 4" xfId="26914"/>
    <cellStyle name="Normal 6 2 2 5 2 2 2 2 3" xfId="26915"/>
    <cellStyle name="Normal 6 2 2 5 2 2 2 2 3 2" xfId="26916"/>
    <cellStyle name="Normal 6 2 2 5 2 2 2 2 3 3" xfId="26917"/>
    <cellStyle name="Normal 6 2 2 5 2 2 2 2 4" xfId="26918"/>
    <cellStyle name="Normal 6 2 2 5 2 2 2 2 5" xfId="26919"/>
    <cellStyle name="Normal 6 2 2 5 2 2 2 2 6" xfId="26920"/>
    <cellStyle name="Normal 6 2 2 5 2 2 2 3" xfId="26921"/>
    <cellStyle name="Normal 6 2 2 5 2 2 2 3 2" xfId="26922"/>
    <cellStyle name="Normal 6 2 2 5 2 2 2 3 3" xfId="26923"/>
    <cellStyle name="Normal 6 2 2 5 2 2 2 3 4" xfId="26924"/>
    <cellStyle name="Normal 6 2 2 5 2 2 2 4" xfId="26925"/>
    <cellStyle name="Normal 6 2 2 5 2 2 2 4 2" xfId="26926"/>
    <cellStyle name="Normal 6 2 2 5 2 2 2 4 3" xfId="26927"/>
    <cellStyle name="Normal 6 2 2 5 2 2 2 4 4" xfId="26928"/>
    <cellStyle name="Normal 6 2 2 5 2 2 2 5" xfId="26929"/>
    <cellStyle name="Normal 6 2 2 5 2 2 2 5 2" xfId="26930"/>
    <cellStyle name="Normal 6 2 2 5 2 2 2 5 3" xfId="26931"/>
    <cellStyle name="Normal 6 2 2 5 2 2 2 5 4" xfId="26932"/>
    <cellStyle name="Normal 6 2 2 5 2 2 2 6" xfId="26933"/>
    <cellStyle name="Normal 6 2 2 5 2 2 2 6 2" xfId="26934"/>
    <cellStyle name="Normal 6 2 2 5 2 2 2 6 3" xfId="26935"/>
    <cellStyle name="Normal 6 2 2 5 2 2 2 7" xfId="26936"/>
    <cellStyle name="Normal 6 2 2 5 2 2 2 8" xfId="26937"/>
    <cellStyle name="Normal 6 2 2 5 2 2 2 9" xfId="26938"/>
    <cellStyle name="Normal 6 2 2 5 2 2 3" xfId="26939"/>
    <cellStyle name="Normal 6 2 2 5 2 2 3 2" xfId="26940"/>
    <cellStyle name="Normal 6 2 2 5 2 2 3 2 2" xfId="26941"/>
    <cellStyle name="Normal 6 2 2 5 2 2 3 2 3" xfId="26942"/>
    <cellStyle name="Normal 6 2 2 5 2 2 3 2 4" xfId="26943"/>
    <cellStyle name="Normal 6 2 2 5 2 2 3 3" xfId="26944"/>
    <cellStyle name="Normal 6 2 2 5 2 2 3 3 2" xfId="26945"/>
    <cellStyle name="Normal 6 2 2 5 2 2 3 3 3" xfId="26946"/>
    <cellStyle name="Normal 6 2 2 5 2 2 3 4" xfId="26947"/>
    <cellStyle name="Normal 6 2 2 5 2 2 3 5" xfId="26948"/>
    <cellStyle name="Normal 6 2 2 5 2 2 3 6" xfId="26949"/>
    <cellStyle name="Normal 6 2 2 5 2 2 4" xfId="26950"/>
    <cellStyle name="Normal 6 2 2 5 2 2 4 2" xfId="26951"/>
    <cellStyle name="Normal 6 2 2 5 2 2 4 3" xfId="26952"/>
    <cellStyle name="Normal 6 2 2 5 2 2 4 4" xfId="26953"/>
    <cellStyle name="Normal 6 2 2 5 2 2 5" xfId="26954"/>
    <cellStyle name="Normal 6 2 2 5 2 2 5 2" xfId="26955"/>
    <cellStyle name="Normal 6 2 2 5 2 2 5 3" xfId="26956"/>
    <cellStyle name="Normal 6 2 2 5 2 2 5 4" xfId="26957"/>
    <cellStyle name="Normal 6 2 2 5 2 2 6" xfId="26958"/>
    <cellStyle name="Normal 6 2 2 5 2 2 6 2" xfId="26959"/>
    <cellStyle name="Normal 6 2 2 5 2 2 6 3" xfId="26960"/>
    <cellStyle name="Normal 6 2 2 5 2 2 6 4" xfId="26961"/>
    <cellStyle name="Normal 6 2 2 5 2 2 7" xfId="26962"/>
    <cellStyle name="Normal 6 2 2 5 2 2 7 2" xfId="26963"/>
    <cellStyle name="Normal 6 2 2 5 2 2 7 3" xfId="26964"/>
    <cellStyle name="Normal 6 2 2 5 2 2 8" xfId="26965"/>
    <cellStyle name="Normal 6 2 2 5 2 2 9" xfId="26966"/>
    <cellStyle name="Normal 6 2 2 5 2 3" xfId="26967"/>
    <cellStyle name="Normal 6 2 2 5 2 3 2" xfId="26968"/>
    <cellStyle name="Normal 6 2 2 5 2 3 2 2" xfId="26969"/>
    <cellStyle name="Normal 6 2 2 5 2 3 2 2 2" xfId="26970"/>
    <cellStyle name="Normal 6 2 2 5 2 3 2 2 3" xfId="26971"/>
    <cellStyle name="Normal 6 2 2 5 2 3 2 2 4" xfId="26972"/>
    <cellStyle name="Normal 6 2 2 5 2 3 2 3" xfId="26973"/>
    <cellStyle name="Normal 6 2 2 5 2 3 2 3 2" xfId="26974"/>
    <cellStyle name="Normal 6 2 2 5 2 3 2 3 3" xfId="26975"/>
    <cellStyle name="Normal 6 2 2 5 2 3 2 4" xfId="26976"/>
    <cellStyle name="Normal 6 2 2 5 2 3 2 5" xfId="26977"/>
    <cellStyle name="Normal 6 2 2 5 2 3 2 6" xfId="26978"/>
    <cellStyle name="Normal 6 2 2 5 2 3 3" xfId="26979"/>
    <cellStyle name="Normal 6 2 2 5 2 3 3 2" xfId="26980"/>
    <cellStyle name="Normal 6 2 2 5 2 3 3 3" xfId="26981"/>
    <cellStyle name="Normal 6 2 2 5 2 3 3 4" xfId="26982"/>
    <cellStyle name="Normal 6 2 2 5 2 3 4" xfId="26983"/>
    <cellStyle name="Normal 6 2 2 5 2 3 4 2" xfId="26984"/>
    <cellStyle name="Normal 6 2 2 5 2 3 4 3" xfId="26985"/>
    <cellStyle name="Normal 6 2 2 5 2 3 4 4" xfId="26986"/>
    <cellStyle name="Normal 6 2 2 5 2 3 5" xfId="26987"/>
    <cellStyle name="Normal 6 2 2 5 2 3 5 2" xfId="26988"/>
    <cellStyle name="Normal 6 2 2 5 2 3 5 3" xfId="26989"/>
    <cellStyle name="Normal 6 2 2 5 2 3 5 4" xfId="26990"/>
    <cellStyle name="Normal 6 2 2 5 2 3 6" xfId="26991"/>
    <cellStyle name="Normal 6 2 2 5 2 3 6 2" xfId="26992"/>
    <cellStyle name="Normal 6 2 2 5 2 3 6 3" xfId="26993"/>
    <cellStyle name="Normal 6 2 2 5 2 3 7" xfId="26994"/>
    <cellStyle name="Normal 6 2 2 5 2 3 8" xfId="26995"/>
    <cellStyle name="Normal 6 2 2 5 2 3 9" xfId="26996"/>
    <cellStyle name="Normal 6 2 2 5 2 4" xfId="26997"/>
    <cellStyle name="Normal 6 2 2 5 2 4 2" xfId="26998"/>
    <cellStyle name="Normal 6 2 2 5 2 4 2 2" xfId="26999"/>
    <cellStyle name="Normal 6 2 2 5 2 4 2 3" xfId="27000"/>
    <cellStyle name="Normal 6 2 2 5 2 4 2 4" xfId="27001"/>
    <cellStyle name="Normal 6 2 2 5 2 4 3" xfId="27002"/>
    <cellStyle name="Normal 6 2 2 5 2 4 3 2" xfId="27003"/>
    <cellStyle name="Normal 6 2 2 5 2 4 3 3" xfId="27004"/>
    <cellStyle name="Normal 6 2 2 5 2 4 4" xfId="27005"/>
    <cellStyle name="Normal 6 2 2 5 2 4 5" xfId="27006"/>
    <cellStyle name="Normal 6 2 2 5 2 4 6" xfId="27007"/>
    <cellStyle name="Normal 6 2 2 5 2 5" xfId="27008"/>
    <cellStyle name="Normal 6 2 2 5 2 5 2" xfId="27009"/>
    <cellStyle name="Normal 6 2 2 5 2 5 3" xfId="27010"/>
    <cellStyle name="Normal 6 2 2 5 2 5 4" xfId="27011"/>
    <cellStyle name="Normal 6 2 2 5 2 6" xfId="27012"/>
    <cellStyle name="Normal 6 2 2 5 2 6 2" xfId="27013"/>
    <cellStyle name="Normal 6 2 2 5 2 6 3" xfId="27014"/>
    <cellStyle name="Normal 6 2 2 5 2 6 4" xfId="27015"/>
    <cellStyle name="Normal 6 2 2 5 2 7" xfId="27016"/>
    <cellStyle name="Normal 6 2 2 5 2 7 2" xfId="27017"/>
    <cellStyle name="Normal 6 2 2 5 2 7 3" xfId="27018"/>
    <cellStyle name="Normal 6 2 2 5 2 7 4" xfId="27019"/>
    <cellStyle name="Normal 6 2 2 5 2 8" xfId="27020"/>
    <cellStyle name="Normal 6 2 2 5 2 8 2" xfId="27021"/>
    <cellStyle name="Normal 6 2 2 5 2 8 3" xfId="27022"/>
    <cellStyle name="Normal 6 2 2 5 2 9" xfId="27023"/>
    <cellStyle name="Normal 6 2 2 5 3" xfId="27024"/>
    <cellStyle name="Normal 6 2 2 5 3 10" xfId="27025"/>
    <cellStyle name="Normal 6 2 2 5 3 2" xfId="27026"/>
    <cellStyle name="Normal 6 2 2 5 3 2 2" xfId="27027"/>
    <cellStyle name="Normal 6 2 2 5 3 2 2 2" xfId="27028"/>
    <cellStyle name="Normal 6 2 2 5 3 2 2 2 2" xfId="27029"/>
    <cellStyle name="Normal 6 2 2 5 3 2 2 2 3" xfId="27030"/>
    <cellStyle name="Normal 6 2 2 5 3 2 2 2 4" xfId="27031"/>
    <cellStyle name="Normal 6 2 2 5 3 2 2 3" xfId="27032"/>
    <cellStyle name="Normal 6 2 2 5 3 2 2 3 2" xfId="27033"/>
    <cellStyle name="Normal 6 2 2 5 3 2 2 3 3" xfId="27034"/>
    <cellStyle name="Normal 6 2 2 5 3 2 2 4" xfId="27035"/>
    <cellStyle name="Normal 6 2 2 5 3 2 2 5" xfId="27036"/>
    <cellStyle name="Normal 6 2 2 5 3 2 2 6" xfId="27037"/>
    <cellStyle name="Normal 6 2 2 5 3 2 3" xfId="27038"/>
    <cellStyle name="Normal 6 2 2 5 3 2 3 2" xfId="27039"/>
    <cellStyle name="Normal 6 2 2 5 3 2 3 3" xfId="27040"/>
    <cellStyle name="Normal 6 2 2 5 3 2 3 4" xfId="27041"/>
    <cellStyle name="Normal 6 2 2 5 3 2 4" xfId="27042"/>
    <cellStyle name="Normal 6 2 2 5 3 2 4 2" xfId="27043"/>
    <cellStyle name="Normal 6 2 2 5 3 2 4 3" xfId="27044"/>
    <cellStyle name="Normal 6 2 2 5 3 2 4 4" xfId="27045"/>
    <cellStyle name="Normal 6 2 2 5 3 2 5" xfId="27046"/>
    <cellStyle name="Normal 6 2 2 5 3 2 5 2" xfId="27047"/>
    <cellStyle name="Normal 6 2 2 5 3 2 5 3" xfId="27048"/>
    <cellStyle name="Normal 6 2 2 5 3 2 5 4" xfId="27049"/>
    <cellStyle name="Normal 6 2 2 5 3 2 6" xfId="27050"/>
    <cellStyle name="Normal 6 2 2 5 3 2 6 2" xfId="27051"/>
    <cellStyle name="Normal 6 2 2 5 3 2 6 3" xfId="27052"/>
    <cellStyle name="Normal 6 2 2 5 3 2 7" xfId="27053"/>
    <cellStyle name="Normal 6 2 2 5 3 2 8" xfId="27054"/>
    <cellStyle name="Normal 6 2 2 5 3 2 9" xfId="27055"/>
    <cellStyle name="Normal 6 2 2 5 3 3" xfId="27056"/>
    <cellStyle name="Normal 6 2 2 5 3 3 2" xfId="27057"/>
    <cellStyle name="Normal 6 2 2 5 3 3 2 2" xfId="27058"/>
    <cellStyle name="Normal 6 2 2 5 3 3 2 3" xfId="27059"/>
    <cellStyle name="Normal 6 2 2 5 3 3 2 4" xfId="27060"/>
    <cellStyle name="Normal 6 2 2 5 3 3 3" xfId="27061"/>
    <cellStyle name="Normal 6 2 2 5 3 3 3 2" xfId="27062"/>
    <cellStyle name="Normal 6 2 2 5 3 3 3 3" xfId="27063"/>
    <cellStyle name="Normal 6 2 2 5 3 3 4" xfId="27064"/>
    <cellStyle name="Normal 6 2 2 5 3 3 5" xfId="27065"/>
    <cellStyle name="Normal 6 2 2 5 3 3 6" xfId="27066"/>
    <cellStyle name="Normal 6 2 2 5 3 4" xfId="27067"/>
    <cellStyle name="Normal 6 2 2 5 3 4 2" xfId="27068"/>
    <cellStyle name="Normal 6 2 2 5 3 4 3" xfId="27069"/>
    <cellStyle name="Normal 6 2 2 5 3 4 4" xfId="27070"/>
    <cellStyle name="Normal 6 2 2 5 3 5" xfId="27071"/>
    <cellStyle name="Normal 6 2 2 5 3 5 2" xfId="27072"/>
    <cellStyle name="Normal 6 2 2 5 3 5 3" xfId="27073"/>
    <cellStyle name="Normal 6 2 2 5 3 5 4" xfId="27074"/>
    <cellStyle name="Normal 6 2 2 5 3 6" xfId="27075"/>
    <cellStyle name="Normal 6 2 2 5 3 6 2" xfId="27076"/>
    <cellStyle name="Normal 6 2 2 5 3 6 3" xfId="27077"/>
    <cellStyle name="Normal 6 2 2 5 3 6 4" xfId="27078"/>
    <cellStyle name="Normal 6 2 2 5 3 7" xfId="27079"/>
    <cellStyle name="Normal 6 2 2 5 3 7 2" xfId="27080"/>
    <cellStyle name="Normal 6 2 2 5 3 7 3" xfId="27081"/>
    <cellStyle name="Normal 6 2 2 5 3 8" xfId="27082"/>
    <cellStyle name="Normal 6 2 2 5 3 9" xfId="27083"/>
    <cellStyle name="Normal 6 2 2 5 4" xfId="27084"/>
    <cellStyle name="Normal 6 2 2 5 4 2" xfId="27085"/>
    <cellStyle name="Normal 6 2 2 5 4 2 2" xfId="27086"/>
    <cellStyle name="Normal 6 2 2 5 4 2 2 2" xfId="27087"/>
    <cellStyle name="Normal 6 2 2 5 4 2 2 3" xfId="27088"/>
    <cellStyle name="Normal 6 2 2 5 4 2 2 4" xfId="27089"/>
    <cellStyle name="Normal 6 2 2 5 4 2 3" xfId="27090"/>
    <cellStyle name="Normal 6 2 2 5 4 2 3 2" xfId="27091"/>
    <cellStyle name="Normal 6 2 2 5 4 2 3 3" xfId="27092"/>
    <cellStyle name="Normal 6 2 2 5 4 2 4" xfId="27093"/>
    <cellStyle name="Normal 6 2 2 5 4 2 5" xfId="27094"/>
    <cellStyle name="Normal 6 2 2 5 4 2 6" xfId="27095"/>
    <cellStyle name="Normal 6 2 2 5 4 3" xfId="27096"/>
    <cellStyle name="Normal 6 2 2 5 4 3 2" xfId="27097"/>
    <cellStyle name="Normal 6 2 2 5 4 3 3" xfId="27098"/>
    <cellStyle name="Normal 6 2 2 5 4 3 4" xfId="27099"/>
    <cellStyle name="Normal 6 2 2 5 4 4" xfId="27100"/>
    <cellStyle name="Normal 6 2 2 5 4 4 2" xfId="27101"/>
    <cellStyle name="Normal 6 2 2 5 4 4 3" xfId="27102"/>
    <cellStyle name="Normal 6 2 2 5 4 4 4" xfId="27103"/>
    <cellStyle name="Normal 6 2 2 5 4 5" xfId="27104"/>
    <cellStyle name="Normal 6 2 2 5 4 5 2" xfId="27105"/>
    <cellStyle name="Normal 6 2 2 5 4 5 3" xfId="27106"/>
    <cellStyle name="Normal 6 2 2 5 4 5 4" xfId="27107"/>
    <cellStyle name="Normal 6 2 2 5 4 6" xfId="27108"/>
    <cellStyle name="Normal 6 2 2 5 4 6 2" xfId="27109"/>
    <cellStyle name="Normal 6 2 2 5 4 6 3" xfId="27110"/>
    <cellStyle name="Normal 6 2 2 5 4 7" xfId="27111"/>
    <cellStyle name="Normal 6 2 2 5 4 8" xfId="27112"/>
    <cellStyle name="Normal 6 2 2 5 4 9" xfId="27113"/>
    <cellStyle name="Normal 6 2 2 5 5" xfId="27114"/>
    <cellStyle name="Normal 6 2 2 5 5 2" xfId="27115"/>
    <cellStyle name="Normal 6 2 2 5 5 2 2" xfId="27116"/>
    <cellStyle name="Normal 6 2 2 5 5 2 2 2" xfId="27117"/>
    <cellStyle name="Normal 6 2 2 5 5 2 2 3" xfId="27118"/>
    <cellStyle name="Normal 6 2 2 5 5 2 2 4" xfId="27119"/>
    <cellStyle name="Normal 6 2 2 5 5 2 3" xfId="27120"/>
    <cellStyle name="Normal 6 2 2 5 5 2 3 2" xfId="27121"/>
    <cellStyle name="Normal 6 2 2 5 5 2 3 3" xfId="27122"/>
    <cellStyle name="Normal 6 2 2 5 5 2 4" xfId="27123"/>
    <cellStyle name="Normal 6 2 2 5 5 2 5" xfId="27124"/>
    <cellStyle name="Normal 6 2 2 5 5 2 6" xfId="27125"/>
    <cellStyle name="Normal 6 2 2 5 5 3" xfId="27126"/>
    <cellStyle name="Normal 6 2 2 5 5 3 2" xfId="27127"/>
    <cellStyle name="Normal 6 2 2 5 5 3 3" xfId="27128"/>
    <cellStyle name="Normal 6 2 2 5 5 3 4" xfId="27129"/>
    <cellStyle name="Normal 6 2 2 5 5 4" xfId="27130"/>
    <cellStyle name="Normal 6 2 2 5 5 4 2" xfId="27131"/>
    <cellStyle name="Normal 6 2 2 5 5 4 3" xfId="27132"/>
    <cellStyle name="Normal 6 2 2 5 5 4 4" xfId="27133"/>
    <cellStyle name="Normal 6 2 2 5 5 5" xfId="27134"/>
    <cellStyle name="Normal 6 2 2 5 5 5 2" xfId="27135"/>
    <cellStyle name="Normal 6 2 2 5 5 5 3" xfId="27136"/>
    <cellStyle name="Normal 6 2 2 5 5 5 4" xfId="27137"/>
    <cellStyle name="Normal 6 2 2 5 5 6" xfId="27138"/>
    <cellStyle name="Normal 6 2 2 5 5 6 2" xfId="27139"/>
    <cellStyle name="Normal 6 2 2 5 5 6 3" xfId="27140"/>
    <cellStyle name="Normal 6 2 2 5 5 7" xfId="27141"/>
    <cellStyle name="Normal 6 2 2 5 5 8" xfId="27142"/>
    <cellStyle name="Normal 6 2 2 5 5 9" xfId="27143"/>
    <cellStyle name="Normal 6 2 2 5 6" xfId="27144"/>
    <cellStyle name="Normal 6 2 2 5 6 2" xfId="27145"/>
    <cellStyle name="Normal 6 2 2 5 6 2 2" xfId="27146"/>
    <cellStyle name="Normal 6 2 2 5 6 2 2 2" xfId="27147"/>
    <cellStyle name="Normal 6 2 2 5 6 2 2 3" xfId="27148"/>
    <cellStyle name="Normal 6 2 2 5 6 2 2 4" xfId="27149"/>
    <cellStyle name="Normal 6 2 2 5 6 2 3" xfId="27150"/>
    <cellStyle name="Normal 6 2 2 5 6 2 3 2" xfId="27151"/>
    <cellStyle name="Normal 6 2 2 5 6 2 3 3" xfId="27152"/>
    <cellStyle name="Normal 6 2 2 5 6 2 4" xfId="27153"/>
    <cellStyle name="Normal 6 2 2 5 6 2 5" xfId="27154"/>
    <cellStyle name="Normal 6 2 2 5 6 2 6" xfId="27155"/>
    <cellStyle name="Normal 6 2 2 5 6 3" xfId="27156"/>
    <cellStyle name="Normal 6 2 2 5 6 3 2" xfId="27157"/>
    <cellStyle name="Normal 6 2 2 5 6 3 3" xfId="27158"/>
    <cellStyle name="Normal 6 2 2 5 6 3 4" xfId="27159"/>
    <cellStyle name="Normal 6 2 2 5 6 4" xfId="27160"/>
    <cellStyle name="Normal 6 2 2 5 6 4 2" xfId="27161"/>
    <cellStyle name="Normal 6 2 2 5 6 4 3" xfId="27162"/>
    <cellStyle name="Normal 6 2 2 5 6 4 4" xfId="27163"/>
    <cellStyle name="Normal 6 2 2 5 6 5" xfId="27164"/>
    <cellStyle name="Normal 6 2 2 5 6 5 2" xfId="27165"/>
    <cellStyle name="Normal 6 2 2 5 6 5 3" xfId="27166"/>
    <cellStyle name="Normal 6 2 2 5 6 6" xfId="27167"/>
    <cellStyle name="Normal 6 2 2 5 6 7" xfId="27168"/>
    <cellStyle name="Normal 6 2 2 5 6 8" xfId="27169"/>
    <cellStyle name="Normal 6 2 2 5 7" xfId="27170"/>
    <cellStyle name="Normal 6 2 2 5 7 2" xfId="27171"/>
    <cellStyle name="Normal 6 2 2 5 7 2 2" xfId="27172"/>
    <cellStyle name="Normal 6 2 2 5 7 2 3" xfId="27173"/>
    <cellStyle name="Normal 6 2 2 5 7 2 4" xfId="27174"/>
    <cellStyle name="Normal 6 2 2 5 7 3" xfId="27175"/>
    <cellStyle name="Normal 6 2 2 5 7 3 2" xfId="27176"/>
    <cellStyle name="Normal 6 2 2 5 7 3 3" xfId="27177"/>
    <cellStyle name="Normal 6 2 2 5 7 4" xfId="27178"/>
    <cellStyle name="Normal 6 2 2 5 7 5" xfId="27179"/>
    <cellStyle name="Normal 6 2 2 5 7 6" xfId="27180"/>
    <cellStyle name="Normal 6 2 2 5 8" xfId="27181"/>
    <cellStyle name="Normal 6 2 2 5 8 2" xfId="27182"/>
    <cellStyle name="Normal 6 2 2 5 8 3" xfId="27183"/>
    <cellStyle name="Normal 6 2 2 5 8 4" xfId="27184"/>
    <cellStyle name="Normal 6 2 2 5 9" xfId="27185"/>
    <cellStyle name="Normal 6 2 2 5 9 2" xfId="27186"/>
    <cellStyle name="Normal 6 2 2 5 9 3" xfId="27187"/>
    <cellStyle name="Normal 6 2 2 5 9 4" xfId="27188"/>
    <cellStyle name="Normal 6 2 2 6" xfId="27189"/>
    <cellStyle name="Normal 6 2 2 6 10" xfId="27190"/>
    <cellStyle name="Normal 6 2 2 6 11" xfId="27191"/>
    <cellStyle name="Normal 6 2 2 6 2" xfId="27192"/>
    <cellStyle name="Normal 6 2 2 6 2 10" xfId="27193"/>
    <cellStyle name="Normal 6 2 2 6 2 2" xfId="27194"/>
    <cellStyle name="Normal 6 2 2 6 2 2 2" xfId="27195"/>
    <cellStyle name="Normal 6 2 2 6 2 2 2 2" xfId="27196"/>
    <cellStyle name="Normal 6 2 2 6 2 2 2 2 2" xfId="27197"/>
    <cellStyle name="Normal 6 2 2 6 2 2 2 2 3" xfId="27198"/>
    <cellStyle name="Normal 6 2 2 6 2 2 2 2 4" xfId="27199"/>
    <cellStyle name="Normal 6 2 2 6 2 2 2 3" xfId="27200"/>
    <cellStyle name="Normal 6 2 2 6 2 2 2 3 2" xfId="27201"/>
    <cellStyle name="Normal 6 2 2 6 2 2 2 3 3" xfId="27202"/>
    <cellStyle name="Normal 6 2 2 6 2 2 2 4" xfId="27203"/>
    <cellStyle name="Normal 6 2 2 6 2 2 2 5" xfId="27204"/>
    <cellStyle name="Normal 6 2 2 6 2 2 2 6" xfId="27205"/>
    <cellStyle name="Normal 6 2 2 6 2 2 3" xfId="27206"/>
    <cellStyle name="Normal 6 2 2 6 2 2 3 2" xfId="27207"/>
    <cellStyle name="Normal 6 2 2 6 2 2 3 3" xfId="27208"/>
    <cellStyle name="Normal 6 2 2 6 2 2 3 4" xfId="27209"/>
    <cellStyle name="Normal 6 2 2 6 2 2 4" xfId="27210"/>
    <cellStyle name="Normal 6 2 2 6 2 2 4 2" xfId="27211"/>
    <cellStyle name="Normal 6 2 2 6 2 2 4 3" xfId="27212"/>
    <cellStyle name="Normal 6 2 2 6 2 2 4 4" xfId="27213"/>
    <cellStyle name="Normal 6 2 2 6 2 2 5" xfId="27214"/>
    <cellStyle name="Normal 6 2 2 6 2 2 5 2" xfId="27215"/>
    <cellStyle name="Normal 6 2 2 6 2 2 5 3" xfId="27216"/>
    <cellStyle name="Normal 6 2 2 6 2 2 5 4" xfId="27217"/>
    <cellStyle name="Normal 6 2 2 6 2 2 6" xfId="27218"/>
    <cellStyle name="Normal 6 2 2 6 2 2 6 2" xfId="27219"/>
    <cellStyle name="Normal 6 2 2 6 2 2 6 3" xfId="27220"/>
    <cellStyle name="Normal 6 2 2 6 2 2 7" xfId="27221"/>
    <cellStyle name="Normal 6 2 2 6 2 2 8" xfId="27222"/>
    <cellStyle name="Normal 6 2 2 6 2 2 9" xfId="27223"/>
    <cellStyle name="Normal 6 2 2 6 2 3" xfId="27224"/>
    <cellStyle name="Normal 6 2 2 6 2 3 2" xfId="27225"/>
    <cellStyle name="Normal 6 2 2 6 2 3 2 2" xfId="27226"/>
    <cellStyle name="Normal 6 2 2 6 2 3 2 3" xfId="27227"/>
    <cellStyle name="Normal 6 2 2 6 2 3 2 4" xfId="27228"/>
    <cellStyle name="Normal 6 2 2 6 2 3 3" xfId="27229"/>
    <cellStyle name="Normal 6 2 2 6 2 3 3 2" xfId="27230"/>
    <cellStyle name="Normal 6 2 2 6 2 3 3 3" xfId="27231"/>
    <cellStyle name="Normal 6 2 2 6 2 3 4" xfId="27232"/>
    <cellStyle name="Normal 6 2 2 6 2 3 5" xfId="27233"/>
    <cellStyle name="Normal 6 2 2 6 2 3 6" xfId="27234"/>
    <cellStyle name="Normal 6 2 2 6 2 4" xfId="27235"/>
    <cellStyle name="Normal 6 2 2 6 2 4 2" xfId="27236"/>
    <cellStyle name="Normal 6 2 2 6 2 4 3" xfId="27237"/>
    <cellStyle name="Normal 6 2 2 6 2 4 4" xfId="27238"/>
    <cellStyle name="Normal 6 2 2 6 2 5" xfId="27239"/>
    <cellStyle name="Normal 6 2 2 6 2 5 2" xfId="27240"/>
    <cellStyle name="Normal 6 2 2 6 2 5 3" xfId="27241"/>
    <cellStyle name="Normal 6 2 2 6 2 5 4" xfId="27242"/>
    <cellStyle name="Normal 6 2 2 6 2 6" xfId="27243"/>
    <cellStyle name="Normal 6 2 2 6 2 6 2" xfId="27244"/>
    <cellStyle name="Normal 6 2 2 6 2 6 3" xfId="27245"/>
    <cellStyle name="Normal 6 2 2 6 2 6 4" xfId="27246"/>
    <cellStyle name="Normal 6 2 2 6 2 7" xfId="27247"/>
    <cellStyle name="Normal 6 2 2 6 2 7 2" xfId="27248"/>
    <cellStyle name="Normal 6 2 2 6 2 7 3" xfId="27249"/>
    <cellStyle name="Normal 6 2 2 6 2 8" xfId="27250"/>
    <cellStyle name="Normal 6 2 2 6 2 9" xfId="27251"/>
    <cellStyle name="Normal 6 2 2 6 3" xfId="27252"/>
    <cellStyle name="Normal 6 2 2 6 3 2" xfId="27253"/>
    <cellStyle name="Normal 6 2 2 6 3 2 2" xfId="27254"/>
    <cellStyle name="Normal 6 2 2 6 3 2 2 2" xfId="27255"/>
    <cellStyle name="Normal 6 2 2 6 3 2 2 3" xfId="27256"/>
    <cellStyle name="Normal 6 2 2 6 3 2 2 4" xfId="27257"/>
    <cellStyle name="Normal 6 2 2 6 3 2 3" xfId="27258"/>
    <cellStyle name="Normal 6 2 2 6 3 2 3 2" xfId="27259"/>
    <cellStyle name="Normal 6 2 2 6 3 2 3 3" xfId="27260"/>
    <cellStyle name="Normal 6 2 2 6 3 2 4" xfId="27261"/>
    <cellStyle name="Normal 6 2 2 6 3 2 5" xfId="27262"/>
    <cellStyle name="Normal 6 2 2 6 3 2 6" xfId="27263"/>
    <cellStyle name="Normal 6 2 2 6 3 3" xfId="27264"/>
    <cellStyle name="Normal 6 2 2 6 3 3 2" xfId="27265"/>
    <cellStyle name="Normal 6 2 2 6 3 3 3" xfId="27266"/>
    <cellStyle name="Normal 6 2 2 6 3 3 4" xfId="27267"/>
    <cellStyle name="Normal 6 2 2 6 3 4" xfId="27268"/>
    <cellStyle name="Normal 6 2 2 6 3 4 2" xfId="27269"/>
    <cellStyle name="Normal 6 2 2 6 3 4 3" xfId="27270"/>
    <cellStyle name="Normal 6 2 2 6 3 4 4" xfId="27271"/>
    <cellStyle name="Normal 6 2 2 6 3 5" xfId="27272"/>
    <cellStyle name="Normal 6 2 2 6 3 5 2" xfId="27273"/>
    <cellStyle name="Normal 6 2 2 6 3 5 3" xfId="27274"/>
    <cellStyle name="Normal 6 2 2 6 3 5 4" xfId="27275"/>
    <cellStyle name="Normal 6 2 2 6 3 6" xfId="27276"/>
    <cellStyle name="Normal 6 2 2 6 3 6 2" xfId="27277"/>
    <cellStyle name="Normal 6 2 2 6 3 6 3" xfId="27278"/>
    <cellStyle name="Normal 6 2 2 6 3 7" xfId="27279"/>
    <cellStyle name="Normal 6 2 2 6 3 8" xfId="27280"/>
    <cellStyle name="Normal 6 2 2 6 3 9" xfId="27281"/>
    <cellStyle name="Normal 6 2 2 6 4" xfId="27282"/>
    <cellStyle name="Normal 6 2 2 6 4 2" xfId="27283"/>
    <cellStyle name="Normal 6 2 2 6 4 2 2" xfId="27284"/>
    <cellStyle name="Normal 6 2 2 6 4 2 3" xfId="27285"/>
    <cellStyle name="Normal 6 2 2 6 4 2 4" xfId="27286"/>
    <cellStyle name="Normal 6 2 2 6 4 3" xfId="27287"/>
    <cellStyle name="Normal 6 2 2 6 4 3 2" xfId="27288"/>
    <cellStyle name="Normal 6 2 2 6 4 3 3" xfId="27289"/>
    <cellStyle name="Normal 6 2 2 6 4 4" xfId="27290"/>
    <cellStyle name="Normal 6 2 2 6 4 5" xfId="27291"/>
    <cellStyle name="Normal 6 2 2 6 4 6" xfId="27292"/>
    <cellStyle name="Normal 6 2 2 6 5" xfId="27293"/>
    <cellStyle name="Normal 6 2 2 6 5 2" xfId="27294"/>
    <cellStyle name="Normal 6 2 2 6 5 3" xfId="27295"/>
    <cellStyle name="Normal 6 2 2 6 5 4" xfId="27296"/>
    <cellStyle name="Normal 6 2 2 6 6" xfId="27297"/>
    <cellStyle name="Normal 6 2 2 6 6 2" xfId="27298"/>
    <cellStyle name="Normal 6 2 2 6 6 3" xfId="27299"/>
    <cellStyle name="Normal 6 2 2 6 6 4" xfId="27300"/>
    <cellStyle name="Normal 6 2 2 6 7" xfId="27301"/>
    <cellStyle name="Normal 6 2 2 6 7 2" xfId="27302"/>
    <cellStyle name="Normal 6 2 2 6 7 3" xfId="27303"/>
    <cellStyle name="Normal 6 2 2 6 7 4" xfId="27304"/>
    <cellStyle name="Normal 6 2 2 6 8" xfId="27305"/>
    <cellStyle name="Normal 6 2 2 6 8 2" xfId="27306"/>
    <cellStyle name="Normal 6 2 2 6 8 3" xfId="27307"/>
    <cellStyle name="Normal 6 2 2 6 9" xfId="27308"/>
    <cellStyle name="Normal 6 2 2 7" xfId="27309"/>
    <cellStyle name="Normal 6 2 2 7 10" xfId="27310"/>
    <cellStyle name="Normal 6 2 2 7 11" xfId="27311"/>
    <cellStyle name="Normal 6 2 2 7 2" xfId="27312"/>
    <cellStyle name="Normal 6 2 2 7 2 10" xfId="27313"/>
    <cellStyle name="Normal 6 2 2 7 2 2" xfId="27314"/>
    <cellStyle name="Normal 6 2 2 7 2 2 2" xfId="27315"/>
    <cellStyle name="Normal 6 2 2 7 2 2 2 2" xfId="27316"/>
    <cellStyle name="Normal 6 2 2 7 2 2 2 2 2" xfId="27317"/>
    <cellStyle name="Normal 6 2 2 7 2 2 2 2 3" xfId="27318"/>
    <cellStyle name="Normal 6 2 2 7 2 2 2 2 4" xfId="27319"/>
    <cellStyle name="Normal 6 2 2 7 2 2 2 3" xfId="27320"/>
    <cellStyle name="Normal 6 2 2 7 2 2 2 3 2" xfId="27321"/>
    <cellStyle name="Normal 6 2 2 7 2 2 2 3 3" xfId="27322"/>
    <cellStyle name="Normal 6 2 2 7 2 2 2 4" xfId="27323"/>
    <cellStyle name="Normal 6 2 2 7 2 2 2 5" xfId="27324"/>
    <cellStyle name="Normal 6 2 2 7 2 2 2 6" xfId="27325"/>
    <cellStyle name="Normal 6 2 2 7 2 2 3" xfId="27326"/>
    <cellStyle name="Normal 6 2 2 7 2 2 3 2" xfId="27327"/>
    <cellStyle name="Normal 6 2 2 7 2 2 3 3" xfId="27328"/>
    <cellStyle name="Normal 6 2 2 7 2 2 3 4" xfId="27329"/>
    <cellStyle name="Normal 6 2 2 7 2 2 4" xfId="27330"/>
    <cellStyle name="Normal 6 2 2 7 2 2 4 2" xfId="27331"/>
    <cellStyle name="Normal 6 2 2 7 2 2 4 3" xfId="27332"/>
    <cellStyle name="Normal 6 2 2 7 2 2 4 4" xfId="27333"/>
    <cellStyle name="Normal 6 2 2 7 2 2 5" xfId="27334"/>
    <cellStyle name="Normal 6 2 2 7 2 2 5 2" xfId="27335"/>
    <cellStyle name="Normal 6 2 2 7 2 2 5 3" xfId="27336"/>
    <cellStyle name="Normal 6 2 2 7 2 2 5 4" xfId="27337"/>
    <cellStyle name="Normal 6 2 2 7 2 2 6" xfId="27338"/>
    <cellStyle name="Normal 6 2 2 7 2 2 6 2" xfId="27339"/>
    <cellStyle name="Normal 6 2 2 7 2 2 6 3" xfId="27340"/>
    <cellStyle name="Normal 6 2 2 7 2 2 7" xfId="27341"/>
    <cellStyle name="Normal 6 2 2 7 2 2 8" xfId="27342"/>
    <cellStyle name="Normal 6 2 2 7 2 2 9" xfId="27343"/>
    <cellStyle name="Normal 6 2 2 7 2 3" xfId="27344"/>
    <cellStyle name="Normal 6 2 2 7 2 3 2" xfId="27345"/>
    <cellStyle name="Normal 6 2 2 7 2 3 2 2" xfId="27346"/>
    <cellStyle name="Normal 6 2 2 7 2 3 2 3" xfId="27347"/>
    <cellStyle name="Normal 6 2 2 7 2 3 2 4" xfId="27348"/>
    <cellStyle name="Normal 6 2 2 7 2 3 3" xfId="27349"/>
    <cellStyle name="Normal 6 2 2 7 2 3 3 2" xfId="27350"/>
    <cellStyle name="Normal 6 2 2 7 2 3 3 3" xfId="27351"/>
    <cellStyle name="Normal 6 2 2 7 2 3 4" xfId="27352"/>
    <cellStyle name="Normal 6 2 2 7 2 3 5" xfId="27353"/>
    <cellStyle name="Normal 6 2 2 7 2 3 6" xfId="27354"/>
    <cellStyle name="Normal 6 2 2 7 2 4" xfId="27355"/>
    <cellStyle name="Normal 6 2 2 7 2 4 2" xfId="27356"/>
    <cellStyle name="Normal 6 2 2 7 2 4 3" xfId="27357"/>
    <cellStyle name="Normal 6 2 2 7 2 4 4" xfId="27358"/>
    <cellStyle name="Normal 6 2 2 7 2 5" xfId="27359"/>
    <cellStyle name="Normal 6 2 2 7 2 5 2" xfId="27360"/>
    <cellStyle name="Normal 6 2 2 7 2 5 3" xfId="27361"/>
    <cellStyle name="Normal 6 2 2 7 2 5 4" xfId="27362"/>
    <cellStyle name="Normal 6 2 2 7 2 6" xfId="27363"/>
    <cellStyle name="Normal 6 2 2 7 2 6 2" xfId="27364"/>
    <cellStyle name="Normal 6 2 2 7 2 6 3" xfId="27365"/>
    <cellStyle name="Normal 6 2 2 7 2 6 4" xfId="27366"/>
    <cellStyle name="Normal 6 2 2 7 2 7" xfId="27367"/>
    <cellStyle name="Normal 6 2 2 7 2 7 2" xfId="27368"/>
    <cellStyle name="Normal 6 2 2 7 2 7 3" xfId="27369"/>
    <cellStyle name="Normal 6 2 2 7 2 8" xfId="27370"/>
    <cellStyle name="Normal 6 2 2 7 2 9" xfId="27371"/>
    <cellStyle name="Normal 6 2 2 7 3" xfId="27372"/>
    <cellStyle name="Normal 6 2 2 7 3 2" xfId="27373"/>
    <cellStyle name="Normal 6 2 2 7 3 2 2" xfId="27374"/>
    <cellStyle name="Normal 6 2 2 7 3 2 2 2" xfId="27375"/>
    <cellStyle name="Normal 6 2 2 7 3 2 2 3" xfId="27376"/>
    <cellStyle name="Normal 6 2 2 7 3 2 2 4" xfId="27377"/>
    <cellStyle name="Normal 6 2 2 7 3 2 3" xfId="27378"/>
    <cellStyle name="Normal 6 2 2 7 3 2 3 2" xfId="27379"/>
    <cellStyle name="Normal 6 2 2 7 3 2 3 3" xfId="27380"/>
    <cellStyle name="Normal 6 2 2 7 3 2 4" xfId="27381"/>
    <cellStyle name="Normal 6 2 2 7 3 2 5" xfId="27382"/>
    <cellStyle name="Normal 6 2 2 7 3 2 6" xfId="27383"/>
    <cellStyle name="Normal 6 2 2 7 3 3" xfId="27384"/>
    <cellStyle name="Normal 6 2 2 7 3 3 2" xfId="27385"/>
    <cellStyle name="Normal 6 2 2 7 3 3 3" xfId="27386"/>
    <cellStyle name="Normal 6 2 2 7 3 3 4" xfId="27387"/>
    <cellStyle name="Normal 6 2 2 7 3 4" xfId="27388"/>
    <cellStyle name="Normal 6 2 2 7 3 4 2" xfId="27389"/>
    <cellStyle name="Normal 6 2 2 7 3 4 3" xfId="27390"/>
    <cellStyle name="Normal 6 2 2 7 3 4 4" xfId="27391"/>
    <cellStyle name="Normal 6 2 2 7 3 5" xfId="27392"/>
    <cellStyle name="Normal 6 2 2 7 3 5 2" xfId="27393"/>
    <cellStyle name="Normal 6 2 2 7 3 5 3" xfId="27394"/>
    <cellStyle name="Normal 6 2 2 7 3 5 4" xfId="27395"/>
    <cellStyle name="Normal 6 2 2 7 3 6" xfId="27396"/>
    <cellStyle name="Normal 6 2 2 7 3 6 2" xfId="27397"/>
    <cellStyle name="Normal 6 2 2 7 3 6 3" xfId="27398"/>
    <cellStyle name="Normal 6 2 2 7 3 7" xfId="27399"/>
    <cellStyle name="Normal 6 2 2 7 3 8" xfId="27400"/>
    <cellStyle name="Normal 6 2 2 7 3 9" xfId="27401"/>
    <cellStyle name="Normal 6 2 2 7 4" xfId="27402"/>
    <cellStyle name="Normal 6 2 2 7 4 2" xfId="27403"/>
    <cellStyle name="Normal 6 2 2 7 4 2 2" xfId="27404"/>
    <cellStyle name="Normal 6 2 2 7 4 2 3" xfId="27405"/>
    <cellStyle name="Normal 6 2 2 7 4 2 4" xfId="27406"/>
    <cellStyle name="Normal 6 2 2 7 4 3" xfId="27407"/>
    <cellStyle name="Normal 6 2 2 7 4 3 2" xfId="27408"/>
    <cellStyle name="Normal 6 2 2 7 4 3 3" xfId="27409"/>
    <cellStyle name="Normal 6 2 2 7 4 4" xfId="27410"/>
    <cellStyle name="Normal 6 2 2 7 4 5" xfId="27411"/>
    <cellStyle name="Normal 6 2 2 7 4 6" xfId="27412"/>
    <cellStyle name="Normal 6 2 2 7 5" xfId="27413"/>
    <cellStyle name="Normal 6 2 2 7 5 2" xfId="27414"/>
    <cellStyle name="Normal 6 2 2 7 5 3" xfId="27415"/>
    <cellStyle name="Normal 6 2 2 7 5 4" xfId="27416"/>
    <cellStyle name="Normal 6 2 2 7 6" xfId="27417"/>
    <cellStyle name="Normal 6 2 2 7 6 2" xfId="27418"/>
    <cellStyle name="Normal 6 2 2 7 6 3" xfId="27419"/>
    <cellStyle name="Normal 6 2 2 7 6 4" xfId="27420"/>
    <cellStyle name="Normal 6 2 2 7 7" xfId="27421"/>
    <cellStyle name="Normal 6 2 2 7 7 2" xfId="27422"/>
    <cellStyle name="Normal 6 2 2 7 7 3" xfId="27423"/>
    <cellStyle name="Normal 6 2 2 7 7 4" xfId="27424"/>
    <cellStyle name="Normal 6 2 2 7 8" xfId="27425"/>
    <cellStyle name="Normal 6 2 2 7 8 2" xfId="27426"/>
    <cellStyle name="Normal 6 2 2 7 8 3" xfId="27427"/>
    <cellStyle name="Normal 6 2 2 7 9" xfId="27428"/>
    <cellStyle name="Normal 6 2 2 8" xfId="27429"/>
    <cellStyle name="Normal 6 2 2 8 10" xfId="27430"/>
    <cellStyle name="Normal 6 2 2 8 11" xfId="27431"/>
    <cellStyle name="Normal 6 2 2 8 2" xfId="27432"/>
    <cellStyle name="Normal 6 2 2 8 2 10" xfId="27433"/>
    <cellStyle name="Normal 6 2 2 8 2 2" xfId="27434"/>
    <cellStyle name="Normal 6 2 2 8 2 2 2" xfId="27435"/>
    <cellStyle name="Normal 6 2 2 8 2 2 2 2" xfId="27436"/>
    <cellStyle name="Normal 6 2 2 8 2 2 2 2 2" xfId="27437"/>
    <cellStyle name="Normal 6 2 2 8 2 2 2 2 3" xfId="27438"/>
    <cellStyle name="Normal 6 2 2 8 2 2 2 2 4" xfId="27439"/>
    <cellStyle name="Normal 6 2 2 8 2 2 2 3" xfId="27440"/>
    <cellStyle name="Normal 6 2 2 8 2 2 2 3 2" xfId="27441"/>
    <cellStyle name="Normal 6 2 2 8 2 2 2 3 3" xfId="27442"/>
    <cellStyle name="Normal 6 2 2 8 2 2 2 4" xfId="27443"/>
    <cellStyle name="Normal 6 2 2 8 2 2 2 5" xfId="27444"/>
    <cellStyle name="Normal 6 2 2 8 2 2 2 6" xfId="27445"/>
    <cellStyle name="Normal 6 2 2 8 2 2 3" xfId="27446"/>
    <cellStyle name="Normal 6 2 2 8 2 2 3 2" xfId="27447"/>
    <cellStyle name="Normal 6 2 2 8 2 2 3 3" xfId="27448"/>
    <cellStyle name="Normal 6 2 2 8 2 2 3 4" xfId="27449"/>
    <cellStyle name="Normal 6 2 2 8 2 2 4" xfId="27450"/>
    <cellStyle name="Normal 6 2 2 8 2 2 4 2" xfId="27451"/>
    <cellStyle name="Normal 6 2 2 8 2 2 4 3" xfId="27452"/>
    <cellStyle name="Normal 6 2 2 8 2 2 4 4" xfId="27453"/>
    <cellStyle name="Normal 6 2 2 8 2 2 5" xfId="27454"/>
    <cellStyle name="Normal 6 2 2 8 2 2 5 2" xfId="27455"/>
    <cellStyle name="Normal 6 2 2 8 2 2 5 3" xfId="27456"/>
    <cellStyle name="Normal 6 2 2 8 2 2 5 4" xfId="27457"/>
    <cellStyle name="Normal 6 2 2 8 2 2 6" xfId="27458"/>
    <cellStyle name="Normal 6 2 2 8 2 2 6 2" xfId="27459"/>
    <cellStyle name="Normal 6 2 2 8 2 2 6 3" xfId="27460"/>
    <cellStyle name="Normal 6 2 2 8 2 2 7" xfId="27461"/>
    <cellStyle name="Normal 6 2 2 8 2 2 8" xfId="27462"/>
    <cellStyle name="Normal 6 2 2 8 2 2 9" xfId="27463"/>
    <cellStyle name="Normal 6 2 2 8 2 3" xfId="27464"/>
    <cellStyle name="Normal 6 2 2 8 2 3 2" xfId="27465"/>
    <cellStyle name="Normal 6 2 2 8 2 3 2 2" xfId="27466"/>
    <cellStyle name="Normal 6 2 2 8 2 3 2 3" xfId="27467"/>
    <cellStyle name="Normal 6 2 2 8 2 3 2 4" xfId="27468"/>
    <cellStyle name="Normal 6 2 2 8 2 3 3" xfId="27469"/>
    <cellStyle name="Normal 6 2 2 8 2 3 3 2" xfId="27470"/>
    <cellStyle name="Normal 6 2 2 8 2 3 3 3" xfId="27471"/>
    <cellStyle name="Normal 6 2 2 8 2 3 4" xfId="27472"/>
    <cellStyle name="Normal 6 2 2 8 2 3 5" xfId="27473"/>
    <cellStyle name="Normal 6 2 2 8 2 3 6" xfId="27474"/>
    <cellStyle name="Normal 6 2 2 8 2 4" xfId="27475"/>
    <cellStyle name="Normal 6 2 2 8 2 4 2" xfId="27476"/>
    <cellStyle name="Normal 6 2 2 8 2 4 3" xfId="27477"/>
    <cellStyle name="Normal 6 2 2 8 2 4 4" xfId="27478"/>
    <cellStyle name="Normal 6 2 2 8 2 5" xfId="27479"/>
    <cellStyle name="Normal 6 2 2 8 2 5 2" xfId="27480"/>
    <cellStyle name="Normal 6 2 2 8 2 5 3" xfId="27481"/>
    <cellStyle name="Normal 6 2 2 8 2 5 4" xfId="27482"/>
    <cellStyle name="Normal 6 2 2 8 2 6" xfId="27483"/>
    <cellStyle name="Normal 6 2 2 8 2 6 2" xfId="27484"/>
    <cellStyle name="Normal 6 2 2 8 2 6 3" xfId="27485"/>
    <cellStyle name="Normal 6 2 2 8 2 6 4" xfId="27486"/>
    <cellStyle name="Normal 6 2 2 8 2 7" xfId="27487"/>
    <cellStyle name="Normal 6 2 2 8 2 7 2" xfId="27488"/>
    <cellStyle name="Normal 6 2 2 8 2 7 3" xfId="27489"/>
    <cellStyle name="Normal 6 2 2 8 2 8" xfId="27490"/>
    <cellStyle name="Normal 6 2 2 8 2 9" xfId="27491"/>
    <cellStyle name="Normal 6 2 2 8 3" xfId="27492"/>
    <cellStyle name="Normal 6 2 2 8 3 2" xfId="27493"/>
    <cellStyle name="Normal 6 2 2 8 3 2 2" xfId="27494"/>
    <cellStyle name="Normal 6 2 2 8 3 2 2 2" xfId="27495"/>
    <cellStyle name="Normal 6 2 2 8 3 2 2 3" xfId="27496"/>
    <cellStyle name="Normal 6 2 2 8 3 2 2 4" xfId="27497"/>
    <cellStyle name="Normal 6 2 2 8 3 2 3" xfId="27498"/>
    <cellStyle name="Normal 6 2 2 8 3 2 3 2" xfId="27499"/>
    <cellStyle name="Normal 6 2 2 8 3 2 3 3" xfId="27500"/>
    <cellStyle name="Normal 6 2 2 8 3 2 4" xfId="27501"/>
    <cellStyle name="Normal 6 2 2 8 3 2 5" xfId="27502"/>
    <cellStyle name="Normal 6 2 2 8 3 2 6" xfId="27503"/>
    <cellStyle name="Normal 6 2 2 8 3 3" xfId="27504"/>
    <cellStyle name="Normal 6 2 2 8 3 3 2" xfId="27505"/>
    <cellStyle name="Normal 6 2 2 8 3 3 3" xfId="27506"/>
    <cellStyle name="Normal 6 2 2 8 3 3 4" xfId="27507"/>
    <cellStyle name="Normal 6 2 2 8 3 4" xfId="27508"/>
    <cellStyle name="Normal 6 2 2 8 3 4 2" xfId="27509"/>
    <cellStyle name="Normal 6 2 2 8 3 4 3" xfId="27510"/>
    <cellStyle name="Normal 6 2 2 8 3 4 4" xfId="27511"/>
    <cellStyle name="Normal 6 2 2 8 3 5" xfId="27512"/>
    <cellStyle name="Normal 6 2 2 8 3 5 2" xfId="27513"/>
    <cellStyle name="Normal 6 2 2 8 3 5 3" xfId="27514"/>
    <cellStyle name="Normal 6 2 2 8 3 5 4" xfId="27515"/>
    <cellStyle name="Normal 6 2 2 8 3 6" xfId="27516"/>
    <cellStyle name="Normal 6 2 2 8 3 6 2" xfId="27517"/>
    <cellStyle name="Normal 6 2 2 8 3 6 3" xfId="27518"/>
    <cellStyle name="Normal 6 2 2 8 3 7" xfId="27519"/>
    <cellStyle name="Normal 6 2 2 8 3 8" xfId="27520"/>
    <cellStyle name="Normal 6 2 2 8 3 9" xfId="27521"/>
    <cellStyle name="Normal 6 2 2 8 4" xfId="27522"/>
    <cellStyle name="Normal 6 2 2 8 4 2" xfId="27523"/>
    <cellStyle name="Normal 6 2 2 8 4 2 2" xfId="27524"/>
    <cellStyle name="Normal 6 2 2 8 4 2 3" xfId="27525"/>
    <cellStyle name="Normal 6 2 2 8 4 2 4" xfId="27526"/>
    <cellStyle name="Normal 6 2 2 8 4 3" xfId="27527"/>
    <cellStyle name="Normal 6 2 2 8 4 3 2" xfId="27528"/>
    <cellStyle name="Normal 6 2 2 8 4 3 3" xfId="27529"/>
    <cellStyle name="Normal 6 2 2 8 4 4" xfId="27530"/>
    <cellStyle name="Normal 6 2 2 8 4 5" xfId="27531"/>
    <cellStyle name="Normal 6 2 2 8 4 6" xfId="27532"/>
    <cellStyle name="Normal 6 2 2 8 5" xfId="27533"/>
    <cellStyle name="Normal 6 2 2 8 5 2" xfId="27534"/>
    <cellStyle name="Normal 6 2 2 8 5 3" xfId="27535"/>
    <cellStyle name="Normal 6 2 2 8 5 4" xfId="27536"/>
    <cellStyle name="Normal 6 2 2 8 6" xfId="27537"/>
    <cellStyle name="Normal 6 2 2 8 6 2" xfId="27538"/>
    <cellStyle name="Normal 6 2 2 8 6 3" xfId="27539"/>
    <cellStyle name="Normal 6 2 2 8 6 4" xfId="27540"/>
    <cellStyle name="Normal 6 2 2 8 7" xfId="27541"/>
    <cellStyle name="Normal 6 2 2 8 7 2" xfId="27542"/>
    <cellStyle name="Normal 6 2 2 8 7 3" xfId="27543"/>
    <cellStyle name="Normal 6 2 2 8 7 4" xfId="27544"/>
    <cellStyle name="Normal 6 2 2 8 8" xfId="27545"/>
    <cellStyle name="Normal 6 2 2 8 8 2" xfId="27546"/>
    <cellStyle name="Normal 6 2 2 8 8 3" xfId="27547"/>
    <cellStyle name="Normal 6 2 2 8 9" xfId="27548"/>
    <cellStyle name="Normal 6 2 2 9" xfId="27549"/>
    <cellStyle name="Normal 6 2 2 9 10" xfId="27550"/>
    <cellStyle name="Normal 6 2 2 9 2" xfId="27551"/>
    <cellStyle name="Normal 6 2 2 9 2 2" xfId="27552"/>
    <cellStyle name="Normal 6 2 2 9 2 2 2" xfId="27553"/>
    <cellStyle name="Normal 6 2 2 9 2 2 2 2" xfId="27554"/>
    <cellStyle name="Normal 6 2 2 9 2 2 2 3" xfId="27555"/>
    <cellStyle name="Normal 6 2 2 9 2 2 2 4" xfId="27556"/>
    <cellStyle name="Normal 6 2 2 9 2 2 3" xfId="27557"/>
    <cellStyle name="Normal 6 2 2 9 2 2 3 2" xfId="27558"/>
    <cellStyle name="Normal 6 2 2 9 2 2 3 3" xfId="27559"/>
    <cellStyle name="Normal 6 2 2 9 2 2 4" xfId="27560"/>
    <cellStyle name="Normal 6 2 2 9 2 2 5" xfId="27561"/>
    <cellStyle name="Normal 6 2 2 9 2 2 6" xfId="27562"/>
    <cellStyle name="Normal 6 2 2 9 2 3" xfId="27563"/>
    <cellStyle name="Normal 6 2 2 9 2 3 2" xfId="27564"/>
    <cellStyle name="Normal 6 2 2 9 2 3 3" xfId="27565"/>
    <cellStyle name="Normal 6 2 2 9 2 3 4" xfId="27566"/>
    <cellStyle name="Normal 6 2 2 9 2 4" xfId="27567"/>
    <cellStyle name="Normal 6 2 2 9 2 4 2" xfId="27568"/>
    <cellStyle name="Normal 6 2 2 9 2 4 3" xfId="27569"/>
    <cellStyle name="Normal 6 2 2 9 2 4 4" xfId="27570"/>
    <cellStyle name="Normal 6 2 2 9 2 5" xfId="27571"/>
    <cellStyle name="Normal 6 2 2 9 2 5 2" xfId="27572"/>
    <cellStyle name="Normal 6 2 2 9 2 5 3" xfId="27573"/>
    <cellStyle name="Normal 6 2 2 9 2 5 4" xfId="27574"/>
    <cellStyle name="Normal 6 2 2 9 2 6" xfId="27575"/>
    <cellStyle name="Normal 6 2 2 9 2 6 2" xfId="27576"/>
    <cellStyle name="Normal 6 2 2 9 2 6 3" xfId="27577"/>
    <cellStyle name="Normal 6 2 2 9 2 7" xfId="27578"/>
    <cellStyle name="Normal 6 2 2 9 2 8" xfId="27579"/>
    <cellStyle name="Normal 6 2 2 9 2 9" xfId="27580"/>
    <cellStyle name="Normal 6 2 2 9 3" xfId="27581"/>
    <cellStyle name="Normal 6 2 2 9 3 2" xfId="27582"/>
    <cellStyle name="Normal 6 2 2 9 3 2 2" xfId="27583"/>
    <cellStyle name="Normal 6 2 2 9 3 2 3" xfId="27584"/>
    <cellStyle name="Normal 6 2 2 9 3 2 4" xfId="27585"/>
    <cellStyle name="Normal 6 2 2 9 3 3" xfId="27586"/>
    <cellStyle name="Normal 6 2 2 9 3 3 2" xfId="27587"/>
    <cellStyle name="Normal 6 2 2 9 3 3 3" xfId="27588"/>
    <cellStyle name="Normal 6 2 2 9 3 4" xfId="27589"/>
    <cellStyle name="Normal 6 2 2 9 3 5" xfId="27590"/>
    <cellStyle name="Normal 6 2 2 9 3 6" xfId="27591"/>
    <cellStyle name="Normal 6 2 2 9 4" xfId="27592"/>
    <cellStyle name="Normal 6 2 2 9 4 2" xfId="27593"/>
    <cellStyle name="Normal 6 2 2 9 4 3" xfId="27594"/>
    <cellStyle name="Normal 6 2 2 9 4 4" xfId="27595"/>
    <cellStyle name="Normal 6 2 2 9 5" xfId="27596"/>
    <cellStyle name="Normal 6 2 2 9 5 2" xfId="27597"/>
    <cellStyle name="Normal 6 2 2 9 5 3" xfId="27598"/>
    <cellStyle name="Normal 6 2 2 9 5 4" xfId="27599"/>
    <cellStyle name="Normal 6 2 2 9 6" xfId="27600"/>
    <cellStyle name="Normal 6 2 2 9 6 2" xfId="27601"/>
    <cellStyle name="Normal 6 2 2 9 6 3" xfId="27602"/>
    <cellStyle name="Normal 6 2 2 9 6 4" xfId="27603"/>
    <cellStyle name="Normal 6 2 2 9 7" xfId="27604"/>
    <cellStyle name="Normal 6 2 2 9 7 2" xfId="27605"/>
    <cellStyle name="Normal 6 2 2 9 7 3" xfId="27606"/>
    <cellStyle name="Normal 6 2 2 9 8" xfId="27607"/>
    <cellStyle name="Normal 6 2 2 9 9" xfId="27608"/>
    <cellStyle name="Normal 6 2 20" xfId="27609"/>
    <cellStyle name="Normal 6 2 21" xfId="27610"/>
    <cellStyle name="Normal 6 2 22" xfId="27611"/>
    <cellStyle name="Normal 6 2 3" xfId="156"/>
    <cellStyle name="Normal 6 2 3 10" xfId="27612"/>
    <cellStyle name="Normal 6 2 3 10 2" xfId="27613"/>
    <cellStyle name="Normal 6 2 3 10 2 2" xfId="27614"/>
    <cellStyle name="Normal 6 2 3 10 2 2 2" xfId="27615"/>
    <cellStyle name="Normal 6 2 3 10 2 2 3" xfId="27616"/>
    <cellStyle name="Normal 6 2 3 10 2 2 4" xfId="27617"/>
    <cellStyle name="Normal 6 2 3 10 2 3" xfId="27618"/>
    <cellStyle name="Normal 6 2 3 10 2 3 2" xfId="27619"/>
    <cellStyle name="Normal 6 2 3 10 2 3 3" xfId="27620"/>
    <cellStyle name="Normal 6 2 3 10 2 4" xfId="27621"/>
    <cellStyle name="Normal 6 2 3 10 2 5" xfId="27622"/>
    <cellStyle name="Normal 6 2 3 10 2 6" xfId="27623"/>
    <cellStyle name="Normal 6 2 3 10 3" xfId="27624"/>
    <cellStyle name="Normal 6 2 3 10 3 2" xfId="27625"/>
    <cellStyle name="Normal 6 2 3 10 3 3" xfId="27626"/>
    <cellStyle name="Normal 6 2 3 10 3 4" xfId="27627"/>
    <cellStyle name="Normal 6 2 3 10 4" xfId="27628"/>
    <cellStyle name="Normal 6 2 3 10 4 2" xfId="27629"/>
    <cellStyle name="Normal 6 2 3 10 4 3" xfId="27630"/>
    <cellStyle name="Normal 6 2 3 10 4 4" xfId="27631"/>
    <cellStyle name="Normal 6 2 3 10 5" xfId="27632"/>
    <cellStyle name="Normal 6 2 3 10 5 2" xfId="27633"/>
    <cellStyle name="Normal 6 2 3 10 5 3" xfId="27634"/>
    <cellStyle name="Normal 6 2 3 10 5 4" xfId="27635"/>
    <cellStyle name="Normal 6 2 3 10 6" xfId="27636"/>
    <cellStyle name="Normal 6 2 3 10 6 2" xfId="27637"/>
    <cellStyle name="Normal 6 2 3 10 6 3" xfId="27638"/>
    <cellStyle name="Normal 6 2 3 10 7" xfId="27639"/>
    <cellStyle name="Normal 6 2 3 10 8" xfId="27640"/>
    <cellStyle name="Normal 6 2 3 10 9" xfId="27641"/>
    <cellStyle name="Normal 6 2 3 11" xfId="27642"/>
    <cellStyle name="Normal 6 2 3 11 2" xfId="27643"/>
    <cellStyle name="Normal 6 2 3 11 2 2" xfId="27644"/>
    <cellStyle name="Normal 6 2 3 11 2 2 2" xfId="27645"/>
    <cellStyle name="Normal 6 2 3 11 2 2 3" xfId="27646"/>
    <cellStyle name="Normal 6 2 3 11 2 2 4" xfId="27647"/>
    <cellStyle name="Normal 6 2 3 11 2 3" xfId="27648"/>
    <cellStyle name="Normal 6 2 3 11 2 3 2" xfId="27649"/>
    <cellStyle name="Normal 6 2 3 11 2 3 3" xfId="27650"/>
    <cellStyle name="Normal 6 2 3 11 2 4" xfId="27651"/>
    <cellStyle name="Normal 6 2 3 11 2 5" xfId="27652"/>
    <cellStyle name="Normal 6 2 3 11 2 6" xfId="27653"/>
    <cellStyle name="Normal 6 2 3 11 3" xfId="27654"/>
    <cellStyle name="Normal 6 2 3 11 3 2" xfId="27655"/>
    <cellStyle name="Normal 6 2 3 11 3 3" xfId="27656"/>
    <cellStyle name="Normal 6 2 3 11 3 4" xfId="27657"/>
    <cellStyle name="Normal 6 2 3 11 4" xfId="27658"/>
    <cellStyle name="Normal 6 2 3 11 4 2" xfId="27659"/>
    <cellStyle name="Normal 6 2 3 11 4 3" xfId="27660"/>
    <cellStyle name="Normal 6 2 3 11 4 4" xfId="27661"/>
    <cellStyle name="Normal 6 2 3 11 5" xfId="27662"/>
    <cellStyle name="Normal 6 2 3 11 5 2" xfId="27663"/>
    <cellStyle name="Normal 6 2 3 11 5 3" xfId="27664"/>
    <cellStyle name="Normal 6 2 3 11 6" xfId="27665"/>
    <cellStyle name="Normal 6 2 3 11 7" xfId="27666"/>
    <cellStyle name="Normal 6 2 3 11 8" xfId="27667"/>
    <cellStyle name="Normal 6 2 3 12" xfId="27668"/>
    <cellStyle name="Normal 6 2 3 12 2" xfId="27669"/>
    <cellStyle name="Normal 6 2 3 12 2 2" xfId="27670"/>
    <cellStyle name="Normal 6 2 3 12 2 3" xfId="27671"/>
    <cellStyle name="Normal 6 2 3 12 2 4" xfId="27672"/>
    <cellStyle name="Normal 6 2 3 12 3" xfId="27673"/>
    <cellStyle name="Normal 6 2 3 12 3 2" xfId="27674"/>
    <cellStyle name="Normal 6 2 3 12 3 3" xfId="27675"/>
    <cellStyle name="Normal 6 2 3 12 3 4" xfId="27676"/>
    <cellStyle name="Normal 6 2 3 12 4" xfId="27677"/>
    <cellStyle name="Normal 6 2 3 12 4 2" xfId="27678"/>
    <cellStyle name="Normal 6 2 3 12 4 3" xfId="27679"/>
    <cellStyle name="Normal 6 2 3 12 5" xfId="27680"/>
    <cellStyle name="Normal 6 2 3 12 6" xfId="27681"/>
    <cellStyle name="Normal 6 2 3 12 7" xfId="27682"/>
    <cellStyle name="Normal 6 2 3 13" xfId="27683"/>
    <cellStyle name="Normal 6 2 3 13 2" xfId="27684"/>
    <cellStyle name="Normal 6 2 3 13 3" xfId="27685"/>
    <cellStyle name="Normal 6 2 3 13 4" xfId="27686"/>
    <cellStyle name="Normal 6 2 3 14" xfId="27687"/>
    <cellStyle name="Normal 6 2 3 14 2" xfId="27688"/>
    <cellStyle name="Normal 6 2 3 14 3" xfId="27689"/>
    <cellStyle name="Normal 6 2 3 14 4" xfId="27690"/>
    <cellStyle name="Normal 6 2 3 15" xfId="27691"/>
    <cellStyle name="Normal 6 2 3 15 2" xfId="27692"/>
    <cellStyle name="Normal 6 2 3 15 3" xfId="27693"/>
    <cellStyle name="Normal 6 2 3 15 4" xfId="27694"/>
    <cellStyle name="Normal 6 2 3 16" xfId="27695"/>
    <cellStyle name="Normal 6 2 3 16 2" xfId="27696"/>
    <cellStyle name="Normal 6 2 3 16 3" xfId="27697"/>
    <cellStyle name="Normal 6 2 3 17" xfId="27698"/>
    <cellStyle name="Normal 6 2 3 18" xfId="27699"/>
    <cellStyle name="Normal 6 2 3 19" xfId="27700"/>
    <cellStyle name="Normal 6 2 3 2" xfId="211"/>
    <cellStyle name="Normal 6 2 3 2 10" xfId="27701"/>
    <cellStyle name="Normal 6 2 3 2 10 2" xfId="27702"/>
    <cellStyle name="Normal 6 2 3 2 10 3" xfId="27703"/>
    <cellStyle name="Normal 6 2 3 2 10 4" xfId="27704"/>
    <cellStyle name="Normal 6 2 3 2 11" xfId="27705"/>
    <cellStyle name="Normal 6 2 3 2 11 2" xfId="27706"/>
    <cellStyle name="Normal 6 2 3 2 11 3" xfId="27707"/>
    <cellStyle name="Normal 6 2 3 2 12" xfId="27708"/>
    <cellStyle name="Normal 6 2 3 2 13" xfId="27709"/>
    <cellStyle name="Normal 6 2 3 2 14" xfId="27710"/>
    <cellStyle name="Normal 6 2 3 2 2" xfId="27711"/>
    <cellStyle name="Normal 6 2 3 2 2 10" xfId="27712"/>
    <cellStyle name="Normal 6 2 3 2 2 11" xfId="27713"/>
    <cellStyle name="Normal 6 2 3 2 2 2" xfId="27714"/>
    <cellStyle name="Normal 6 2 3 2 2 2 10" xfId="27715"/>
    <cellStyle name="Normal 6 2 3 2 2 2 2" xfId="27716"/>
    <cellStyle name="Normal 6 2 3 2 2 2 2 2" xfId="27717"/>
    <cellStyle name="Normal 6 2 3 2 2 2 2 2 2" xfId="27718"/>
    <cellStyle name="Normal 6 2 3 2 2 2 2 2 2 2" xfId="27719"/>
    <cellStyle name="Normal 6 2 3 2 2 2 2 2 2 3" xfId="27720"/>
    <cellStyle name="Normal 6 2 3 2 2 2 2 2 2 4" xfId="27721"/>
    <cellStyle name="Normal 6 2 3 2 2 2 2 2 3" xfId="27722"/>
    <cellStyle name="Normal 6 2 3 2 2 2 2 2 3 2" xfId="27723"/>
    <cellStyle name="Normal 6 2 3 2 2 2 2 2 3 3" xfId="27724"/>
    <cellStyle name="Normal 6 2 3 2 2 2 2 2 4" xfId="27725"/>
    <cellStyle name="Normal 6 2 3 2 2 2 2 2 5" xfId="27726"/>
    <cellStyle name="Normal 6 2 3 2 2 2 2 2 6" xfId="27727"/>
    <cellStyle name="Normal 6 2 3 2 2 2 2 3" xfId="27728"/>
    <cellStyle name="Normal 6 2 3 2 2 2 2 3 2" xfId="27729"/>
    <cellStyle name="Normal 6 2 3 2 2 2 2 3 3" xfId="27730"/>
    <cellStyle name="Normal 6 2 3 2 2 2 2 3 4" xfId="27731"/>
    <cellStyle name="Normal 6 2 3 2 2 2 2 4" xfId="27732"/>
    <cellStyle name="Normal 6 2 3 2 2 2 2 4 2" xfId="27733"/>
    <cellStyle name="Normal 6 2 3 2 2 2 2 4 3" xfId="27734"/>
    <cellStyle name="Normal 6 2 3 2 2 2 2 4 4" xfId="27735"/>
    <cellStyle name="Normal 6 2 3 2 2 2 2 5" xfId="27736"/>
    <cellStyle name="Normal 6 2 3 2 2 2 2 5 2" xfId="27737"/>
    <cellStyle name="Normal 6 2 3 2 2 2 2 5 3" xfId="27738"/>
    <cellStyle name="Normal 6 2 3 2 2 2 2 5 4" xfId="27739"/>
    <cellStyle name="Normal 6 2 3 2 2 2 2 6" xfId="27740"/>
    <cellStyle name="Normal 6 2 3 2 2 2 2 6 2" xfId="27741"/>
    <cellStyle name="Normal 6 2 3 2 2 2 2 6 3" xfId="27742"/>
    <cellStyle name="Normal 6 2 3 2 2 2 2 7" xfId="27743"/>
    <cellStyle name="Normal 6 2 3 2 2 2 2 8" xfId="27744"/>
    <cellStyle name="Normal 6 2 3 2 2 2 2 9" xfId="27745"/>
    <cellStyle name="Normal 6 2 3 2 2 2 3" xfId="27746"/>
    <cellStyle name="Normal 6 2 3 2 2 2 3 2" xfId="27747"/>
    <cellStyle name="Normal 6 2 3 2 2 2 3 2 2" xfId="27748"/>
    <cellStyle name="Normal 6 2 3 2 2 2 3 2 3" xfId="27749"/>
    <cellStyle name="Normal 6 2 3 2 2 2 3 2 4" xfId="27750"/>
    <cellStyle name="Normal 6 2 3 2 2 2 3 3" xfId="27751"/>
    <cellStyle name="Normal 6 2 3 2 2 2 3 3 2" xfId="27752"/>
    <cellStyle name="Normal 6 2 3 2 2 2 3 3 3" xfId="27753"/>
    <cellStyle name="Normal 6 2 3 2 2 2 3 4" xfId="27754"/>
    <cellStyle name="Normal 6 2 3 2 2 2 3 5" xfId="27755"/>
    <cellStyle name="Normal 6 2 3 2 2 2 3 6" xfId="27756"/>
    <cellStyle name="Normal 6 2 3 2 2 2 4" xfId="27757"/>
    <cellStyle name="Normal 6 2 3 2 2 2 4 2" xfId="27758"/>
    <cellStyle name="Normal 6 2 3 2 2 2 4 3" xfId="27759"/>
    <cellStyle name="Normal 6 2 3 2 2 2 4 4" xfId="27760"/>
    <cellStyle name="Normal 6 2 3 2 2 2 5" xfId="27761"/>
    <cellStyle name="Normal 6 2 3 2 2 2 5 2" xfId="27762"/>
    <cellStyle name="Normal 6 2 3 2 2 2 5 3" xfId="27763"/>
    <cellStyle name="Normal 6 2 3 2 2 2 5 4" xfId="27764"/>
    <cellStyle name="Normal 6 2 3 2 2 2 6" xfId="27765"/>
    <cellStyle name="Normal 6 2 3 2 2 2 6 2" xfId="27766"/>
    <cellStyle name="Normal 6 2 3 2 2 2 6 3" xfId="27767"/>
    <cellStyle name="Normal 6 2 3 2 2 2 6 4" xfId="27768"/>
    <cellStyle name="Normal 6 2 3 2 2 2 7" xfId="27769"/>
    <cellStyle name="Normal 6 2 3 2 2 2 7 2" xfId="27770"/>
    <cellStyle name="Normal 6 2 3 2 2 2 7 3" xfId="27771"/>
    <cellStyle name="Normal 6 2 3 2 2 2 8" xfId="27772"/>
    <cellStyle name="Normal 6 2 3 2 2 2 9" xfId="27773"/>
    <cellStyle name="Normal 6 2 3 2 2 3" xfId="27774"/>
    <cellStyle name="Normal 6 2 3 2 2 3 2" xfId="27775"/>
    <cellStyle name="Normal 6 2 3 2 2 3 2 2" xfId="27776"/>
    <cellStyle name="Normal 6 2 3 2 2 3 2 2 2" xfId="27777"/>
    <cellStyle name="Normal 6 2 3 2 2 3 2 2 3" xfId="27778"/>
    <cellStyle name="Normal 6 2 3 2 2 3 2 2 4" xfId="27779"/>
    <cellStyle name="Normal 6 2 3 2 2 3 2 3" xfId="27780"/>
    <cellStyle name="Normal 6 2 3 2 2 3 2 3 2" xfId="27781"/>
    <cellStyle name="Normal 6 2 3 2 2 3 2 3 3" xfId="27782"/>
    <cellStyle name="Normal 6 2 3 2 2 3 2 4" xfId="27783"/>
    <cellStyle name="Normal 6 2 3 2 2 3 2 5" xfId="27784"/>
    <cellStyle name="Normal 6 2 3 2 2 3 2 6" xfId="27785"/>
    <cellStyle name="Normal 6 2 3 2 2 3 3" xfId="27786"/>
    <cellStyle name="Normal 6 2 3 2 2 3 3 2" xfId="27787"/>
    <cellStyle name="Normal 6 2 3 2 2 3 3 3" xfId="27788"/>
    <cellStyle name="Normal 6 2 3 2 2 3 3 4" xfId="27789"/>
    <cellStyle name="Normal 6 2 3 2 2 3 4" xfId="27790"/>
    <cellStyle name="Normal 6 2 3 2 2 3 4 2" xfId="27791"/>
    <cellStyle name="Normal 6 2 3 2 2 3 4 3" xfId="27792"/>
    <cellStyle name="Normal 6 2 3 2 2 3 4 4" xfId="27793"/>
    <cellStyle name="Normal 6 2 3 2 2 3 5" xfId="27794"/>
    <cellStyle name="Normal 6 2 3 2 2 3 5 2" xfId="27795"/>
    <cellStyle name="Normal 6 2 3 2 2 3 5 3" xfId="27796"/>
    <cellStyle name="Normal 6 2 3 2 2 3 5 4" xfId="27797"/>
    <cellStyle name="Normal 6 2 3 2 2 3 6" xfId="27798"/>
    <cellStyle name="Normal 6 2 3 2 2 3 6 2" xfId="27799"/>
    <cellStyle name="Normal 6 2 3 2 2 3 6 3" xfId="27800"/>
    <cellStyle name="Normal 6 2 3 2 2 3 7" xfId="27801"/>
    <cellStyle name="Normal 6 2 3 2 2 3 8" xfId="27802"/>
    <cellStyle name="Normal 6 2 3 2 2 3 9" xfId="27803"/>
    <cellStyle name="Normal 6 2 3 2 2 4" xfId="27804"/>
    <cellStyle name="Normal 6 2 3 2 2 4 2" xfId="27805"/>
    <cellStyle name="Normal 6 2 3 2 2 4 2 2" xfId="27806"/>
    <cellStyle name="Normal 6 2 3 2 2 4 2 3" xfId="27807"/>
    <cellStyle name="Normal 6 2 3 2 2 4 2 4" xfId="27808"/>
    <cellStyle name="Normal 6 2 3 2 2 4 3" xfId="27809"/>
    <cellStyle name="Normal 6 2 3 2 2 4 3 2" xfId="27810"/>
    <cellStyle name="Normal 6 2 3 2 2 4 3 3" xfId="27811"/>
    <cellStyle name="Normal 6 2 3 2 2 4 4" xfId="27812"/>
    <cellStyle name="Normal 6 2 3 2 2 4 5" xfId="27813"/>
    <cellStyle name="Normal 6 2 3 2 2 4 6" xfId="27814"/>
    <cellStyle name="Normal 6 2 3 2 2 5" xfId="27815"/>
    <cellStyle name="Normal 6 2 3 2 2 5 2" xfId="27816"/>
    <cellStyle name="Normal 6 2 3 2 2 5 3" xfId="27817"/>
    <cellStyle name="Normal 6 2 3 2 2 5 4" xfId="27818"/>
    <cellStyle name="Normal 6 2 3 2 2 6" xfId="27819"/>
    <cellStyle name="Normal 6 2 3 2 2 6 2" xfId="27820"/>
    <cellStyle name="Normal 6 2 3 2 2 6 3" xfId="27821"/>
    <cellStyle name="Normal 6 2 3 2 2 6 4" xfId="27822"/>
    <cellStyle name="Normal 6 2 3 2 2 7" xfId="27823"/>
    <cellStyle name="Normal 6 2 3 2 2 7 2" xfId="27824"/>
    <cellStyle name="Normal 6 2 3 2 2 7 3" xfId="27825"/>
    <cellStyle name="Normal 6 2 3 2 2 7 4" xfId="27826"/>
    <cellStyle name="Normal 6 2 3 2 2 8" xfId="27827"/>
    <cellStyle name="Normal 6 2 3 2 2 8 2" xfId="27828"/>
    <cellStyle name="Normal 6 2 3 2 2 8 3" xfId="27829"/>
    <cellStyle name="Normal 6 2 3 2 2 9" xfId="27830"/>
    <cellStyle name="Normal 6 2 3 2 3" xfId="27831"/>
    <cellStyle name="Normal 6 2 3 2 3 10" xfId="27832"/>
    <cellStyle name="Normal 6 2 3 2 3 2" xfId="27833"/>
    <cellStyle name="Normal 6 2 3 2 3 2 2" xfId="27834"/>
    <cellStyle name="Normal 6 2 3 2 3 2 2 2" xfId="27835"/>
    <cellStyle name="Normal 6 2 3 2 3 2 2 2 2" xfId="27836"/>
    <cellStyle name="Normal 6 2 3 2 3 2 2 2 3" xfId="27837"/>
    <cellStyle name="Normal 6 2 3 2 3 2 2 2 4" xfId="27838"/>
    <cellStyle name="Normal 6 2 3 2 3 2 2 3" xfId="27839"/>
    <cellStyle name="Normal 6 2 3 2 3 2 2 3 2" xfId="27840"/>
    <cellStyle name="Normal 6 2 3 2 3 2 2 3 3" xfId="27841"/>
    <cellStyle name="Normal 6 2 3 2 3 2 2 4" xfId="27842"/>
    <cellStyle name="Normal 6 2 3 2 3 2 2 5" xfId="27843"/>
    <cellStyle name="Normal 6 2 3 2 3 2 2 6" xfId="27844"/>
    <cellStyle name="Normal 6 2 3 2 3 2 3" xfId="27845"/>
    <cellStyle name="Normal 6 2 3 2 3 2 3 2" xfId="27846"/>
    <cellStyle name="Normal 6 2 3 2 3 2 3 3" xfId="27847"/>
    <cellStyle name="Normal 6 2 3 2 3 2 3 4" xfId="27848"/>
    <cellStyle name="Normal 6 2 3 2 3 2 4" xfId="27849"/>
    <cellStyle name="Normal 6 2 3 2 3 2 4 2" xfId="27850"/>
    <cellStyle name="Normal 6 2 3 2 3 2 4 3" xfId="27851"/>
    <cellStyle name="Normal 6 2 3 2 3 2 4 4" xfId="27852"/>
    <cellStyle name="Normal 6 2 3 2 3 2 5" xfId="27853"/>
    <cellStyle name="Normal 6 2 3 2 3 2 5 2" xfId="27854"/>
    <cellStyle name="Normal 6 2 3 2 3 2 5 3" xfId="27855"/>
    <cellStyle name="Normal 6 2 3 2 3 2 5 4" xfId="27856"/>
    <cellStyle name="Normal 6 2 3 2 3 2 6" xfId="27857"/>
    <cellStyle name="Normal 6 2 3 2 3 2 6 2" xfId="27858"/>
    <cellStyle name="Normal 6 2 3 2 3 2 6 3" xfId="27859"/>
    <cellStyle name="Normal 6 2 3 2 3 2 7" xfId="27860"/>
    <cellStyle name="Normal 6 2 3 2 3 2 8" xfId="27861"/>
    <cellStyle name="Normal 6 2 3 2 3 2 9" xfId="27862"/>
    <cellStyle name="Normal 6 2 3 2 3 3" xfId="27863"/>
    <cellStyle name="Normal 6 2 3 2 3 3 2" xfId="27864"/>
    <cellStyle name="Normal 6 2 3 2 3 3 2 2" xfId="27865"/>
    <cellStyle name="Normal 6 2 3 2 3 3 2 3" xfId="27866"/>
    <cellStyle name="Normal 6 2 3 2 3 3 2 4" xfId="27867"/>
    <cellStyle name="Normal 6 2 3 2 3 3 3" xfId="27868"/>
    <cellStyle name="Normal 6 2 3 2 3 3 3 2" xfId="27869"/>
    <cellStyle name="Normal 6 2 3 2 3 3 3 3" xfId="27870"/>
    <cellStyle name="Normal 6 2 3 2 3 3 4" xfId="27871"/>
    <cellStyle name="Normal 6 2 3 2 3 3 5" xfId="27872"/>
    <cellStyle name="Normal 6 2 3 2 3 3 6" xfId="27873"/>
    <cellStyle name="Normal 6 2 3 2 3 4" xfId="27874"/>
    <cellStyle name="Normal 6 2 3 2 3 4 2" xfId="27875"/>
    <cellStyle name="Normal 6 2 3 2 3 4 3" xfId="27876"/>
    <cellStyle name="Normal 6 2 3 2 3 4 4" xfId="27877"/>
    <cellStyle name="Normal 6 2 3 2 3 5" xfId="27878"/>
    <cellStyle name="Normal 6 2 3 2 3 5 2" xfId="27879"/>
    <cellStyle name="Normal 6 2 3 2 3 5 3" xfId="27880"/>
    <cellStyle name="Normal 6 2 3 2 3 5 4" xfId="27881"/>
    <cellStyle name="Normal 6 2 3 2 3 6" xfId="27882"/>
    <cellStyle name="Normal 6 2 3 2 3 6 2" xfId="27883"/>
    <cellStyle name="Normal 6 2 3 2 3 6 3" xfId="27884"/>
    <cellStyle name="Normal 6 2 3 2 3 6 4" xfId="27885"/>
    <cellStyle name="Normal 6 2 3 2 3 7" xfId="27886"/>
    <cellStyle name="Normal 6 2 3 2 3 7 2" xfId="27887"/>
    <cellStyle name="Normal 6 2 3 2 3 7 3" xfId="27888"/>
    <cellStyle name="Normal 6 2 3 2 3 8" xfId="27889"/>
    <cellStyle name="Normal 6 2 3 2 3 9" xfId="27890"/>
    <cellStyle name="Normal 6 2 3 2 4" xfId="27891"/>
    <cellStyle name="Normal 6 2 3 2 4 2" xfId="27892"/>
    <cellStyle name="Normal 6 2 3 2 4 2 2" xfId="27893"/>
    <cellStyle name="Normal 6 2 3 2 4 2 2 2" xfId="27894"/>
    <cellStyle name="Normal 6 2 3 2 4 2 2 3" xfId="27895"/>
    <cellStyle name="Normal 6 2 3 2 4 2 2 4" xfId="27896"/>
    <cellStyle name="Normal 6 2 3 2 4 2 3" xfId="27897"/>
    <cellStyle name="Normal 6 2 3 2 4 2 3 2" xfId="27898"/>
    <cellStyle name="Normal 6 2 3 2 4 2 3 3" xfId="27899"/>
    <cellStyle name="Normal 6 2 3 2 4 2 4" xfId="27900"/>
    <cellStyle name="Normal 6 2 3 2 4 2 5" xfId="27901"/>
    <cellStyle name="Normal 6 2 3 2 4 2 6" xfId="27902"/>
    <cellStyle name="Normal 6 2 3 2 4 3" xfId="27903"/>
    <cellStyle name="Normal 6 2 3 2 4 3 2" xfId="27904"/>
    <cellStyle name="Normal 6 2 3 2 4 3 3" xfId="27905"/>
    <cellStyle name="Normal 6 2 3 2 4 3 4" xfId="27906"/>
    <cellStyle name="Normal 6 2 3 2 4 4" xfId="27907"/>
    <cellStyle name="Normal 6 2 3 2 4 4 2" xfId="27908"/>
    <cellStyle name="Normal 6 2 3 2 4 4 3" xfId="27909"/>
    <cellStyle name="Normal 6 2 3 2 4 4 4" xfId="27910"/>
    <cellStyle name="Normal 6 2 3 2 4 5" xfId="27911"/>
    <cellStyle name="Normal 6 2 3 2 4 5 2" xfId="27912"/>
    <cellStyle name="Normal 6 2 3 2 4 5 3" xfId="27913"/>
    <cellStyle name="Normal 6 2 3 2 4 5 4" xfId="27914"/>
    <cellStyle name="Normal 6 2 3 2 4 6" xfId="27915"/>
    <cellStyle name="Normal 6 2 3 2 4 6 2" xfId="27916"/>
    <cellStyle name="Normal 6 2 3 2 4 6 3" xfId="27917"/>
    <cellStyle name="Normal 6 2 3 2 4 7" xfId="27918"/>
    <cellStyle name="Normal 6 2 3 2 4 8" xfId="27919"/>
    <cellStyle name="Normal 6 2 3 2 4 9" xfId="27920"/>
    <cellStyle name="Normal 6 2 3 2 5" xfId="27921"/>
    <cellStyle name="Normal 6 2 3 2 5 2" xfId="27922"/>
    <cellStyle name="Normal 6 2 3 2 5 2 2" xfId="27923"/>
    <cellStyle name="Normal 6 2 3 2 5 2 2 2" xfId="27924"/>
    <cellStyle name="Normal 6 2 3 2 5 2 2 3" xfId="27925"/>
    <cellStyle name="Normal 6 2 3 2 5 2 2 4" xfId="27926"/>
    <cellStyle name="Normal 6 2 3 2 5 2 3" xfId="27927"/>
    <cellStyle name="Normal 6 2 3 2 5 2 3 2" xfId="27928"/>
    <cellStyle name="Normal 6 2 3 2 5 2 3 3" xfId="27929"/>
    <cellStyle name="Normal 6 2 3 2 5 2 4" xfId="27930"/>
    <cellStyle name="Normal 6 2 3 2 5 2 5" xfId="27931"/>
    <cellStyle name="Normal 6 2 3 2 5 2 6" xfId="27932"/>
    <cellStyle name="Normal 6 2 3 2 5 3" xfId="27933"/>
    <cellStyle name="Normal 6 2 3 2 5 3 2" xfId="27934"/>
    <cellStyle name="Normal 6 2 3 2 5 3 3" xfId="27935"/>
    <cellStyle name="Normal 6 2 3 2 5 3 4" xfId="27936"/>
    <cellStyle name="Normal 6 2 3 2 5 4" xfId="27937"/>
    <cellStyle name="Normal 6 2 3 2 5 4 2" xfId="27938"/>
    <cellStyle name="Normal 6 2 3 2 5 4 3" xfId="27939"/>
    <cellStyle name="Normal 6 2 3 2 5 4 4" xfId="27940"/>
    <cellStyle name="Normal 6 2 3 2 5 5" xfId="27941"/>
    <cellStyle name="Normal 6 2 3 2 5 5 2" xfId="27942"/>
    <cellStyle name="Normal 6 2 3 2 5 5 3" xfId="27943"/>
    <cellStyle name="Normal 6 2 3 2 5 5 4" xfId="27944"/>
    <cellStyle name="Normal 6 2 3 2 5 6" xfId="27945"/>
    <cellStyle name="Normal 6 2 3 2 5 6 2" xfId="27946"/>
    <cellStyle name="Normal 6 2 3 2 5 6 3" xfId="27947"/>
    <cellStyle name="Normal 6 2 3 2 5 7" xfId="27948"/>
    <cellStyle name="Normal 6 2 3 2 5 8" xfId="27949"/>
    <cellStyle name="Normal 6 2 3 2 5 9" xfId="27950"/>
    <cellStyle name="Normal 6 2 3 2 6" xfId="27951"/>
    <cellStyle name="Normal 6 2 3 2 6 2" xfId="27952"/>
    <cellStyle name="Normal 6 2 3 2 6 2 2" xfId="27953"/>
    <cellStyle name="Normal 6 2 3 2 6 2 2 2" xfId="27954"/>
    <cellStyle name="Normal 6 2 3 2 6 2 2 3" xfId="27955"/>
    <cellStyle name="Normal 6 2 3 2 6 2 2 4" xfId="27956"/>
    <cellStyle name="Normal 6 2 3 2 6 2 3" xfId="27957"/>
    <cellStyle name="Normal 6 2 3 2 6 2 3 2" xfId="27958"/>
    <cellStyle name="Normal 6 2 3 2 6 2 3 3" xfId="27959"/>
    <cellStyle name="Normal 6 2 3 2 6 2 4" xfId="27960"/>
    <cellStyle name="Normal 6 2 3 2 6 2 5" xfId="27961"/>
    <cellStyle name="Normal 6 2 3 2 6 2 6" xfId="27962"/>
    <cellStyle name="Normal 6 2 3 2 6 3" xfId="27963"/>
    <cellStyle name="Normal 6 2 3 2 6 3 2" xfId="27964"/>
    <cellStyle name="Normal 6 2 3 2 6 3 3" xfId="27965"/>
    <cellStyle name="Normal 6 2 3 2 6 3 4" xfId="27966"/>
    <cellStyle name="Normal 6 2 3 2 6 4" xfId="27967"/>
    <cellStyle name="Normal 6 2 3 2 6 4 2" xfId="27968"/>
    <cellStyle name="Normal 6 2 3 2 6 4 3" xfId="27969"/>
    <cellStyle name="Normal 6 2 3 2 6 4 4" xfId="27970"/>
    <cellStyle name="Normal 6 2 3 2 6 5" xfId="27971"/>
    <cellStyle name="Normal 6 2 3 2 6 5 2" xfId="27972"/>
    <cellStyle name="Normal 6 2 3 2 6 5 3" xfId="27973"/>
    <cellStyle name="Normal 6 2 3 2 6 6" xfId="27974"/>
    <cellStyle name="Normal 6 2 3 2 6 7" xfId="27975"/>
    <cellStyle name="Normal 6 2 3 2 6 8" xfId="27976"/>
    <cellStyle name="Normal 6 2 3 2 7" xfId="27977"/>
    <cellStyle name="Normal 6 2 3 2 7 2" xfId="27978"/>
    <cellStyle name="Normal 6 2 3 2 7 2 2" xfId="27979"/>
    <cellStyle name="Normal 6 2 3 2 7 2 3" xfId="27980"/>
    <cellStyle name="Normal 6 2 3 2 7 2 4" xfId="27981"/>
    <cellStyle name="Normal 6 2 3 2 7 3" xfId="27982"/>
    <cellStyle name="Normal 6 2 3 2 7 3 2" xfId="27983"/>
    <cellStyle name="Normal 6 2 3 2 7 3 3" xfId="27984"/>
    <cellStyle name="Normal 6 2 3 2 7 4" xfId="27985"/>
    <cellStyle name="Normal 6 2 3 2 7 5" xfId="27986"/>
    <cellStyle name="Normal 6 2 3 2 7 6" xfId="27987"/>
    <cellStyle name="Normal 6 2 3 2 8" xfId="27988"/>
    <cellStyle name="Normal 6 2 3 2 8 2" xfId="27989"/>
    <cellStyle name="Normal 6 2 3 2 8 3" xfId="27990"/>
    <cellStyle name="Normal 6 2 3 2 8 4" xfId="27991"/>
    <cellStyle name="Normal 6 2 3 2 9" xfId="27992"/>
    <cellStyle name="Normal 6 2 3 2 9 2" xfId="27993"/>
    <cellStyle name="Normal 6 2 3 2 9 3" xfId="27994"/>
    <cellStyle name="Normal 6 2 3 2 9 4" xfId="27995"/>
    <cellStyle name="Normal 6 2 3 3" xfId="27996"/>
    <cellStyle name="Normal 6 2 3 3 10" xfId="27997"/>
    <cellStyle name="Normal 6 2 3 3 10 2" xfId="27998"/>
    <cellStyle name="Normal 6 2 3 3 10 3" xfId="27999"/>
    <cellStyle name="Normal 6 2 3 3 10 4" xfId="28000"/>
    <cellStyle name="Normal 6 2 3 3 11" xfId="28001"/>
    <cellStyle name="Normal 6 2 3 3 11 2" xfId="28002"/>
    <cellStyle name="Normal 6 2 3 3 11 3" xfId="28003"/>
    <cellStyle name="Normal 6 2 3 3 12" xfId="28004"/>
    <cellStyle name="Normal 6 2 3 3 13" xfId="28005"/>
    <cellStyle name="Normal 6 2 3 3 14" xfId="28006"/>
    <cellStyle name="Normal 6 2 3 3 2" xfId="28007"/>
    <cellStyle name="Normal 6 2 3 3 2 10" xfId="28008"/>
    <cellStyle name="Normal 6 2 3 3 2 11" xfId="28009"/>
    <cellStyle name="Normal 6 2 3 3 2 2" xfId="28010"/>
    <cellStyle name="Normal 6 2 3 3 2 2 10" xfId="28011"/>
    <cellStyle name="Normal 6 2 3 3 2 2 2" xfId="28012"/>
    <cellStyle name="Normal 6 2 3 3 2 2 2 2" xfId="28013"/>
    <cellStyle name="Normal 6 2 3 3 2 2 2 2 2" xfId="28014"/>
    <cellStyle name="Normal 6 2 3 3 2 2 2 2 2 2" xfId="28015"/>
    <cellStyle name="Normal 6 2 3 3 2 2 2 2 2 3" xfId="28016"/>
    <cellStyle name="Normal 6 2 3 3 2 2 2 2 2 4" xfId="28017"/>
    <cellStyle name="Normal 6 2 3 3 2 2 2 2 3" xfId="28018"/>
    <cellStyle name="Normal 6 2 3 3 2 2 2 2 3 2" xfId="28019"/>
    <cellStyle name="Normal 6 2 3 3 2 2 2 2 3 3" xfId="28020"/>
    <cellStyle name="Normal 6 2 3 3 2 2 2 2 4" xfId="28021"/>
    <cellStyle name="Normal 6 2 3 3 2 2 2 2 5" xfId="28022"/>
    <cellStyle name="Normal 6 2 3 3 2 2 2 2 6" xfId="28023"/>
    <cellStyle name="Normal 6 2 3 3 2 2 2 3" xfId="28024"/>
    <cellStyle name="Normal 6 2 3 3 2 2 2 3 2" xfId="28025"/>
    <cellStyle name="Normal 6 2 3 3 2 2 2 3 3" xfId="28026"/>
    <cellStyle name="Normal 6 2 3 3 2 2 2 3 4" xfId="28027"/>
    <cellStyle name="Normal 6 2 3 3 2 2 2 4" xfId="28028"/>
    <cellStyle name="Normal 6 2 3 3 2 2 2 4 2" xfId="28029"/>
    <cellStyle name="Normal 6 2 3 3 2 2 2 4 3" xfId="28030"/>
    <cellStyle name="Normal 6 2 3 3 2 2 2 4 4" xfId="28031"/>
    <cellStyle name="Normal 6 2 3 3 2 2 2 5" xfId="28032"/>
    <cellStyle name="Normal 6 2 3 3 2 2 2 5 2" xfId="28033"/>
    <cellStyle name="Normal 6 2 3 3 2 2 2 5 3" xfId="28034"/>
    <cellStyle name="Normal 6 2 3 3 2 2 2 5 4" xfId="28035"/>
    <cellStyle name="Normal 6 2 3 3 2 2 2 6" xfId="28036"/>
    <cellStyle name="Normal 6 2 3 3 2 2 2 6 2" xfId="28037"/>
    <cellStyle name="Normal 6 2 3 3 2 2 2 6 3" xfId="28038"/>
    <cellStyle name="Normal 6 2 3 3 2 2 2 7" xfId="28039"/>
    <cellStyle name="Normal 6 2 3 3 2 2 2 8" xfId="28040"/>
    <cellStyle name="Normal 6 2 3 3 2 2 2 9" xfId="28041"/>
    <cellStyle name="Normal 6 2 3 3 2 2 3" xfId="28042"/>
    <cellStyle name="Normal 6 2 3 3 2 2 3 2" xfId="28043"/>
    <cellStyle name="Normal 6 2 3 3 2 2 3 2 2" xfId="28044"/>
    <cellStyle name="Normal 6 2 3 3 2 2 3 2 3" xfId="28045"/>
    <cellStyle name="Normal 6 2 3 3 2 2 3 2 4" xfId="28046"/>
    <cellStyle name="Normal 6 2 3 3 2 2 3 3" xfId="28047"/>
    <cellStyle name="Normal 6 2 3 3 2 2 3 3 2" xfId="28048"/>
    <cellStyle name="Normal 6 2 3 3 2 2 3 3 3" xfId="28049"/>
    <cellStyle name="Normal 6 2 3 3 2 2 3 4" xfId="28050"/>
    <cellStyle name="Normal 6 2 3 3 2 2 3 5" xfId="28051"/>
    <cellStyle name="Normal 6 2 3 3 2 2 3 6" xfId="28052"/>
    <cellStyle name="Normal 6 2 3 3 2 2 4" xfId="28053"/>
    <cellStyle name="Normal 6 2 3 3 2 2 4 2" xfId="28054"/>
    <cellStyle name="Normal 6 2 3 3 2 2 4 3" xfId="28055"/>
    <cellStyle name="Normal 6 2 3 3 2 2 4 4" xfId="28056"/>
    <cellStyle name="Normal 6 2 3 3 2 2 5" xfId="28057"/>
    <cellStyle name="Normal 6 2 3 3 2 2 5 2" xfId="28058"/>
    <cellStyle name="Normal 6 2 3 3 2 2 5 3" xfId="28059"/>
    <cellStyle name="Normal 6 2 3 3 2 2 5 4" xfId="28060"/>
    <cellStyle name="Normal 6 2 3 3 2 2 6" xfId="28061"/>
    <cellStyle name="Normal 6 2 3 3 2 2 6 2" xfId="28062"/>
    <cellStyle name="Normal 6 2 3 3 2 2 6 3" xfId="28063"/>
    <cellStyle name="Normal 6 2 3 3 2 2 6 4" xfId="28064"/>
    <cellStyle name="Normal 6 2 3 3 2 2 7" xfId="28065"/>
    <cellStyle name="Normal 6 2 3 3 2 2 7 2" xfId="28066"/>
    <cellStyle name="Normal 6 2 3 3 2 2 7 3" xfId="28067"/>
    <cellStyle name="Normal 6 2 3 3 2 2 8" xfId="28068"/>
    <cellStyle name="Normal 6 2 3 3 2 2 9" xfId="28069"/>
    <cellStyle name="Normal 6 2 3 3 2 3" xfId="28070"/>
    <cellStyle name="Normal 6 2 3 3 2 3 2" xfId="28071"/>
    <cellStyle name="Normal 6 2 3 3 2 3 2 2" xfId="28072"/>
    <cellStyle name="Normal 6 2 3 3 2 3 2 2 2" xfId="28073"/>
    <cellStyle name="Normal 6 2 3 3 2 3 2 2 3" xfId="28074"/>
    <cellStyle name="Normal 6 2 3 3 2 3 2 2 4" xfId="28075"/>
    <cellStyle name="Normal 6 2 3 3 2 3 2 3" xfId="28076"/>
    <cellStyle name="Normal 6 2 3 3 2 3 2 3 2" xfId="28077"/>
    <cellStyle name="Normal 6 2 3 3 2 3 2 3 3" xfId="28078"/>
    <cellStyle name="Normal 6 2 3 3 2 3 2 4" xfId="28079"/>
    <cellStyle name="Normal 6 2 3 3 2 3 2 5" xfId="28080"/>
    <cellStyle name="Normal 6 2 3 3 2 3 2 6" xfId="28081"/>
    <cellStyle name="Normal 6 2 3 3 2 3 3" xfId="28082"/>
    <cellStyle name="Normal 6 2 3 3 2 3 3 2" xfId="28083"/>
    <cellStyle name="Normal 6 2 3 3 2 3 3 3" xfId="28084"/>
    <cellStyle name="Normal 6 2 3 3 2 3 3 4" xfId="28085"/>
    <cellStyle name="Normal 6 2 3 3 2 3 4" xfId="28086"/>
    <cellStyle name="Normal 6 2 3 3 2 3 4 2" xfId="28087"/>
    <cellStyle name="Normal 6 2 3 3 2 3 4 3" xfId="28088"/>
    <cellStyle name="Normal 6 2 3 3 2 3 4 4" xfId="28089"/>
    <cellStyle name="Normal 6 2 3 3 2 3 5" xfId="28090"/>
    <cellStyle name="Normal 6 2 3 3 2 3 5 2" xfId="28091"/>
    <cellStyle name="Normal 6 2 3 3 2 3 5 3" xfId="28092"/>
    <cellStyle name="Normal 6 2 3 3 2 3 5 4" xfId="28093"/>
    <cellStyle name="Normal 6 2 3 3 2 3 6" xfId="28094"/>
    <cellStyle name="Normal 6 2 3 3 2 3 6 2" xfId="28095"/>
    <cellStyle name="Normal 6 2 3 3 2 3 6 3" xfId="28096"/>
    <cellStyle name="Normal 6 2 3 3 2 3 7" xfId="28097"/>
    <cellStyle name="Normal 6 2 3 3 2 3 8" xfId="28098"/>
    <cellStyle name="Normal 6 2 3 3 2 3 9" xfId="28099"/>
    <cellStyle name="Normal 6 2 3 3 2 4" xfId="28100"/>
    <cellStyle name="Normal 6 2 3 3 2 4 2" xfId="28101"/>
    <cellStyle name="Normal 6 2 3 3 2 4 2 2" xfId="28102"/>
    <cellStyle name="Normal 6 2 3 3 2 4 2 3" xfId="28103"/>
    <cellStyle name="Normal 6 2 3 3 2 4 2 4" xfId="28104"/>
    <cellStyle name="Normal 6 2 3 3 2 4 3" xfId="28105"/>
    <cellStyle name="Normal 6 2 3 3 2 4 3 2" xfId="28106"/>
    <cellStyle name="Normal 6 2 3 3 2 4 3 3" xfId="28107"/>
    <cellStyle name="Normal 6 2 3 3 2 4 4" xfId="28108"/>
    <cellStyle name="Normal 6 2 3 3 2 4 5" xfId="28109"/>
    <cellStyle name="Normal 6 2 3 3 2 4 6" xfId="28110"/>
    <cellStyle name="Normal 6 2 3 3 2 5" xfId="28111"/>
    <cellStyle name="Normal 6 2 3 3 2 5 2" xfId="28112"/>
    <cellStyle name="Normal 6 2 3 3 2 5 3" xfId="28113"/>
    <cellStyle name="Normal 6 2 3 3 2 5 4" xfId="28114"/>
    <cellStyle name="Normal 6 2 3 3 2 6" xfId="28115"/>
    <cellStyle name="Normal 6 2 3 3 2 6 2" xfId="28116"/>
    <cellStyle name="Normal 6 2 3 3 2 6 3" xfId="28117"/>
    <cellStyle name="Normal 6 2 3 3 2 6 4" xfId="28118"/>
    <cellStyle name="Normal 6 2 3 3 2 7" xfId="28119"/>
    <cellStyle name="Normal 6 2 3 3 2 7 2" xfId="28120"/>
    <cellStyle name="Normal 6 2 3 3 2 7 3" xfId="28121"/>
    <cellStyle name="Normal 6 2 3 3 2 7 4" xfId="28122"/>
    <cellStyle name="Normal 6 2 3 3 2 8" xfId="28123"/>
    <cellStyle name="Normal 6 2 3 3 2 8 2" xfId="28124"/>
    <cellStyle name="Normal 6 2 3 3 2 8 3" xfId="28125"/>
    <cellStyle name="Normal 6 2 3 3 2 9" xfId="28126"/>
    <cellStyle name="Normal 6 2 3 3 3" xfId="28127"/>
    <cellStyle name="Normal 6 2 3 3 3 10" xfId="28128"/>
    <cellStyle name="Normal 6 2 3 3 3 2" xfId="28129"/>
    <cellStyle name="Normal 6 2 3 3 3 2 2" xfId="28130"/>
    <cellStyle name="Normal 6 2 3 3 3 2 2 2" xfId="28131"/>
    <cellStyle name="Normal 6 2 3 3 3 2 2 2 2" xfId="28132"/>
    <cellStyle name="Normal 6 2 3 3 3 2 2 2 3" xfId="28133"/>
    <cellStyle name="Normal 6 2 3 3 3 2 2 2 4" xfId="28134"/>
    <cellStyle name="Normal 6 2 3 3 3 2 2 3" xfId="28135"/>
    <cellStyle name="Normal 6 2 3 3 3 2 2 3 2" xfId="28136"/>
    <cellStyle name="Normal 6 2 3 3 3 2 2 3 3" xfId="28137"/>
    <cellStyle name="Normal 6 2 3 3 3 2 2 4" xfId="28138"/>
    <cellStyle name="Normal 6 2 3 3 3 2 2 5" xfId="28139"/>
    <cellStyle name="Normal 6 2 3 3 3 2 2 6" xfId="28140"/>
    <cellStyle name="Normal 6 2 3 3 3 2 3" xfId="28141"/>
    <cellStyle name="Normal 6 2 3 3 3 2 3 2" xfId="28142"/>
    <cellStyle name="Normal 6 2 3 3 3 2 3 3" xfId="28143"/>
    <cellStyle name="Normal 6 2 3 3 3 2 3 4" xfId="28144"/>
    <cellStyle name="Normal 6 2 3 3 3 2 4" xfId="28145"/>
    <cellStyle name="Normal 6 2 3 3 3 2 4 2" xfId="28146"/>
    <cellStyle name="Normal 6 2 3 3 3 2 4 3" xfId="28147"/>
    <cellStyle name="Normal 6 2 3 3 3 2 4 4" xfId="28148"/>
    <cellStyle name="Normal 6 2 3 3 3 2 5" xfId="28149"/>
    <cellStyle name="Normal 6 2 3 3 3 2 5 2" xfId="28150"/>
    <cellStyle name="Normal 6 2 3 3 3 2 5 3" xfId="28151"/>
    <cellStyle name="Normal 6 2 3 3 3 2 5 4" xfId="28152"/>
    <cellStyle name="Normal 6 2 3 3 3 2 6" xfId="28153"/>
    <cellStyle name="Normal 6 2 3 3 3 2 6 2" xfId="28154"/>
    <cellStyle name="Normal 6 2 3 3 3 2 6 3" xfId="28155"/>
    <cellStyle name="Normal 6 2 3 3 3 2 7" xfId="28156"/>
    <cellStyle name="Normal 6 2 3 3 3 2 8" xfId="28157"/>
    <cellStyle name="Normal 6 2 3 3 3 2 9" xfId="28158"/>
    <cellStyle name="Normal 6 2 3 3 3 3" xfId="28159"/>
    <cellStyle name="Normal 6 2 3 3 3 3 2" xfId="28160"/>
    <cellStyle name="Normal 6 2 3 3 3 3 2 2" xfId="28161"/>
    <cellStyle name="Normal 6 2 3 3 3 3 2 3" xfId="28162"/>
    <cellStyle name="Normal 6 2 3 3 3 3 2 4" xfId="28163"/>
    <cellStyle name="Normal 6 2 3 3 3 3 3" xfId="28164"/>
    <cellStyle name="Normal 6 2 3 3 3 3 3 2" xfId="28165"/>
    <cellStyle name="Normal 6 2 3 3 3 3 3 3" xfId="28166"/>
    <cellStyle name="Normal 6 2 3 3 3 3 4" xfId="28167"/>
    <cellStyle name="Normal 6 2 3 3 3 3 5" xfId="28168"/>
    <cellStyle name="Normal 6 2 3 3 3 3 6" xfId="28169"/>
    <cellStyle name="Normal 6 2 3 3 3 4" xfId="28170"/>
    <cellStyle name="Normal 6 2 3 3 3 4 2" xfId="28171"/>
    <cellStyle name="Normal 6 2 3 3 3 4 3" xfId="28172"/>
    <cellStyle name="Normal 6 2 3 3 3 4 4" xfId="28173"/>
    <cellStyle name="Normal 6 2 3 3 3 5" xfId="28174"/>
    <cellStyle name="Normal 6 2 3 3 3 5 2" xfId="28175"/>
    <cellStyle name="Normal 6 2 3 3 3 5 3" xfId="28176"/>
    <cellStyle name="Normal 6 2 3 3 3 5 4" xfId="28177"/>
    <cellStyle name="Normal 6 2 3 3 3 6" xfId="28178"/>
    <cellStyle name="Normal 6 2 3 3 3 6 2" xfId="28179"/>
    <cellStyle name="Normal 6 2 3 3 3 6 3" xfId="28180"/>
    <cellStyle name="Normal 6 2 3 3 3 6 4" xfId="28181"/>
    <cellStyle name="Normal 6 2 3 3 3 7" xfId="28182"/>
    <cellStyle name="Normal 6 2 3 3 3 7 2" xfId="28183"/>
    <cellStyle name="Normal 6 2 3 3 3 7 3" xfId="28184"/>
    <cellStyle name="Normal 6 2 3 3 3 8" xfId="28185"/>
    <cellStyle name="Normal 6 2 3 3 3 9" xfId="28186"/>
    <cellStyle name="Normal 6 2 3 3 4" xfId="28187"/>
    <cellStyle name="Normal 6 2 3 3 4 2" xfId="28188"/>
    <cellStyle name="Normal 6 2 3 3 4 2 2" xfId="28189"/>
    <cellStyle name="Normal 6 2 3 3 4 2 2 2" xfId="28190"/>
    <cellStyle name="Normal 6 2 3 3 4 2 2 3" xfId="28191"/>
    <cellStyle name="Normal 6 2 3 3 4 2 2 4" xfId="28192"/>
    <cellStyle name="Normal 6 2 3 3 4 2 3" xfId="28193"/>
    <cellStyle name="Normal 6 2 3 3 4 2 3 2" xfId="28194"/>
    <cellStyle name="Normal 6 2 3 3 4 2 3 3" xfId="28195"/>
    <cellStyle name="Normal 6 2 3 3 4 2 4" xfId="28196"/>
    <cellStyle name="Normal 6 2 3 3 4 2 5" xfId="28197"/>
    <cellStyle name="Normal 6 2 3 3 4 2 6" xfId="28198"/>
    <cellStyle name="Normal 6 2 3 3 4 3" xfId="28199"/>
    <cellStyle name="Normal 6 2 3 3 4 3 2" xfId="28200"/>
    <cellStyle name="Normal 6 2 3 3 4 3 3" xfId="28201"/>
    <cellStyle name="Normal 6 2 3 3 4 3 4" xfId="28202"/>
    <cellStyle name="Normal 6 2 3 3 4 4" xfId="28203"/>
    <cellStyle name="Normal 6 2 3 3 4 4 2" xfId="28204"/>
    <cellStyle name="Normal 6 2 3 3 4 4 3" xfId="28205"/>
    <cellStyle name="Normal 6 2 3 3 4 4 4" xfId="28206"/>
    <cellStyle name="Normal 6 2 3 3 4 5" xfId="28207"/>
    <cellStyle name="Normal 6 2 3 3 4 5 2" xfId="28208"/>
    <cellStyle name="Normal 6 2 3 3 4 5 3" xfId="28209"/>
    <cellStyle name="Normal 6 2 3 3 4 5 4" xfId="28210"/>
    <cellStyle name="Normal 6 2 3 3 4 6" xfId="28211"/>
    <cellStyle name="Normal 6 2 3 3 4 6 2" xfId="28212"/>
    <cellStyle name="Normal 6 2 3 3 4 6 3" xfId="28213"/>
    <cellStyle name="Normal 6 2 3 3 4 7" xfId="28214"/>
    <cellStyle name="Normal 6 2 3 3 4 8" xfId="28215"/>
    <cellStyle name="Normal 6 2 3 3 4 9" xfId="28216"/>
    <cellStyle name="Normal 6 2 3 3 5" xfId="28217"/>
    <cellStyle name="Normal 6 2 3 3 5 2" xfId="28218"/>
    <cellStyle name="Normal 6 2 3 3 5 2 2" xfId="28219"/>
    <cellStyle name="Normal 6 2 3 3 5 2 2 2" xfId="28220"/>
    <cellStyle name="Normal 6 2 3 3 5 2 2 3" xfId="28221"/>
    <cellStyle name="Normal 6 2 3 3 5 2 2 4" xfId="28222"/>
    <cellStyle name="Normal 6 2 3 3 5 2 3" xfId="28223"/>
    <cellStyle name="Normal 6 2 3 3 5 2 3 2" xfId="28224"/>
    <cellStyle name="Normal 6 2 3 3 5 2 3 3" xfId="28225"/>
    <cellStyle name="Normal 6 2 3 3 5 2 4" xfId="28226"/>
    <cellStyle name="Normal 6 2 3 3 5 2 5" xfId="28227"/>
    <cellStyle name="Normal 6 2 3 3 5 2 6" xfId="28228"/>
    <cellStyle name="Normal 6 2 3 3 5 3" xfId="28229"/>
    <cellStyle name="Normal 6 2 3 3 5 3 2" xfId="28230"/>
    <cellStyle name="Normal 6 2 3 3 5 3 3" xfId="28231"/>
    <cellStyle name="Normal 6 2 3 3 5 3 4" xfId="28232"/>
    <cellStyle name="Normal 6 2 3 3 5 4" xfId="28233"/>
    <cellStyle name="Normal 6 2 3 3 5 4 2" xfId="28234"/>
    <cellStyle name="Normal 6 2 3 3 5 4 3" xfId="28235"/>
    <cellStyle name="Normal 6 2 3 3 5 4 4" xfId="28236"/>
    <cellStyle name="Normal 6 2 3 3 5 5" xfId="28237"/>
    <cellStyle name="Normal 6 2 3 3 5 5 2" xfId="28238"/>
    <cellStyle name="Normal 6 2 3 3 5 5 3" xfId="28239"/>
    <cellStyle name="Normal 6 2 3 3 5 5 4" xfId="28240"/>
    <cellStyle name="Normal 6 2 3 3 5 6" xfId="28241"/>
    <cellStyle name="Normal 6 2 3 3 5 6 2" xfId="28242"/>
    <cellStyle name="Normal 6 2 3 3 5 6 3" xfId="28243"/>
    <cellStyle name="Normal 6 2 3 3 5 7" xfId="28244"/>
    <cellStyle name="Normal 6 2 3 3 5 8" xfId="28245"/>
    <cellStyle name="Normal 6 2 3 3 5 9" xfId="28246"/>
    <cellStyle name="Normal 6 2 3 3 6" xfId="28247"/>
    <cellStyle name="Normal 6 2 3 3 6 2" xfId="28248"/>
    <cellStyle name="Normal 6 2 3 3 6 2 2" xfId="28249"/>
    <cellStyle name="Normal 6 2 3 3 6 2 2 2" xfId="28250"/>
    <cellStyle name="Normal 6 2 3 3 6 2 2 3" xfId="28251"/>
    <cellStyle name="Normal 6 2 3 3 6 2 2 4" xfId="28252"/>
    <cellStyle name="Normal 6 2 3 3 6 2 3" xfId="28253"/>
    <cellStyle name="Normal 6 2 3 3 6 2 3 2" xfId="28254"/>
    <cellStyle name="Normal 6 2 3 3 6 2 3 3" xfId="28255"/>
    <cellStyle name="Normal 6 2 3 3 6 2 4" xfId="28256"/>
    <cellStyle name="Normal 6 2 3 3 6 2 5" xfId="28257"/>
    <cellStyle name="Normal 6 2 3 3 6 2 6" xfId="28258"/>
    <cellStyle name="Normal 6 2 3 3 6 3" xfId="28259"/>
    <cellStyle name="Normal 6 2 3 3 6 3 2" xfId="28260"/>
    <cellStyle name="Normal 6 2 3 3 6 3 3" xfId="28261"/>
    <cellStyle name="Normal 6 2 3 3 6 3 4" xfId="28262"/>
    <cellStyle name="Normal 6 2 3 3 6 4" xfId="28263"/>
    <cellStyle name="Normal 6 2 3 3 6 4 2" xfId="28264"/>
    <cellStyle name="Normal 6 2 3 3 6 4 3" xfId="28265"/>
    <cellStyle name="Normal 6 2 3 3 6 4 4" xfId="28266"/>
    <cellStyle name="Normal 6 2 3 3 6 5" xfId="28267"/>
    <cellStyle name="Normal 6 2 3 3 6 5 2" xfId="28268"/>
    <cellStyle name="Normal 6 2 3 3 6 5 3" xfId="28269"/>
    <cellStyle name="Normal 6 2 3 3 6 6" xfId="28270"/>
    <cellStyle name="Normal 6 2 3 3 6 7" xfId="28271"/>
    <cellStyle name="Normal 6 2 3 3 6 8" xfId="28272"/>
    <cellStyle name="Normal 6 2 3 3 7" xfId="28273"/>
    <cellStyle name="Normal 6 2 3 3 7 2" xfId="28274"/>
    <cellStyle name="Normal 6 2 3 3 7 2 2" xfId="28275"/>
    <cellStyle name="Normal 6 2 3 3 7 2 3" xfId="28276"/>
    <cellStyle name="Normal 6 2 3 3 7 2 4" xfId="28277"/>
    <cellStyle name="Normal 6 2 3 3 7 3" xfId="28278"/>
    <cellStyle name="Normal 6 2 3 3 7 3 2" xfId="28279"/>
    <cellStyle name="Normal 6 2 3 3 7 3 3" xfId="28280"/>
    <cellStyle name="Normal 6 2 3 3 7 4" xfId="28281"/>
    <cellStyle name="Normal 6 2 3 3 7 5" xfId="28282"/>
    <cellStyle name="Normal 6 2 3 3 7 6" xfId="28283"/>
    <cellStyle name="Normal 6 2 3 3 8" xfId="28284"/>
    <cellStyle name="Normal 6 2 3 3 8 2" xfId="28285"/>
    <cellStyle name="Normal 6 2 3 3 8 3" xfId="28286"/>
    <cellStyle name="Normal 6 2 3 3 8 4" xfId="28287"/>
    <cellStyle name="Normal 6 2 3 3 9" xfId="28288"/>
    <cellStyle name="Normal 6 2 3 3 9 2" xfId="28289"/>
    <cellStyle name="Normal 6 2 3 3 9 3" xfId="28290"/>
    <cellStyle name="Normal 6 2 3 3 9 4" xfId="28291"/>
    <cellStyle name="Normal 6 2 3 4" xfId="28292"/>
    <cellStyle name="Normal 6 2 3 4 10" xfId="28293"/>
    <cellStyle name="Normal 6 2 3 4 11" xfId="28294"/>
    <cellStyle name="Normal 6 2 3 4 2" xfId="28295"/>
    <cellStyle name="Normal 6 2 3 4 2 10" xfId="28296"/>
    <cellStyle name="Normal 6 2 3 4 2 2" xfId="28297"/>
    <cellStyle name="Normal 6 2 3 4 2 2 2" xfId="28298"/>
    <cellStyle name="Normal 6 2 3 4 2 2 2 2" xfId="28299"/>
    <cellStyle name="Normal 6 2 3 4 2 2 2 2 2" xfId="28300"/>
    <cellStyle name="Normal 6 2 3 4 2 2 2 2 3" xfId="28301"/>
    <cellStyle name="Normal 6 2 3 4 2 2 2 2 4" xfId="28302"/>
    <cellStyle name="Normal 6 2 3 4 2 2 2 3" xfId="28303"/>
    <cellStyle name="Normal 6 2 3 4 2 2 2 3 2" xfId="28304"/>
    <cellStyle name="Normal 6 2 3 4 2 2 2 3 3" xfId="28305"/>
    <cellStyle name="Normal 6 2 3 4 2 2 2 4" xfId="28306"/>
    <cellStyle name="Normal 6 2 3 4 2 2 2 5" xfId="28307"/>
    <cellStyle name="Normal 6 2 3 4 2 2 2 6" xfId="28308"/>
    <cellStyle name="Normal 6 2 3 4 2 2 3" xfId="28309"/>
    <cellStyle name="Normal 6 2 3 4 2 2 3 2" xfId="28310"/>
    <cellStyle name="Normal 6 2 3 4 2 2 3 3" xfId="28311"/>
    <cellStyle name="Normal 6 2 3 4 2 2 3 4" xfId="28312"/>
    <cellStyle name="Normal 6 2 3 4 2 2 4" xfId="28313"/>
    <cellStyle name="Normal 6 2 3 4 2 2 4 2" xfId="28314"/>
    <cellStyle name="Normal 6 2 3 4 2 2 4 3" xfId="28315"/>
    <cellStyle name="Normal 6 2 3 4 2 2 4 4" xfId="28316"/>
    <cellStyle name="Normal 6 2 3 4 2 2 5" xfId="28317"/>
    <cellStyle name="Normal 6 2 3 4 2 2 5 2" xfId="28318"/>
    <cellStyle name="Normal 6 2 3 4 2 2 5 3" xfId="28319"/>
    <cellStyle name="Normal 6 2 3 4 2 2 5 4" xfId="28320"/>
    <cellStyle name="Normal 6 2 3 4 2 2 6" xfId="28321"/>
    <cellStyle name="Normal 6 2 3 4 2 2 6 2" xfId="28322"/>
    <cellStyle name="Normal 6 2 3 4 2 2 6 3" xfId="28323"/>
    <cellStyle name="Normal 6 2 3 4 2 2 7" xfId="28324"/>
    <cellStyle name="Normal 6 2 3 4 2 2 8" xfId="28325"/>
    <cellStyle name="Normal 6 2 3 4 2 2 9" xfId="28326"/>
    <cellStyle name="Normal 6 2 3 4 2 3" xfId="28327"/>
    <cellStyle name="Normal 6 2 3 4 2 3 2" xfId="28328"/>
    <cellStyle name="Normal 6 2 3 4 2 3 2 2" xfId="28329"/>
    <cellStyle name="Normal 6 2 3 4 2 3 2 3" xfId="28330"/>
    <cellStyle name="Normal 6 2 3 4 2 3 2 4" xfId="28331"/>
    <cellStyle name="Normal 6 2 3 4 2 3 3" xfId="28332"/>
    <cellStyle name="Normal 6 2 3 4 2 3 3 2" xfId="28333"/>
    <cellStyle name="Normal 6 2 3 4 2 3 3 3" xfId="28334"/>
    <cellStyle name="Normal 6 2 3 4 2 3 4" xfId="28335"/>
    <cellStyle name="Normal 6 2 3 4 2 3 5" xfId="28336"/>
    <cellStyle name="Normal 6 2 3 4 2 3 6" xfId="28337"/>
    <cellStyle name="Normal 6 2 3 4 2 4" xfId="28338"/>
    <cellStyle name="Normal 6 2 3 4 2 4 2" xfId="28339"/>
    <cellStyle name="Normal 6 2 3 4 2 4 3" xfId="28340"/>
    <cellStyle name="Normal 6 2 3 4 2 4 4" xfId="28341"/>
    <cellStyle name="Normal 6 2 3 4 2 5" xfId="28342"/>
    <cellStyle name="Normal 6 2 3 4 2 5 2" xfId="28343"/>
    <cellStyle name="Normal 6 2 3 4 2 5 3" xfId="28344"/>
    <cellStyle name="Normal 6 2 3 4 2 5 4" xfId="28345"/>
    <cellStyle name="Normal 6 2 3 4 2 6" xfId="28346"/>
    <cellStyle name="Normal 6 2 3 4 2 6 2" xfId="28347"/>
    <cellStyle name="Normal 6 2 3 4 2 6 3" xfId="28348"/>
    <cellStyle name="Normal 6 2 3 4 2 6 4" xfId="28349"/>
    <cellStyle name="Normal 6 2 3 4 2 7" xfId="28350"/>
    <cellStyle name="Normal 6 2 3 4 2 7 2" xfId="28351"/>
    <cellStyle name="Normal 6 2 3 4 2 7 3" xfId="28352"/>
    <cellStyle name="Normal 6 2 3 4 2 8" xfId="28353"/>
    <cellStyle name="Normal 6 2 3 4 2 9" xfId="28354"/>
    <cellStyle name="Normal 6 2 3 4 3" xfId="28355"/>
    <cellStyle name="Normal 6 2 3 4 3 2" xfId="28356"/>
    <cellStyle name="Normal 6 2 3 4 3 2 2" xfId="28357"/>
    <cellStyle name="Normal 6 2 3 4 3 2 2 2" xfId="28358"/>
    <cellStyle name="Normal 6 2 3 4 3 2 2 3" xfId="28359"/>
    <cellStyle name="Normal 6 2 3 4 3 2 2 4" xfId="28360"/>
    <cellStyle name="Normal 6 2 3 4 3 2 3" xfId="28361"/>
    <cellStyle name="Normal 6 2 3 4 3 2 3 2" xfId="28362"/>
    <cellStyle name="Normal 6 2 3 4 3 2 3 3" xfId="28363"/>
    <cellStyle name="Normal 6 2 3 4 3 2 4" xfId="28364"/>
    <cellStyle name="Normal 6 2 3 4 3 2 5" xfId="28365"/>
    <cellStyle name="Normal 6 2 3 4 3 2 6" xfId="28366"/>
    <cellStyle name="Normal 6 2 3 4 3 3" xfId="28367"/>
    <cellStyle name="Normal 6 2 3 4 3 3 2" xfId="28368"/>
    <cellStyle name="Normal 6 2 3 4 3 3 3" xfId="28369"/>
    <cellStyle name="Normal 6 2 3 4 3 3 4" xfId="28370"/>
    <cellStyle name="Normal 6 2 3 4 3 4" xfId="28371"/>
    <cellStyle name="Normal 6 2 3 4 3 4 2" xfId="28372"/>
    <cellStyle name="Normal 6 2 3 4 3 4 3" xfId="28373"/>
    <cellStyle name="Normal 6 2 3 4 3 4 4" xfId="28374"/>
    <cellStyle name="Normal 6 2 3 4 3 5" xfId="28375"/>
    <cellStyle name="Normal 6 2 3 4 3 5 2" xfId="28376"/>
    <cellStyle name="Normal 6 2 3 4 3 5 3" xfId="28377"/>
    <cellStyle name="Normal 6 2 3 4 3 5 4" xfId="28378"/>
    <cellStyle name="Normal 6 2 3 4 3 6" xfId="28379"/>
    <cellStyle name="Normal 6 2 3 4 3 6 2" xfId="28380"/>
    <cellStyle name="Normal 6 2 3 4 3 6 3" xfId="28381"/>
    <cellStyle name="Normal 6 2 3 4 3 7" xfId="28382"/>
    <cellStyle name="Normal 6 2 3 4 3 8" xfId="28383"/>
    <cellStyle name="Normal 6 2 3 4 3 9" xfId="28384"/>
    <cellStyle name="Normal 6 2 3 4 4" xfId="28385"/>
    <cellStyle name="Normal 6 2 3 4 4 2" xfId="28386"/>
    <cellStyle name="Normal 6 2 3 4 4 2 2" xfId="28387"/>
    <cellStyle name="Normal 6 2 3 4 4 2 3" xfId="28388"/>
    <cellStyle name="Normal 6 2 3 4 4 2 4" xfId="28389"/>
    <cellStyle name="Normal 6 2 3 4 4 3" xfId="28390"/>
    <cellStyle name="Normal 6 2 3 4 4 3 2" xfId="28391"/>
    <cellStyle name="Normal 6 2 3 4 4 3 3" xfId="28392"/>
    <cellStyle name="Normal 6 2 3 4 4 4" xfId="28393"/>
    <cellStyle name="Normal 6 2 3 4 4 5" xfId="28394"/>
    <cellStyle name="Normal 6 2 3 4 4 6" xfId="28395"/>
    <cellStyle name="Normal 6 2 3 4 5" xfId="28396"/>
    <cellStyle name="Normal 6 2 3 4 5 2" xfId="28397"/>
    <cellStyle name="Normal 6 2 3 4 5 3" xfId="28398"/>
    <cellStyle name="Normal 6 2 3 4 5 4" xfId="28399"/>
    <cellStyle name="Normal 6 2 3 4 6" xfId="28400"/>
    <cellStyle name="Normal 6 2 3 4 6 2" xfId="28401"/>
    <cellStyle name="Normal 6 2 3 4 6 3" xfId="28402"/>
    <cellStyle name="Normal 6 2 3 4 6 4" xfId="28403"/>
    <cellStyle name="Normal 6 2 3 4 7" xfId="28404"/>
    <cellStyle name="Normal 6 2 3 4 7 2" xfId="28405"/>
    <cellStyle name="Normal 6 2 3 4 7 3" xfId="28406"/>
    <cellStyle name="Normal 6 2 3 4 7 4" xfId="28407"/>
    <cellStyle name="Normal 6 2 3 4 8" xfId="28408"/>
    <cellStyle name="Normal 6 2 3 4 8 2" xfId="28409"/>
    <cellStyle name="Normal 6 2 3 4 8 3" xfId="28410"/>
    <cellStyle name="Normal 6 2 3 4 9" xfId="28411"/>
    <cellStyle name="Normal 6 2 3 5" xfId="28412"/>
    <cellStyle name="Normal 6 2 3 5 10" xfId="28413"/>
    <cellStyle name="Normal 6 2 3 5 11" xfId="28414"/>
    <cellStyle name="Normal 6 2 3 5 2" xfId="28415"/>
    <cellStyle name="Normal 6 2 3 5 2 10" xfId="28416"/>
    <cellStyle name="Normal 6 2 3 5 2 2" xfId="28417"/>
    <cellStyle name="Normal 6 2 3 5 2 2 2" xfId="28418"/>
    <cellStyle name="Normal 6 2 3 5 2 2 2 2" xfId="28419"/>
    <cellStyle name="Normal 6 2 3 5 2 2 2 2 2" xfId="28420"/>
    <cellStyle name="Normal 6 2 3 5 2 2 2 2 3" xfId="28421"/>
    <cellStyle name="Normal 6 2 3 5 2 2 2 2 4" xfId="28422"/>
    <cellStyle name="Normal 6 2 3 5 2 2 2 3" xfId="28423"/>
    <cellStyle name="Normal 6 2 3 5 2 2 2 3 2" xfId="28424"/>
    <cellStyle name="Normal 6 2 3 5 2 2 2 3 3" xfId="28425"/>
    <cellStyle name="Normal 6 2 3 5 2 2 2 4" xfId="28426"/>
    <cellStyle name="Normal 6 2 3 5 2 2 2 5" xfId="28427"/>
    <cellStyle name="Normal 6 2 3 5 2 2 2 6" xfId="28428"/>
    <cellStyle name="Normal 6 2 3 5 2 2 3" xfId="28429"/>
    <cellStyle name="Normal 6 2 3 5 2 2 3 2" xfId="28430"/>
    <cellStyle name="Normal 6 2 3 5 2 2 3 3" xfId="28431"/>
    <cellStyle name="Normal 6 2 3 5 2 2 3 4" xfId="28432"/>
    <cellStyle name="Normal 6 2 3 5 2 2 4" xfId="28433"/>
    <cellStyle name="Normal 6 2 3 5 2 2 4 2" xfId="28434"/>
    <cellStyle name="Normal 6 2 3 5 2 2 4 3" xfId="28435"/>
    <cellStyle name="Normal 6 2 3 5 2 2 4 4" xfId="28436"/>
    <cellStyle name="Normal 6 2 3 5 2 2 5" xfId="28437"/>
    <cellStyle name="Normal 6 2 3 5 2 2 5 2" xfId="28438"/>
    <cellStyle name="Normal 6 2 3 5 2 2 5 3" xfId="28439"/>
    <cellStyle name="Normal 6 2 3 5 2 2 5 4" xfId="28440"/>
    <cellStyle name="Normal 6 2 3 5 2 2 6" xfId="28441"/>
    <cellStyle name="Normal 6 2 3 5 2 2 6 2" xfId="28442"/>
    <cellStyle name="Normal 6 2 3 5 2 2 6 3" xfId="28443"/>
    <cellStyle name="Normal 6 2 3 5 2 2 7" xfId="28444"/>
    <cellStyle name="Normal 6 2 3 5 2 2 8" xfId="28445"/>
    <cellStyle name="Normal 6 2 3 5 2 2 9" xfId="28446"/>
    <cellStyle name="Normal 6 2 3 5 2 3" xfId="28447"/>
    <cellStyle name="Normal 6 2 3 5 2 3 2" xfId="28448"/>
    <cellStyle name="Normal 6 2 3 5 2 3 2 2" xfId="28449"/>
    <cellStyle name="Normal 6 2 3 5 2 3 2 3" xfId="28450"/>
    <cellStyle name="Normal 6 2 3 5 2 3 2 4" xfId="28451"/>
    <cellStyle name="Normal 6 2 3 5 2 3 3" xfId="28452"/>
    <cellStyle name="Normal 6 2 3 5 2 3 3 2" xfId="28453"/>
    <cellStyle name="Normal 6 2 3 5 2 3 3 3" xfId="28454"/>
    <cellStyle name="Normal 6 2 3 5 2 3 4" xfId="28455"/>
    <cellStyle name="Normal 6 2 3 5 2 3 5" xfId="28456"/>
    <cellStyle name="Normal 6 2 3 5 2 3 6" xfId="28457"/>
    <cellStyle name="Normal 6 2 3 5 2 4" xfId="28458"/>
    <cellStyle name="Normal 6 2 3 5 2 4 2" xfId="28459"/>
    <cellStyle name="Normal 6 2 3 5 2 4 3" xfId="28460"/>
    <cellStyle name="Normal 6 2 3 5 2 4 4" xfId="28461"/>
    <cellStyle name="Normal 6 2 3 5 2 5" xfId="28462"/>
    <cellStyle name="Normal 6 2 3 5 2 5 2" xfId="28463"/>
    <cellStyle name="Normal 6 2 3 5 2 5 3" xfId="28464"/>
    <cellStyle name="Normal 6 2 3 5 2 5 4" xfId="28465"/>
    <cellStyle name="Normal 6 2 3 5 2 6" xfId="28466"/>
    <cellStyle name="Normal 6 2 3 5 2 6 2" xfId="28467"/>
    <cellStyle name="Normal 6 2 3 5 2 6 3" xfId="28468"/>
    <cellStyle name="Normal 6 2 3 5 2 6 4" xfId="28469"/>
    <cellStyle name="Normal 6 2 3 5 2 7" xfId="28470"/>
    <cellStyle name="Normal 6 2 3 5 2 7 2" xfId="28471"/>
    <cellStyle name="Normal 6 2 3 5 2 7 3" xfId="28472"/>
    <cellStyle name="Normal 6 2 3 5 2 8" xfId="28473"/>
    <cellStyle name="Normal 6 2 3 5 2 9" xfId="28474"/>
    <cellStyle name="Normal 6 2 3 5 3" xfId="28475"/>
    <cellStyle name="Normal 6 2 3 5 3 2" xfId="28476"/>
    <cellStyle name="Normal 6 2 3 5 3 2 2" xfId="28477"/>
    <cellStyle name="Normal 6 2 3 5 3 2 2 2" xfId="28478"/>
    <cellStyle name="Normal 6 2 3 5 3 2 2 3" xfId="28479"/>
    <cellStyle name="Normal 6 2 3 5 3 2 2 4" xfId="28480"/>
    <cellStyle name="Normal 6 2 3 5 3 2 3" xfId="28481"/>
    <cellStyle name="Normal 6 2 3 5 3 2 3 2" xfId="28482"/>
    <cellStyle name="Normal 6 2 3 5 3 2 3 3" xfId="28483"/>
    <cellStyle name="Normal 6 2 3 5 3 2 4" xfId="28484"/>
    <cellStyle name="Normal 6 2 3 5 3 2 5" xfId="28485"/>
    <cellStyle name="Normal 6 2 3 5 3 2 6" xfId="28486"/>
    <cellStyle name="Normal 6 2 3 5 3 3" xfId="28487"/>
    <cellStyle name="Normal 6 2 3 5 3 3 2" xfId="28488"/>
    <cellStyle name="Normal 6 2 3 5 3 3 3" xfId="28489"/>
    <cellStyle name="Normal 6 2 3 5 3 3 4" xfId="28490"/>
    <cellStyle name="Normal 6 2 3 5 3 4" xfId="28491"/>
    <cellStyle name="Normal 6 2 3 5 3 4 2" xfId="28492"/>
    <cellStyle name="Normal 6 2 3 5 3 4 3" xfId="28493"/>
    <cellStyle name="Normal 6 2 3 5 3 4 4" xfId="28494"/>
    <cellStyle name="Normal 6 2 3 5 3 5" xfId="28495"/>
    <cellStyle name="Normal 6 2 3 5 3 5 2" xfId="28496"/>
    <cellStyle name="Normal 6 2 3 5 3 5 3" xfId="28497"/>
    <cellStyle name="Normal 6 2 3 5 3 5 4" xfId="28498"/>
    <cellStyle name="Normal 6 2 3 5 3 6" xfId="28499"/>
    <cellStyle name="Normal 6 2 3 5 3 6 2" xfId="28500"/>
    <cellStyle name="Normal 6 2 3 5 3 6 3" xfId="28501"/>
    <cellStyle name="Normal 6 2 3 5 3 7" xfId="28502"/>
    <cellStyle name="Normal 6 2 3 5 3 8" xfId="28503"/>
    <cellStyle name="Normal 6 2 3 5 3 9" xfId="28504"/>
    <cellStyle name="Normal 6 2 3 5 4" xfId="28505"/>
    <cellStyle name="Normal 6 2 3 5 4 2" xfId="28506"/>
    <cellStyle name="Normal 6 2 3 5 4 2 2" xfId="28507"/>
    <cellStyle name="Normal 6 2 3 5 4 2 3" xfId="28508"/>
    <cellStyle name="Normal 6 2 3 5 4 2 4" xfId="28509"/>
    <cellStyle name="Normal 6 2 3 5 4 3" xfId="28510"/>
    <cellStyle name="Normal 6 2 3 5 4 3 2" xfId="28511"/>
    <cellStyle name="Normal 6 2 3 5 4 3 3" xfId="28512"/>
    <cellStyle name="Normal 6 2 3 5 4 4" xfId="28513"/>
    <cellStyle name="Normal 6 2 3 5 4 5" xfId="28514"/>
    <cellStyle name="Normal 6 2 3 5 4 6" xfId="28515"/>
    <cellStyle name="Normal 6 2 3 5 5" xfId="28516"/>
    <cellStyle name="Normal 6 2 3 5 5 2" xfId="28517"/>
    <cellStyle name="Normal 6 2 3 5 5 3" xfId="28518"/>
    <cellStyle name="Normal 6 2 3 5 5 4" xfId="28519"/>
    <cellStyle name="Normal 6 2 3 5 6" xfId="28520"/>
    <cellStyle name="Normal 6 2 3 5 6 2" xfId="28521"/>
    <cellStyle name="Normal 6 2 3 5 6 3" xfId="28522"/>
    <cellStyle name="Normal 6 2 3 5 6 4" xfId="28523"/>
    <cellStyle name="Normal 6 2 3 5 7" xfId="28524"/>
    <cellStyle name="Normal 6 2 3 5 7 2" xfId="28525"/>
    <cellStyle name="Normal 6 2 3 5 7 3" xfId="28526"/>
    <cellStyle name="Normal 6 2 3 5 7 4" xfId="28527"/>
    <cellStyle name="Normal 6 2 3 5 8" xfId="28528"/>
    <cellStyle name="Normal 6 2 3 5 8 2" xfId="28529"/>
    <cellStyle name="Normal 6 2 3 5 8 3" xfId="28530"/>
    <cellStyle name="Normal 6 2 3 5 9" xfId="28531"/>
    <cellStyle name="Normal 6 2 3 6" xfId="28532"/>
    <cellStyle name="Normal 6 2 3 6 10" xfId="28533"/>
    <cellStyle name="Normal 6 2 3 6 11" xfId="28534"/>
    <cellStyle name="Normal 6 2 3 6 2" xfId="28535"/>
    <cellStyle name="Normal 6 2 3 6 2 10" xfId="28536"/>
    <cellStyle name="Normal 6 2 3 6 2 2" xfId="28537"/>
    <cellStyle name="Normal 6 2 3 6 2 2 2" xfId="28538"/>
    <cellStyle name="Normal 6 2 3 6 2 2 2 2" xfId="28539"/>
    <cellStyle name="Normal 6 2 3 6 2 2 2 2 2" xfId="28540"/>
    <cellStyle name="Normal 6 2 3 6 2 2 2 2 3" xfId="28541"/>
    <cellStyle name="Normal 6 2 3 6 2 2 2 2 4" xfId="28542"/>
    <cellStyle name="Normal 6 2 3 6 2 2 2 3" xfId="28543"/>
    <cellStyle name="Normal 6 2 3 6 2 2 2 3 2" xfId="28544"/>
    <cellStyle name="Normal 6 2 3 6 2 2 2 3 3" xfId="28545"/>
    <cellStyle name="Normal 6 2 3 6 2 2 2 4" xfId="28546"/>
    <cellStyle name="Normal 6 2 3 6 2 2 2 5" xfId="28547"/>
    <cellStyle name="Normal 6 2 3 6 2 2 2 6" xfId="28548"/>
    <cellStyle name="Normal 6 2 3 6 2 2 3" xfId="28549"/>
    <cellStyle name="Normal 6 2 3 6 2 2 3 2" xfId="28550"/>
    <cellStyle name="Normal 6 2 3 6 2 2 3 3" xfId="28551"/>
    <cellStyle name="Normal 6 2 3 6 2 2 3 4" xfId="28552"/>
    <cellStyle name="Normal 6 2 3 6 2 2 4" xfId="28553"/>
    <cellStyle name="Normal 6 2 3 6 2 2 4 2" xfId="28554"/>
    <cellStyle name="Normal 6 2 3 6 2 2 4 3" xfId="28555"/>
    <cellStyle name="Normal 6 2 3 6 2 2 4 4" xfId="28556"/>
    <cellStyle name="Normal 6 2 3 6 2 2 5" xfId="28557"/>
    <cellStyle name="Normal 6 2 3 6 2 2 5 2" xfId="28558"/>
    <cellStyle name="Normal 6 2 3 6 2 2 5 3" xfId="28559"/>
    <cellStyle name="Normal 6 2 3 6 2 2 5 4" xfId="28560"/>
    <cellStyle name="Normal 6 2 3 6 2 2 6" xfId="28561"/>
    <cellStyle name="Normal 6 2 3 6 2 2 6 2" xfId="28562"/>
    <cellStyle name="Normal 6 2 3 6 2 2 6 3" xfId="28563"/>
    <cellStyle name="Normal 6 2 3 6 2 2 7" xfId="28564"/>
    <cellStyle name="Normal 6 2 3 6 2 2 8" xfId="28565"/>
    <cellStyle name="Normal 6 2 3 6 2 2 9" xfId="28566"/>
    <cellStyle name="Normal 6 2 3 6 2 3" xfId="28567"/>
    <cellStyle name="Normal 6 2 3 6 2 3 2" xfId="28568"/>
    <cellStyle name="Normal 6 2 3 6 2 3 2 2" xfId="28569"/>
    <cellStyle name="Normal 6 2 3 6 2 3 2 3" xfId="28570"/>
    <cellStyle name="Normal 6 2 3 6 2 3 2 4" xfId="28571"/>
    <cellStyle name="Normal 6 2 3 6 2 3 3" xfId="28572"/>
    <cellStyle name="Normal 6 2 3 6 2 3 3 2" xfId="28573"/>
    <cellStyle name="Normal 6 2 3 6 2 3 3 3" xfId="28574"/>
    <cellStyle name="Normal 6 2 3 6 2 3 4" xfId="28575"/>
    <cellStyle name="Normal 6 2 3 6 2 3 5" xfId="28576"/>
    <cellStyle name="Normal 6 2 3 6 2 3 6" xfId="28577"/>
    <cellStyle name="Normal 6 2 3 6 2 4" xfId="28578"/>
    <cellStyle name="Normal 6 2 3 6 2 4 2" xfId="28579"/>
    <cellStyle name="Normal 6 2 3 6 2 4 3" xfId="28580"/>
    <cellStyle name="Normal 6 2 3 6 2 4 4" xfId="28581"/>
    <cellStyle name="Normal 6 2 3 6 2 5" xfId="28582"/>
    <cellStyle name="Normal 6 2 3 6 2 5 2" xfId="28583"/>
    <cellStyle name="Normal 6 2 3 6 2 5 3" xfId="28584"/>
    <cellStyle name="Normal 6 2 3 6 2 5 4" xfId="28585"/>
    <cellStyle name="Normal 6 2 3 6 2 6" xfId="28586"/>
    <cellStyle name="Normal 6 2 3 6 2 6 2" xfId="28587"/>
    <cellStyle name="Normal 6 2 3 6 2 6 3" xfId="28588"/>
    <cellStyle name="Normal 6 2 3 6 2 6 4" xfId="28589"/>
    <cellStyle name="Normal 6 2 3 6 2 7" xfId="28590"/>
    <cellStyle name="Normal 6 2 3 6 2 7 2" xfId="28591"/>
    <cellStyle name="Normal 6 2 3 6 2 7 3" xfId="28592"/>
    <cellStyle name="Normal 6 2 3 6 2 8" xfId="28593"/>
    <cellStyle name="Normal 6 2 3 6 2 9" xfId="28594"/>
    <cellStyle name="Normal 6 2 3 6 3" xfId="28595"/>
    <cellStyle name="Normal 6 2 3 6 3 2" xfId="28596"/>
    <cellStyle name="Normal 6 2 3 6 3 2 2" xfId="28597"/>
    <cellStyle name="Normal 6 2 3 6 3 2 2 2" xfId="28598"/>
    <cellStyle name="Normal 6 2 3 6 3 2 2 3" xfId="28599"/>
    <cellStyle name="Normal 6 2 3 6 3 2 2 4" xfId="28600"/>
    <cellStyle name="Normal 6 2 3 6 3 2 3" xfId="28601"/>
    <cellStyle name="Normal 6 2 3 6 3 2 3 2" xfId="28602"/>
    <cellStyle name="Normal 6 2 3 6 3 2 3 3" xfId="28603"/>
    <cellStyle name="Normal 6 2 3 6 3 2 4" xfId="28604"/>
    <cellStyle name="Normal 6 2 3 6 3 2 5" xfId="28605"/>
    <cellStyle name="Normal 6 2 3 6 3 2 6" xfId="28606"/>
    <cellStyle name="Normal 6 2 3 6 3 3" xfId="28607"/>
    <cellStyle name="Normal 6 2 3 6 3 3 2" xfId="28608"/>
    <cellStyle name="Normal 6 2 3 6 3 3 3" xfId="28609"/>
    <cellStyle name="Normal 6 2 3 6 3 3 4" xfId="28610"/>
    <cellStyle name="Normal 6 2 3 6 3 4" xfId="28611"/>
    <cellStyle name="Normal 6 2 3 6 3 4 2" xfId="28612"/>
    <cellStyle name="Normal 6 2 3 6 3 4 3" xfId="28613"/>
    <cellStyle name="Normal 6 2 3 6 3 4 4" xfId="28614"/>
    <cellStyle name="Normal 6 2 3 6 3 5" xfId="28615"/>
    <cellStyle name="Normal 6 2 3 6 3 5 2" xfId="28616"/>
    <cellStyle name="Normal 6 2 3 6 3 5 3" xfId="28617"/>
    <cellStyle name="Normal 6 2 3 6 3 5 4" xfId="28618"/>
    <cellStyle name="Normal 6 2 3 6 3 6" xfId="28619"/>
    <cellStyle name="Normal 6 2 3 6 3 6 2" xfId="28620"/>
    <cellStyle name="Normal 6 2 3 6 3 6 3" xfId="28621"/>
    <cellStyle name="Normal 6 2 3 6 3 7" xfId="28622"/>
    <cellStyle name="Normal 6 2 3 6 3 8" xfId="28623"/>
    <cellStyle name="Normal 6 2 3 6 3 9" xfId="28624"/>
    <cellStyle name="Normal 6 2 3 6 4" xfId="28625"/>
    <cellStyle name="Normal 6 2 3 6 4 2" xfId="28626"/>
    <cellStyle name="Normal 6 2 3 6 4 2 2" xfId="28627"/>
    <cellStyle name="Normal 6 2 3 6 4 2 3" xfId="28628"/>
    <cellStyle name="Normal 6 2 3 6 4 2 4" xfId="28629"/>
    <cellStyle name="Normal 6 2 3 6 4 3" xfId="28630"/>
    <cellStyle name="Normal 6 2 3 6 4 3 2" xfId="28631"/>
    <cellStyle name="Normal 6 2 3 6 4 3 3" xfId="28632"/>
    <cellStyle name="Normal 6 2 3 6 4 4" xfId="28633"/>
    <cellStyle name="Normal 6 2 3 6 4 5" xfId="28634"/>
    <cellStyle name="Normal 6 2 3 6 4 6" xfId="28635"/>
    <cellStyle name="Normal 6 2 3 6 5" xfId="28636"/>
    <cellStyle name="Normal 6 2 3 6 5 2" xfId="28637"/>
    <cellStyle name="Normal 6 2 3 6 5 3" xfId="28638"/>
    <cellStyle name="Normal 6 2 3 6 5 4" xfId="28639"/>
    <cellStyle name="Normal 6 2 3 6 6" xfId="28640"/>
    <cellStyle name="Normal 6 2 3 6 6 2" xfId="28641"/>
    <cellStyle name="Normal 6 2 3 6 6 3" xfId="28642"/>
    <cellStyle name="Normal 6 2 3 6 6 4" xfId="28643"/>
    <cellStyle name="Normal 6 2 3 6 7" xfId="28644"/>
    <cellStyle name="Normal 6 2 3 6 7 2" xfId="28645"/>
    <cellStyle name="Normal 6 2 3 6 7 3" xfId="28646"/>
    <cellStyle name="Normal 6 2 3 6 7 4" xfId="28647"/>
    <cellStyle name="Normal 6 2 3 6 8" xfId="28648"/>
    <cellStyle name="Normal 6 2 3 6 8 2" xfId="28649"/>
    <cellStyle name="Normal 6 2 3 6 8 3" xfId="28650"/>
    <cellStyle name="Normal 6 2 3 6 9" xfId="28651"/>
    <cellStyle name="Normal 6 2 3 7" xfId="28652"/>
    <cellStyle name="Normal 6 2 3 7 10" xfId="28653"/>
    <cellStyle name="Normal 6 2 3 7 2" xfId="28654"/>
    <cellStyle name="Normal 6 2 3 7 2 2" xfId="28655"/>
    <cellStyle name="Normal 6 2 3 7 2 2 2" xfId="28656"/>
    <cellStyle name="Normal 6 2 3 7 2 2 2 2" xfId="28657"/>
    <cellStyle name="Normal 6 2 3 7 2 2 2 3" xfId="28658"/>
    <cellStyle name="Normal 6 2 3 7 2 2 2 4" xfId="28659"/>
    <cellStyle name="Normal 6 2 3 7 2 2 3" xfId="28660"/>
    <cellStyle name="Normal 6 2 3 7 2 2 3 2" xfId="28661"/>
    <cellStyle name="Normal 6 2 3 7 2 2 3 3" xfId="28662"/>
    <cellStyle name="Normal 6 2 3 7 2 2 4" xfId="28663"/>
    <cellStyle name="Normal 6 2 3 7 2 2 5" xfId="28664"/>
    <cellStyle name="Normal 6 2 3 7 2 2 6" xfId="28665"/>
    <cellStyle name="Normal 6 2 3 7 2 3" xfId="28666"/>
    <cellStyle name="Normal 6 2 3 7 2 3 2" xfId="28667"/>
    <cellStyle name="Normal 6 2 3 7 2 3 3" xfId="28668"/>
    <cellStyle name="Normal 6 2 3 7 2 3 4" xfId="28669"/>
    <cellStyle name="Normal 6 2 3 7 2 4" xfId="28670"/>
    <cellStyle name="Normal 6 2 3 7 2 4 2" xfId="28671"/>
    <cellStyle name="Normal 6 2 3 7 2 4 3" xfId="28672"/>
    <cellStyle name="Normal 6 2 3 7 2 4 4" xfId="28673"/>
    <cellStyle name="Normal 6 2 3 7 2 5" xfId="28674"/>
    <cellStyle name="Normal 6 2 3 7 2 5 2" xfId="28675"/>
    <cellStyle name="Normal 6 2 3 7 2 5 3" xfId="28676"/>
    <cellStyle name="Normal 6 2 3 7 2 5 4" xfId="28677"/>
    <cellStyle name="Normal 6 2 3 7 2 6" xfId="28678"/>
    <cellStyle name="Normal 6 2 3 7 2 6 2" xfId="28679"/>
    <cellStyle name="Normal 6 2 3 7 2 6 3" xfId="28680"/>
    <cellStyle name="Normal 6 2 3 7 2 7" xfId="28681"/>
    <cellStyle name="Normal 6 2 3 7 2 8" xfId="28682"/>
    <cellStyle name="Normal 6 2 3 7 2 9" xfId="28683"/>
    <cellStyle name="Normal 6 2 3 7 3" xfId="28684"/>
    <cellStyle name="Normal 6 2 3 7 3 2" xfId="28685"/>
    <cellStyle name="Normal 6 2 3 7 3 2 2" xfId="28686"/>
    <cellStyle name="Normal 6 2 3 7 3 2 3" xfId="28687"/>
    <cellStyle name="Normal 6 2 3 7 3 2 4" xfId="28688"/>
    <cellStyle name="Normal 6 2 3 7 3 3" xfId="28689"/>
    <cellStyle name="Normal 6 2 3 7 3 3 2" xfId="28690"/>
    <cellStyle name="Normal 6 2 3 7 3 3 3" xfId="28691"/>
    <cellStyle name="Normal 6 2 3 7 3 4" xfId="28692"/>
    <cellStyle name="Normal 6 2 3 7 3 5" xfId="28693"/>
    <cellStyle name="Normal 6 2 3 7 3 6" xfId="28694"/>
    <cellStyle name="Normal 6 2 3 7 4" xfId="28695"/>
    <cellStyle name="Normal 6 2 3 7 4 2" xfId="28696"/>
    <cellStyle name="Normal 6 2 3 7 4 3" xfId="28697"/>
    <cellStyle name="Normal 6 2 3 7 4 4" xfId="28698"/>
    <cellStyle name="Normal 6 2 3 7 5" xfId="28699"/>
    <cellStyle name="Normal 6 2 3 7 5 2" xfId="28700"/>
    <cellStyle name="Normal 6 2 3 7 5 3" xfId="28701"/>
    <cellStyle name="Normal 6 2 3 7 5 4" xfId="28702"/>
    <cellStyle name="Normal 6 2 3 7 6" xfId="28703"/>
    <cellStyle name="Normal 6 2 3 7 6 2" xfId="28704"/>
    <cellStyle name="Normal 6 2 3 7 6 3" xfId="28705"/>
    <cellStyle name="Normal 6 2 3 7 6 4" xfId="28706"/>
    <cellStyle name="Normal 6 2 3 7 7" xfId="28707"/>
    <cellStyle name="Normal 6 2 3 7 7 2" xfId="28708"/>
    <cellStyle name="Normal 6 2 3 7 7 3" xfId="28709"/>
    <cellStyle name="Normal 6 2 3 7 8" xfId="28710"/>
    <cellStyle name="Normal 6 2 3 7 9" xfId="28711"/>
    <cellStyle name="Normal 6 2 3 8" xfId="28712"/>
    <cellStyle name="Normal 6 2 3 8 2" xfId="28713"/>
    <cellStyle name="Normal 6 2 3 8 2 2" xfId="28714"/>
    <cellStyle name="Normal 6 2 3 8 2 2 2" xfId="28715"/>
    <cellStyle name="Normal 6 2 3 8 2 2 3" xfId="28716"/>
    <cellStyle name="Normal 6 2 3 8 2 2 4" xfId="28717"/>
    <cellStyle name="Normal 6 2 3 8 2 3" xfId="28718"/>
    <cellStyle name="Normal 6 2 3 8 2 3 2" xfId="28719"/>
    <cellStyle name="Normal 6 2 3 8 2 3 3" xfId="28720"/>
    <cellStyle name="Normal 6 2 3 8 2 4" xfId="28721"/>
    <cellStyle name="Normal 6 2 3 8 2 5" xfId="28722"/>
    <cellStyle name="Normal 6 2 3 8 2 6" xfId="28723"/>
    <cellStyle name="Normal 6 2 3 8 3" xfId="28724"/>
    <cellStyle name="Normal 6 2 3 8 3 2" xfId="28725"/>
    <cellStyle name="Normal 6 2 3 8 3 3" xfId="28726"/>
    <cellStyle name="Normal 6 2 3 8 3 4" xfId="28727"/>
    <cellStyle name="Normal 6 2 3 8 4" xfId="28728"/>
    <cellStyle name="Normal 6 2 3 8 4 2" xfId="28729"/>
    <cellStyle name="Normal 6 2 3 8 4 3" xfId="28730"/>
    <cellStyle name="Normal 6 2 3 8 4 4" xfId="28731"/>
    <cellStyle name="Normal 6 2 3 8 5" xfId="28732"/>
    <cellStyle name="Normal 6 2 3 8 5 2" xfId="28733"/>
    <cellStyle name="Normal 6 2 3 8 5 3" xfId="28734"/>
    <cellStyle name="Normal 6 2 3 8 5 4" xfId="28735"/>
    <cellStyle name="Normal 6 2 3 8 6" xfId="28736"/>
    <cellStyle name="Normal 6 2 3 8 6 2" xfId="28737"/>
    <cellStyle name="Normal 6 2 3 8 6 3" xfId="28738"/>
    <cellStyle name="Normal 6 2 3 8 7" xfId="28739"/>
    <cellStyle name="Normal 6 2 3 8 8" xfId="28740"/>
    <cellStyle name="Normal 6 2 3 8 9" xfId="28741"/>
    <cellStyle name="Normal 6 2 3 9" xfId="28742"/>
    <cellStyle name="Normal 6 2 3 9 2" xfId="28743"/>
    <cellStyle name="Normal 6 2 3 9 2 2" xfId="28744"/>
    <cellStyle name="Normal 6 2 3 9 2 2 2" xfId="28745"/>
    <cellStyle name="Normal 6 2 3 9 2 2 3" xfId="28746"/>
    <cellStyle name="Normal 6 2 3 9 2 2 4" xfId="28747"/>
    <cellStyle name="Normal 6 2 3 9 2 3" xfId="28748"/>
    <cellStyle name="Normal 6 2 3 9 2 3 2" xfId="28749"/>
    <cellStyle name="Normal 6 2 3 9 2 3 3" xfId="28750"/>
    <cellStyle name="Normal 6 2 3 9 2 4" xfId="28751"/>
    <cellStyle name="Normal 6 2 3 9 2 5" xfId="28752"/>
    <cellStyle name="Normal 6 2 3 9 2 6" xfId="28753"/>
    <cellStyle name="Normal 6 2 3 9 3" xfId="28754"/>
    <cellStyle name="Normal 6 2 3 9 3 2" xfId="28755"/>
    <cellStyle name="Normal 6 2 3 9 3 3" xfId="28756"/>
    <cellStyle name="Normal 6 2 3 9 3 4" xfId="28757"/>
    <cellStyle name="Normal 6 2 3 9 4" xfId="28758"/>
    <cellStyle name="Normal 6 2 3 9 4 2" xfId="28759"/>
    <cellStyle name="Normal 6 2 3 9 4 3" xfId="28760"/>
    <cellStyle name="Normal 6 2 3 9 4 4" xfId="28761"/>
    <cellStyle name="Normal 6 2 3 9 5" xfId="28762"/>
    <cellStyle name="Normal 6 2 3 9 5 2" xfId="28763"/>
    <cellStyle name="Normal 6 2 3 9 5 3" xfId="28764"/>
    <cellStyle name="Normal 6 2 3 9 5 4" xfId="28765"/>
    <cellStyle name="Normal 6 2 3 9 6" xfId="28766"/>
    <cellStyle name="Normal 6 2 3 9 6 2" xfId="28767"/>
    <cellStyle name="Normal 6 2 3 9 6 3" xfId="28768"/>
    <cellStyle name="Normal 6 2 3 9 7" xfId="28769"/>
    <cellStyle name="Normal 6 2 3 9 8" xfId="28770"/>
    <cellStyle name="Normal 6 2 3 9 9" xfId="28771"/>
    <cellStyle name="Normal 6 2 4" xfId="157"/>
    <cellStyle name="Normal 6 2 4 10" xfId="28772"/>
    <cellStyle name="Normal 6 2 4 10 2" xfId="28773"/>
    <cellStyle name="Normal 6 2 4 10 2 2" xfId="28774"/>
    <cellStyle name="Normal 6 2 4 10 2 2 2" xfId="28775"/>
    <cellStyle name="Normal 6 2 4 10 2 2 3" xfId="28776"/>
    <cellStyle name="Normal 6 2 4 10 2 2 4" xfId="28777"/>
    <cellStyle name="Normal 6 2 4 10 2 3" xfId="28778"/>
    <cellStyle name="Normal 6 2 4 10 2 3 2" xfId="28779"/>
    <cellStyle name="Normal 6 2 4 10 2 3 3" xfId="28780"/>
    <cellStyle name="Normal 6 2 4 10 2 4" xfId="28781"/>
    <cellStyle name="Normal 6 2 4 10 2 5" xfId="28782"/>
    <cellStyle name="Normal 6 2 4 10 2 6" xfId="28783"/>
    <cellStyle name="Normal 6 2 4 10 3" xfId="28784"/>
    <cellStyle name="Normal 6 2 4 10 3 2" xfId="28785"/>
    <cellStyle name="Normal 6 2 4 10 3 3" xfId="28786"/>
    <cellStyle name="Normal 6 2 4 10 3 4" xfId="28787"/>
    <cellStyle name="Normal 6 2 4 10 4" xfId="28788"/>
    <cellStyle name="Normal 6 2 4 10 4 2" xfId="28789"/>
    <cellStyle name="Normal 6 2 4 10 4 3" xfId="28790"/>
    <cellStyle name="Normal 6 2 4 10 4 4" xfId="28791"/>
    <cellStyle name="Normal 6 2 4 10 5" xfId="28792"/>
    <cellStyle name="Normal 6 2 4 10 5 2" xfId="28793"/>
    <cellStyle name="Normal 6 2 4 10 5 3" xfId="28794"/>
    <cellStyle name="Normal 6 2 4 10 5 4" xfId="28795"/>
    <cellStyle name="Normal 6 2 4 10 6" xfId="28796"/>
    <cellStyle name="Normal 6 2 4 10 6 2" xfId="28797"/>
    <cellStyle name="Normal 6 2 4 10 6 3" xfId="28798"/>
    <cellStyle name="Normal 6 2 4 10 7" xfId="28799"/>
    <cellStyle name="Normal 6 2 4 10 8" xfId="28800"/>
    <cellStyle name="Normal 6 2 4 10 9" xfId="28801"/>
    <cellStyle name="Normal 6 2 4 11" xfId="28802"/>
    <cellStyle name="Normal 6 2 4 11 2" xfId="28803"/>
    <cellStyle name="Normal 6 2 4 11 2 2" xfId="28804"/>
    <cellStyle name="Normal 6 2 4 11 2 2 2" xfId="28805"/>
    <cellStyle name="Normal 6 2 4 11 2 2 3" xfId="28806"/>
    <cellStyle name="Normal 6 2 4 11 2 2 4" xfId="28807"/>
    <cellStyle name="Normal 6 2 4 11 2 3" xfId="28808"/>
    <cellStyle name="Normal 6 2 4 11 2 3 2" xfId="28809"/>
    <cellStyle name="Normal 6 2 4 11 2 3 3" xfId="28810"/>
    <cellStyle name="Normal 6 2 4 11 2 4" xfId="28811"/>
    <cellStyle name="Normal 6 2 4 11 2 5" xfId="28812"/>
    <cellStyle name="Normal 6 2 4 11 2 6" xfId="28813"/>
    <cellStyle name="Normal 6 2 4 11 3" xfId="28814"/>
    <cellStyle name="Normal 6 2 4 11 3 2" xfId="28815"/>
    <cellStyle name="Normal 6 2 4 11 3 3" xfId="28816"/>
    <cellStyle name="Normal 6 2 4 11 3 4" xfId="28817"/>
    <cellStyle name="Normal 6 2 4 11 4" xfId="28818"/>
    <cellStyle name="Normal 6 2 4 11 4 2" xfId="28819"/>
    <cellStyle name="Normal 6 2 4 11 4 3" xfId="28820"/>
    <cellStyle name="Normal 6 2 4 11 4 4" xfId="28821"/>
    <cellStyle name="Normal 6 2 4 11 5" xfId="28822"/>
    <cellStyle name="Normal 6 2 4 11 5 2" xfId="28823"/>
    <cellStyle name="Normal 6 2 4 11 5 3" xfId="28824"/>
    <cellStyle name="Normal 6 2 4 11 6" xfId="28825"/>
    <cellStyle name="Normal 6 2 4 11 7" xfId="28826"/>
    <cellStyle name="Normal 6 2 4 11 8" xfId="28827"/>
    <cellStyle name="Normal 6 2 4 12" xfId="28828"/>
    <cellStyle name="Normal 6 2 4 12 2" xfId="28829"/>
    <cellStyle name="Normal 6 2 4 12 2 2" xfId="28830"/>
    <cellStyle name="Normal 6 2 4 12 2 3" xfId="28831"/>
    <cellStyle name="Normal 6 2 4 12 2 4" xfId="28832"/>
    <cellStyle name="Normal 6 2 4 12 3" xfId="28833"/>
    <cellStyle name="Normal 6 2 4 12 3 2" xfId="28834"/>
    <cellStyle name="Normal 6 2 4 12 3 3" xfId="28835"/>
    <cellStyle name="Normal 6 2 4 12 3 4" xfId="28836"/>
    <cellStyle name="Normal 6 2 4 12 4" xfId="28837"/>
    <cellStyle name="Normal 6 2 4 12 4 2" xfId="28838"/>
    <cellStyle name="Normal 6 2 4 12 4 3" xfId="28839"/>
    <cellStyle name="Normal 6 2 4 12 5" xfId="28840"/>
    <cellStyle name="Normal 6 2 4 12 6" xfId="28841"/>
    <cellStyle name="Normal 6 2 4 12 7" xfId="28842"/>
    <cellStyle name="Normal 6 2 4 13" xfId="28843"/>
    <cellStyle name="Normal 6 2 4 13 2" xfId="28844"/>
    <cellStyle name="Normal 6 2 4 13 3" xfId="28845"/>
    <cellStyle name="Normal 6 2 4 13 4" xfId="28846"/>
    <cellStyle name="Normal 6 2 4 14" xfId="28847"/>
    <cellStyle name="Normal 6 2 4 14 2" xfId="28848"/>
    <cellStyle name="Normal 6 2 4 14 3" xfId="28849"/>
    <cellStyle name="Normal 6 2 4 14 4" xfId="28850"/>
    <cellStyle name="Normal 6 2 4 15" xfId="28851"/>
    <cellStyle name="Normal 6 2 4 15 2" xfId="28852"/>
    <cellStyle name="Normal 6 2 4 15 3" xfId="28853"/>
    <cellStyle name="Normal 6 2 4 15 4" xfId="28854"/>
    <cellStyle name="Normal 6 2 4 16" xfId="28855"/>
    <cellStyle name="Normal 6 2 4 16 2" xfId="28856"/>
    <cellStyle name="Normal 6 2 4 16 3" xfId="28857"/>
    <cellStyle name="Normal 6 2 4 17" xfId="28858"/>
    <cellStyle name="Normal 6 2 4 18" xfId="28859"/>
    <cellStyle name="Normal 6 2 4 19" xfId="28860"/>
    <cellStyle name="Normal 6 2 4 2" xfId="212"/>
    <cellStyle name="Normal 6 2 4 2 10" xfId="28861"/>
    <cellStyle name="Normal 6 2 4 2 10 2" xfId="28862"/>
    <cellStyle name="Normal 6 2 4 2 10 3" xfId="28863"/>
    <cellStyle name="Normal 6 2 4 2 10 4" xfId="28864"/>
    <cellStyle name="Normal 6 2 4 2 11" xfId="28865"/>
    <cellStyle name="Normal 6 2 4 2 11 2" xfId="28866"/>
    <cellStyle name="Normal 6 2 4 2 11 3" xfId="28867"/>
    <cellStyle name="Normal 6 2 4 2 12" xfId="28868"/>
    <cellStyle name="Normal 6 2 4 2 13" xfId="28869"/>
    <cellStyle name="Normal 6 2 4 2 14" xfId="28870"/>
    <cellStyle name="Normal 6 2 4 2 2" xfId="28871"/>
    <cellStyle name="Normal 6 2 4 2 2 10" xfId="28872"/>
    <cellStyle name="Normal 6 2 4 2 2 11" xfId="28873"/>
    <cellStyle name="Normal 6 2 4 2 2 2" xfId="28874"/>
    <cellStyle name="Normal 6 2 4 2 2 2 10" xfId="28875"/>
    <cellStyle name="Normal 6 2 4 2 2 2 2" xfId="28876"/>
    <cellStyle name="Normal 6 2 4 2 2 2 2 2" xfId="28877"/>
    <cellStyle name="Normal 6 2 4 2 2 2 2 2 2" xfId="28878"/>
    <cellStyle name="Normal 6 2 4 2 2 2 2 2 2 2" xfId="28879"/>
    <cellStyle name="Normal 6 2 4 2 2 2 2 2 2 3" xfId="28880"/>
    <cellStyle name="Normal 6 2 4 2 2 2 2 2 2 4" xfId="28881"/>
    <cellStyle name="Normal 6 2 4 2 2 2 2 2 3" xfId="28882"/>
    <cellStyle name="Normal 6 2 4 2 2 2 2 2 3 2" xfId="28883"/>
    <cellStyle name="Normal 6 2 4 2 2 2 2 2 3 3" xfId="28884"/>
    <cellStyle name="Normal 6 2 4 2 2 2 2 2 4" xfId="28885"/>
    <cellStyle name="Normal 6 2 4 2 2 2 2 2 5" xfId="28886"/>
    <cellStyle name="Normal 6 2 4 2 2 2 2 2 6" xfId="28887"/>
    <cellStyle name="Normal 6 2 4 2 2 2 2 3" xfId="28888"/>
    <cellStyle name="Normal 6 2 4 2 2 2 2 3 2" xfId="28889"/>
    <cellStyle name="Normal 6 2 4 2 2 2 2 3 3" xfId="28890"/>
    <cellStyle name="Normal 6 2 4 2 2 2 2 3 4" xfId="28891"/>
    <cellStyle name="Normal 6 2 4 2 2 2 2 4" xfId="28892"/>
    <cellStyle name="Normal 6 2 4 2 2 2 2 4 2" xfId="28893"/>
    <cellStyle name="Normal 6 2 4 2 2 2 2 4 3" xfId="28894"/>
    <cellStyle name="Normal 6 2 4 2 2 2 2 4 4" xfId="28895"/>
    <cellStyle name="Normal 6 2 4 2 2 2 2 5" xfId="28896"/>
    <cellStyle name="Normal 6 2 4 2 2 2 2 5 2" xfId="28897"/>
    <cellStyle name="Normal 6 2 4 2 2 2 2 5 3" xfId="28898"/>
    <cellStyle name="Normal 6 2 4 2 2 2 2 5 4" xfId="28899"/>
    <cellStyle name="Normal 6 2 4 2 2 2 2 6" xfId="28900"/>
    <cellStyle name="Normal 6 2 4 2 2 2 2 6 2" xfId="28901"/>
    <cellStyle name="Normal 6 2 4 2 2 2 2 6 3" xfId="28902"/>
    <cellStyle name="Normal 6 2 4 2 2 2 2 7" xfId="28903"/>
    <cellStyle name="Normal 6 2 4 2 2 2 2 8" xfId="28904"/>
    <cellStyle name="Normal 6 2 4 2 2 2 2 9" xfId="28905"/>
    <cellStyle name="Normal 6 2 4 2 2 2 3" xfId="28906"/>
    <cellStyle name="Normal 6 2 4 2 2 2 3 2" xfId="28907"/>
    <cellStyle name="Normal 6 2 4 2 2 2 3 2 2" xfId="28908"/>
    <cellStyle name="Normal 6 2 4 2 2 2 3 2 3" xfId="28909"/>
    <cellStyle name="Normal 6 2 4 2 2 2 3 2 4" xfId="28910"/>
    <cellStyle name="Normal 6 2 4 2 2 2 3 3" xfId="28911"/>
    <cellStyle name="Normal 6 2 4 2 2 2 3 3 2" xfId="28912"/>
    <cellStyle name="Normal 6 2 4 2 2 2 3 3 3" xfId="28913"/>
    <cellStyle name="Normal 6 2 4 2 2 2 3 4" xfId="28914"/>
    <cellStyle name="Normal 6 2 4 2 2 2 3 5" xfId="28915"/>
    <cellStyle name="Normal 6 2 4 2 2 2 3 6" xfId="28916"/>
    <cellStyle name="Normal 6 2 4 2 2 2 4" xfId="28917"/>
    <cellStyle name="Normal 6 2 4 2 2 2 4 2" xfId="28918"/>
    <cellStyle name="Normal 6 2 4 2 2 2 4 3" xfId="28919"/>
    <cellStyle name="Normal 6 2 4 2 2 2 4 4" xfId="28920"/>
    <cellStyle name="Normal 6 2 4 2 2 2 5" xfId="28921"/>
    <cellStyle name="Normal 6 2 4 2 2 2 5 2" xfId="28922"/>
    <cellStyle name="Normal 6 2 4 2 2 2 5 3" xfId="28923"/>
    <cellStyle name="Normal 6 2 4 2 2 2 5 4" xfId="28924"/>
    <cellStyle name="Normal 6 2 4 2 2 2 6" xfId="28925"/>
    <cellStyle name="Normal 6 2 4 2 2 2 6 2" xfId="28926"/>
    <cellStyle name="Normal 6 2 4 2 2 2 6 3" xfId="28927"/>
    <cellStyle name="Normal 6 2 4 2 2 2 6 4" xfId="28928"/>
    <cellStyle name="Normal 6 2 4 2 2 2 7" xfId="28929"/>
    <cellStyle name="Normal 6 2 4 2 2 2 7 2" xfId="28930"/>
    <cellStyle name="Normal 6 2 4 2 2 2 7 3" xfId="28931"/>
    <cellStyle name="Normal 6 2 4 2 2 2 8" xfId="28932"/>
    <cellStyle name="Normal 6 2 4 2 2 2 9" xfId="28933"/>
    <cellStyle name="Normal 6 2 4 2 2 3" xfId="28934"/>
    <cellStyle name="Normal 6 2 4 2 2 3 2" xfId="28935"/>
    <cellStyle name="Normal 6 2 4 2 2 3 2 2" xfId="28936"/>
    <cellStyle name="Normal 6 2 4 2 2 3 2 2 2" xfId="28937"/>
    <cellStyle name="Normal 6 2 4 2 2 3 2 2 3" xfId="28938"/>
    <cellStyle name="Normal 6 2 4 2 2 3 2 2 4" xfId="28939"/>
    <cellStyle name="Normal 6 2 4 2 2 3 2 3" xfId="28940"/>
    <cellStyle name="Normal 6 2 4 2 2 3 2 3 2" xfId="28941"/>
    <cellStyle name="Normal 6 2 4 2 2 3 2 3 3" xfId="28942"/>
    <cellStyle name="Normal 6 2 4 2 2 3 2 4" xfId="28943"/>
    <cellStyle name="Normal 6 2 4 2 2 3 2 5" xfId="28944"/>
    <cellStyle name="Normal 6 2 4 2 2 3 2 6" xfId="28945"/>
    <cellStyle name="Normal 6 2 4 2 2 3 3" xfId="28946"/>
    <cellStyle name="Normal 6 2 4 2 2 3 3 2" xfId="28947"/>
    <cellStyle name="Normal 6 2 4 2 2 3 3 3" xfId="28948"/>
    <cellStyle name="Normal 6 2 4 2 2 3 3 4" xfId="28949"/>
    <cellStyle name="Normal 6 2 4 2 2 3 4" xfId="28950"/>
    <cellStyle name="Normal 6 2 4 2 2 3 4 2" xfId="28951"/>
    <cellStyle name="Normal 6 2 4 2 2 3 4 3" xfId="28952"/>
    <cellStyle name="Normal 6 2 4 2 2 3 4 4" xfId="28953"/>
    <cellStyle name="Normal 6 2 4 2 2 3 5" xfId="28954"/>
    <cellStyle name="Normal 6 2 4 2 2 3 5 2" xfId="28955"/>
    <cellStyle name="Normal 6 2 4 2 2 3 5 3" xfId="28956"/>
    <cellStyle name="Normal 6 2 4 2 2 3 5 4" xfId="28957"/>
    <cellStyle name="Normal 6 2 4 2 2 3 6" xfId="28958"/>
    <cellStyle name="Normal 6 2 4 2 2 3 6 2" xfId="28959"/>
    <cellStyle name="Normal 6 2 4 2 2 3 6 3" xfId="28960"/>
    <cellStyle name="Normal 6 2 4 2 2 3 7" xfId="28961"/>
    <cellStyle name="Normal 6 2 4 2 2 3 8" xfId="28962"/>
    <cellStyle name="Normal 6 2 4 2 2 3 9" xfId="28963"/>
    <cellStyle name="Normal 6 2 4 2 2 4" xfId="28964"/>
    <cellStyle name="Normal 6 2 4 2 2 4 2" xfId="28965"/>
    <cellStyle name="Normal 6 2 4 2 2 4 2 2" xfId="28966"/>
    <cellStyle name="Normal 6 2 4 2 2 4 2 3" xfId="28967"/>
    <cellStyle name="Normal 6 2 4 2 2 4 2 4" xfId="28968"/>
    <cellStyle name="Normal 6 2 4 2 2 4 3" xfId="28969"/>
    <cellStyle name="Normal 6 2 4 2 2 4 3 2" xfId="28970"/>
    <cellStyle name="Normal 6 2 4 2 2 4 3 3" xfId="28971"/>
    <cellStyle name="Normal 6 2 4 2 2 4 4" xfId="28972"/>
    <cellStyle name="Normal 6 2 4 2 2 4 5" xfId="28973"/>
    <cellStyle name="Normal 6 2 4 2 2 4 6" xfId="28974"/>
    <cellStyle name="Normal 6 2 4 2 2 5" xfId="28975"/>
    <cellStyle name="Normal 6 2 4 2 2 5 2" xfId="28976"/>
    <cellStyle name="Normal 6 2 4 2 2 5 3" xfId="28977"/>
    <cellStyle name="Normal 6 2 4 2 2 5 4" xfId="28978"/>
    <cellStyle name="Normal 6 2 4 2 2 6" xfId="28979"/>
    <cellStyle name="Normal 6 2 4 2 2 6 2" xfId="28980"/>
    <cellStyle name="Normal 6 2 4 2 2 6 3" xfId="28981"/>
    <cellStyle name="Normal 6 2 4 2 2 6 4" xfId="28982"/>
    <cellStyle name="Normal 6 2 4 2 2 7" xfId="28983"/>
    <cellStyle name="Normal 6 2 4 2 2 7 2" xfId="28984"/>
    <cellStyle name="Normal 6 2 4 2 2 7 3" xfId="28985"/>
    <cellStyle name="Normal 6 2 4 2 2 7 4" xfId="28986"/>
    <cellStyle name="Normal 6 2 4 2 2 8" xfId="28987"/>
    <cellStyle name="Normal 6 2 4 2 2 8 2" xfId="28988"/>
    <cellStyle name="Normal 6 2 4 2 2 8 3" xfId="28989"/>
    <cellStyle name="Normal 6 2 4 2 2 9" xfId="28990"/>
    <cellStyle name="Normal 6 2 4 2 3" xfId="28991"/>
    <cellStyle name="Normal 6 2 4 2 3 10" xfId="28992"/>
    <cellStyle name="Normal 6 2 4 2 3 2" xfId="28993"/>
    <cellStyle name="Normal 6 2 4 2 3 2 2" xfId="28994"/>
    <cellStyle name="Normal 6 2 4 2 3 2 2 2" xfId="28995"/>
    <cellStyle name="Normal 6 2 4 2 3 2 2 2 2" xfId="28996"/>
    <cellStyle name="Normal 6 2 4 2 3 2 2 2 3" xfId="28997"/>
    <cellStyle name="Normal 6 2 4 2 3 2 2 2 4" xfId="28998"/>
    <cellStyle name="Normal 6 2 4 2 3 2 2 3" xfId="28999"/>
    <cellStyle name="Normal 6 2 4 2 3 2 2 3 2" xfId="29000"/>
    <cellStyle name="Normal 6 2 4 2 3 2 2 3 3" xfId="29001"/>
    <cellStyle name="Normal 6 2 4 2 3 2 2 4" xfId="29002"/>
    <cellStyle name="Normal 6 2 4 2 3 2 2 5" xfId="29003"/>
    <cellStyle name="Normal 6 2 4 2 3 2 2 6" xfId="29004"/>
    <cellStyle name="Normal 6 2 4 2 3 2 3" xfId="29005"/>
    <cellStyle name="Normal 6 2 4 2 3 2 3 2" xfId="29006"/>
    <cellStyle name="Normal 6 2 4 2 3 2 3 3" xfId="29007"/>
    <cellStyle name="Normal 6 2 4 2 3 2 3 4" xfId="29008"/>
    <cellStyle name="Normal 6 2 4 2 3 2 4" xfId="29009"/>
    <cellStyle name="Normal 6 2 4 2 3 2 4 2" xfId="29010"/>
    <cellStyle name="Normal 6 2 4 2 3 2 4 3" xfId="29011"/>
    <cellStyle name="Normal 6 2 4 2 3 2 4 4" xfId="29012"/>
    <cellStyle name="Normal 6 2 4 2 3 2 5" xfId="29013"/>
    <cellStyle name="Normal 6 2 4 2 3 2 5 2" xfId="29014"/>
    <cellStyle name="Normal 6 2 4 2 3 2 5 3" xfId="29015"/>
    <cellStyle name="Normal 6 2 4 2 3 2 5 4" xfId="29016"/>
    <cellStyle name="Normal 6 2 4 2 3 2 6" xfId="29017"/>
    <cellStyle name="Normal 6 2 4 2 3 2 6 2" xfId="29018"/>
    <cellStyle name="Normal 6 2 4 2 3 2 6 3" xfId="29019"/>
    <cellStyle name="Normal 6 2 4 2 3 2 7" xfId="29020"/>
    <cellStyle name="Normal 6 2 4 2 3 2 8" xfId="29021"/>
    <cellStyle name="Normal 6 2 4 2 3 2 9" xfId="29022"/>
    <cellStyle name="Normal 6 2 4 2 3 3" xfId="29023"/>
    <cellStyle name="Normal 6 2 4 2 3 3 2" xfId="29024"/>
    <cellStyle name="Normal 6 2 4 2 3 3 2 2" xfId="29025"/>
    <cellStyle name="Normal 6 2 4 2 3 3 2 3" xfId="29026"/>
    <cellStyle name="Normal 6 2 4 2 3 3 2 4" xfId="29027"/>
    <cellStyle name="Normal 6 2 4 2 3 3 3" xfId="29028"/>
    <cellStyle name="Normal 6 2 4 2 3 3 3 2" xfId="29029"/>
    <cellStyle name="Normal 6 2 4 2 3 3 3 3" xfId="29030"/>
    <cellStyle name="Normal 6 2 4 2 3 3 4" xfId="29031"/>
    <cellStyle name="Normal 6 2 4 2 3 3 5" xfId="29032"/>
    <cellStyle name="Normal 6 2 4 2 3 3 6" xfId="29033"/>
    <cellStyle name="Normal 6 2 4 2 3 4" xfId="29034"/>
    <cellStyle name="Normal 6 2 4 2 3 4 2" xfId="29035"/>
    <cellStyle name="Normal 6 2 4 2 3 4 3" xfId="29036"/>
    <cellStyle name="Normal 6 2 4 2 3 4 4" xfId="29037"/>
    <cellStyle name="Normal 6 2 4 2 3 5" xfId="29038"/>
    <cellStyle name="Normal 6 2 4 2 3 5 2" xfId="29039"/>
    <cellStyle name="Normal 6 2 4 2 3 5 3" xfId="29040"/>
    <cellStyle name="Normal 6 2 4 2 3 5 4" xfId="29041"/>
    <cellStyle name="Normal 6 2 4 2 3 6" xfId="29042"/>
    <cellStyle name="Normal 6 2 4 2 3 6 2" xfId="29043"/>
    <cellStyle name="Normal 6 2 4 2 3 6 3" xfId="29044"/>
    <cellStyle name="Normal 6 2 4 2 3 6 4" xfId="29045"/>
    <cellStyle name="Normal 6 2 4 2 3 7" xfId="29046"/>
    <cellStyle name="Normal 6 2 4 2 3 7 2" xfId="29047"/>
    <cellStyle name="Normal 6 2 4 2 3 7 3" xfId="29048"/>
    <cellStyle name="Normal 6 2 4 2 3 8" xfId="29049"/>
    <cellStyle name="Normal 6 2 4 2 3 9" xfId="29050"/>
    <cellStyle name="Normal 6 2 4 2 4" xfId="29051"/>
    <cellStyle name="Normal 6 2 4 2 4 2" xfId="29052"/>
    <cellStyle name="Normal 6 2 4 2 4 2 2" xfId="29053"/>
    <cellStyle name="Normal 6 2 4 2 4 2 2 2" xfId="29054"/>
    <cellStyle name="Normal 6 2 4 2 4 2 2 3" xfId="29055"/>
    <cellStyle name="Normal 6 2 4 2 4 2 2 4" xfId="29056"/>
    <cellStyle name="Normal 6 2 4 2 4 2 3" xfId="29057"/>
    <cellStyle name="Normal 6 2 4 2 4 2 3 2" xfId="29058"/>
    <cellStyle name="Normal 6 2 4 2 4 2 3 3" xfId="29059"/>
    <cellStyle name="Normal 6 2 4 2 4 2 4" xfId="29060"/>
    <cellStyle name="Normal 6 2 4 2 4 2 5" xfId="29061"/>
    <cellStyle name="Normal 6 2 4 2 4 2 6" xfId="29062"/>
    <cellStyle name="Normal 6 2 4 2 4 3" xfId="29063"/>
    <cellStyle name="Normal 6 2 4 2 4 3 2" xfId="29064"/>
    <cellStyle name="Normal 6 2 4 2 4 3 3" xfId="29065"/>
    <cellStyle name="Normal 6 2 4 2 4 3 4" xfId="29066"/>
    <cellStyle name="Normal 6 2 4 2 4 4" xfId="29067"/>
    <cellStyle name="Normal 6 2 4 2 4 4 2" xfId="29068"/>
    <cellStyle name="Normal 6 2 4 2 4 4 3" xfId="29069"/>
    <cellStyle name="Normal 6 2 4 2 4 4 4" xfId="29070"/>
    <cellStyle name="Normal 6 2 4 2 4 5" xfId="29071"/>
    <cellStyle name="Normal 6 2 4 2 4 5 2" xfId="29072"/>
    <cellStyle name="Normal 6 2 4 2 4 5 3" xfId="29073"/>
    <cellStyle name="Normal 6 2 4 2 4 5 4" xfId="29074"/>
    <cellStyle name="Normal 6 2 4 2 4 6" xfId="29075"/>
    <cellStyle name="Normal 6 2 4 2 4 6 2" xfId="29076"/>
    <cellStyle name="Normal 6 2 4 2 4 6 3" xfId="29077"/>
    <cellStyle name="Normal 6 2 4 2 4 7" xfId="29078"/>
    <cellStyle name="Normal 6 2 4 2 4 8" xfId="29079"/>
    <cellStyle name="Normal 6 2 4 2 4 9" xfId="29080"/>
    <cellStyle name="Normal 6 2 4 2 5" xfId="29081"/>
    <cellStyle name="Normal 6 2 4 2 5 2" xfId="29082"/>
    <cellStyle name="Normal 6 2 4 2 5 2 2" xfId="29083"/>
    <cellStyle name="Normal 6 2 4 2 5 2 2 2" xfId="29084"/>
    <cellStyle name="Normal 6 2 4 2 5 2 2 3" xfId="29085"/>
    <cellStyle name="Normal 6 2 4 2 5 2 2 4" xfId="29086"/>
    <cellStyle name="Normal 6 2 4 2 5 2 3" xfId="29087"/>
    <cellStyle name="Normal 6 2 4 2 5 2 3 2" xfId="29088"/>
    <cellStyle name="Normal 6 2 4 2 5 2 3 3" xfId="29089"/>
    <cellStyle name="Normal 6 2 4 2 5 2 4" xfId="29090"/>
    <cellStyle name="Normal 6 2 4 2 5 2 5" xfId="29091"/>
    <cellStyle name="Normal 6 2 4 2 5 2 6" xfId="29092"/>
    <cellStyle name="Normal 6 2 4 2 5 3" xfId="29093"/>
    <cellStyle name="Normal 6 2 4 2 5 3 2" xfId="29094"/>
    <cellStyle name="Normal 6 2 4 2 5 3 3" xfId="29095"/>
    <cellStyle name="Normal 6 2 4 2 5 3 4" xfId="29096"/>
    <cellStyle name="Normal 6 2 4 2 5 4" xfId="29097"/>
    <cellStyle name="Normal 6 2 4 2 5 4 2" xfId="29098"/>
    <cellStyle name="Normal 6 2 4 2 5 4 3" xfId="29099"/>
    <cellStyle name="Normal 6 2 4 2 5 4 4" xfId="29100"/>
    <cellStyle name="Normal 6 2 4 2 5 5" xfId="29101"/>
    <cellStyle name="Normal 6 2 4 2 5 5 2" xfId="29102"/>
    <cellStyle name="Normal 6 2 4 2 5 5 3" xfId="29103"/>
    <cellStyle name="Normal 6 2 4 2 5 5 4" xfId="29104"/>
    <cellStyle name="Normal 6 2 4 2 5 6" xfId="29105"/>
    <cellStyle name="Normal 6 2 4 2 5 6 2" xfId="29106"/>
    <cellStyle name="Normal 6 2 4 2 5 6 3" xfId="29107"/>
    <cellStyle name="Normal 6 2 4 2 5 7" xfId="29108"/>
    <cellStyle name="Normal 6 2 4 2 5 8" xfId="29109"/>
    <cellStyle name="Normal 6 2 4 2 5 9" xfId="29110"/>
    <cellStyle name="Normal 6 2 4 2 6" xfId="29111"/>
    <cellStyle name="Normal 6 2 4 2 6 2" xfId="29112"/>
    <cellStyle name="Normal 6 2 4 2 6 2 2" xfId="29113"/>
    <cellStyle name="Normal 6 2 4 2 6 2 2 2" xfId="29114"/>
    <cellStyle name="Normal 6 2 4 2 6 2 2 3" xfId="29115"/>
    <cellStyle name="Normal 6 2 4 2 6 2 2 4" xfId="29116"/>
    <cellStyle name="Normal 6 2 4 2 6 2 3" xfId="29117"/>
    <cellStyle name="Normal 6 2 4 2 6 2 3 2" xfId="29118"/>
    <cellStyle name="Normal 6 2 4 2 6 2 3 3" xfId="29119"/>
    <cellStyle name="Normal 6 2 4 2 6 2 4" xfId="29120"/>
    <cellStyle name="Normal 6 2 4 2 6 2 5" xfId="29121"/>
    <cellStyle name="Normal 6 2 4 2 6 2 6" xfId="29122"/>
    <cellStyle name="Normal 6 2 4 2 6 3" xfId="29123"/>
    <cellStyle name="Normal 6 2 4 2 6 3 2" xfId="29124"/>
    <cellStyle name="Normal 6 2 4 2 6 3 3" xfId="29125"/>
    <cellStyle name="Normal 6 2 4 2 6 3 4" xfId="29126"/>
    <cellStyle name="Normal 6 2 4 2 6 4" xfId="29127"/>
    <cellStyle name="Normal 6 2 4 2 6 4 2" xfId="29128"/>
    <cellStyle name="Normal 6 2 4 2 6 4 3" xfId="29129"/>
    <cellStyle name="Normal 6 2 4 2 6 4 4" xfId="29130"/>
    <cellStyle name="Normal 6 2 4 2 6 5" xfId="29131"/>
    <cellStyle name="Normal 6 2 4 2 6 5 2" xfId="29132"/>
    <cellStyle name="Normal 6 2 4 2 6 5 3" xfId="29133"/>
    <cellStyle name="Normal 6 2 4 2 6 6" xfId="29134"/>
    <cellStyle name="Normal 6 2 4 2 6 7" xfId="29135"/>
    <cellStyle name="Normal 6 2 4 2 6 8" xfId="29136"/>
    <cellStyle name="Normal 6 2 4 2 7" xfId="29137"/>
    <cellStyle name="Normal 6 2 4 2 7 2" xfId="29138"/>
    <cellStyle name="Normal 6 2 4 2 7 2 2" xfId="29139"/>
    <cellStyle name="Normal 6 2 4 2 7 2 3" xfId="29140"/>
    <cellStyle name="Normal 6 2 4 2 7 2 4" xfId="29141"/>
    <cellStyle name="Normal 6 2 4 2 7 3" xfId="29142"/>
    <cellStyle name="Normal 6 2 4 2 7 3 2" xfId="29143"/>
    <cellStyle name="Normal 6 2 4 2 7 3 3" xfId="29144"/>
    <cellStyle name="Normal 6 2 4 2 7 4" xfId="29145"/>
    <cellStyle name="Normal 6 2 4 2 7 5" xfId="29146"/>
    <cellStyle name="Normal 6 2 4 2 7 6" xfId="29147"/>
    <cellStyle name="Normal 6 2 4 2 8" xfId="29148"/>
    <cellStyle name="Normal 6 2 4 2 8 2" xfId="29149"/>
    <cellStyle name="Normal 6 2 4 2 8 3" xfId="29150"/>
    <cellStyle name="Normal 6 2 4 2 8 4" xfId="29151"/>
    <cellStyle name="Normal 6 2 4 2 9" xfId="29152"/>
    <cellStyle name="Normal 6 2 4 2 9 2" xfId="29153"/>
    <cellStyle name="Normal 6 2 4 2 9 3" xfId="29154"/>
    <cellStyle name="Normal 6 2 4 2 9 4" xfId="29155"/>
    <cellStyle name="Normal 6 2 4 3" xfId="29156"/>
    <cellStyle name="Normal 6 2 4 3 10" xfId="29157"/>
    <cellStyle name="Normal 6 2 4 3 10 2" xfId="29158"/>
    <cellStyle name="Normal 6 2 4 3 10 3" xfId="29159"/>
    <cellStyle name="Normal 6 2 4 3 10 4" xfId="29160"/>
    <cellStyle name="Normal 6 2 4 3 11" xfId="29161"/>
    <cellStyle name="Normal 6 2 4 3 11 2" xfId="29162"/>
    <cellStyle name="Normal 6 2 4 3 11 3" xfId="29163"/>
    <cellStyle name="Normal 6 2 4 3 12" xfId="29164"/>
    <cellStyle name="Normal 6 2 4 3 13" xfId="29165"/>
    <cellStyle name="Normal 6 2 4 3 14" xfId="29166"/>
    <cellStyle name="Normal 6 2 4 3 2" xfId="29167"/>
    <cellStyle name="Normal 6 2 4 3 2 10" xfId="29168"/>
    <cellStyle name="Normal 6 2 4 3 2 11" xfId="29169"/>
    <cellStyle name="Normal 6 2 4 3 2 2" xfId="29170"/>
    <cellStyle name="Normal 6 2 4 3 2 2 10" xfId="29171"/>
    <cellStyle name="Normal 6 2 4 3 2 2 2" xfId="29172"/>
    <cellStyle name="Normal 6 2 4 3 2 2 2 2" xfId="29173"/>
    <cellStyle name="Normal 6 2 4 3 2 2 2 2 2" xfId="29174"/>
    <cellStyle name="Normal 6 2 4 3 2 2 2 2 2 2" xfId="29175"/>
    <cellStyle name="Normal 6 2 4 3 2 2 2 2 2 3" xfId="29176"/>
    <cellStyle name="Normal 6 2 4 3 2 2 2 2 2 4" xfId="29177"/>
    <cellStyle name="Normal 6 2 4 3 2 2 2 2 3" xfId="29178"/>
    <cellStyle name="Normal 6 2 4 3 2 2 2 2 3 2" xfId="29179"/>
    <cellStyle name="Normal 6 2 4 3 2 2 2 2 3 3" xfId="29180"/>
    <cellStyle name="Normal 6 2 4 3 2 2 2 2 4" xfId="29181"/>
    <cellStyle name="Normal 6 2 4 3 2 2 2 2 5" xfId="29182"/>
    <cellStyle name="Normal 6 2 4 3 2 2 2 2 6" xfId="29183"/>
    <cellStyle name="Normal 6 2 4 3 2 2 2 3" xfId="29184"/>
    <cellStyle name="Normal 6 2 4 3 2 2 2 3 2" xfId="29185"/>
    <cellStyle name="Normal 6 2 4 3 2 2 2 3 3" xfId="29186"/>
    <cellStyle name="Normal 6 2 4 3 2 2 2 3 4" xfId="29187"/>
    <cellStyle name="Normal 6 2 4 3 2 2 2 4" xfId="29188"/>
    <cellStyle name="Normal 6 2 4 3 2 2 2 4 2" xfId="29189"/>
    <cellStyle name="Normal 6 2 4 3 2 2 2 4 3" xfId="29190"/>
    <cellStyle name="Normal 6 2 4 3 2 2 2 4 4" xfId="29191"/>
    <cellStyle name="Normal 6 2 4 3 2 2 2 5" xfId="29192"/>
    <cellStyle name="Normal 6 2 4 3 2 2 2 5 2" xfId="29193"/>
    <cellStyle name="Normal 6 2 4 3 2 2 2 5 3" xfId="29194"/>
    <cellStyle name="Normal 6 2 4 3 2 2 2 5 4" xfId="29195"/>
    <cellStyle name="Normal 6 2 4 3 2 2 2 6" xfId="29196"/>
    <cellStyle name="Normal 6 2 4 3 2 2 2 6 2" xfId="29197"/>
    <cellStyle name="Normal 6 2 4 3 2 2 2 6 3" xfId="29198"/>
    <cellStyle name="Normal 6 2 4 3 2 2 2 7" xfId="29199"/>
    <cellStyle name="Normal 6 2 4 3 2 2 2 8" xfId="29200"/>
    <cellStyle name="Normal 6 2 4 3 2 2 2 9" xfId="29201"/>
    <cellStyle name="Normal 6 2 4 3 2 2 3" xfId="29202"/>
    <cellStyle name="Normal 6 2 4 3 2 2 3 2" xfId="29203"/>
    <cellStyle name="Normal 6 2 4 3 2 2 3 2 2" xfId="29204"/>
    <cellStyle name="Normal 6 2 4 3 2 2 3 2 3" xfId="29205"/>
    <cellStyle name="Normal 6 2 4 3 2 2 3 2 4" xfId="29206"/>
    <cellStyle name="Normal 6 2 4 3 2 2 3 3" xfId="29207"/>
    <cellStyle name="Normal 6 2 4 3 2 2 3 3 2" xfId="29208"/>
    <cellStyle name="Normal 6 2 4 3 2 2 3 3 3" xfId="29209"/>
    <cellStyle name="Normal 6 2 4 3 2 2 3 4" xfId="29210"/>
    <cellStyle name="Normal 6 2 4 3 2 2 3 5" xfId="29211"/>
    <cellStyle name="Normal 6 2 4 3 2 2 3 6" xfId="29212"/>
    <cellStyle name="Normal 6 2 4 3 2 2 4" xfId="29213"/>
    <cellStyle name="Normal 6 2 4 3 2 2 4 2" xfId="29214"/>
    <cellStyle name="Normal 6 2 4 3 2 2 4 3" xfId="29215"/>
    <cellStyle name="Normal 6 2 4 3 2 2 4 4" xfId="29216"/>
    <cellStyle name="Normal 6 2 4 3 2 2 5" xfId="29217"/>
    <cellStyle name="Normal 6 2 4 3 2 2 5 2" xfId="29218"/>
    <cellStyle name="Normal 6 2 4 3 2 2 5 3" xfId="29219"/>
    <cellStyle name="Normal 6 2 4 3 2 2 5 4" xfId="29220"/>
    <cellStyle name="Normal 6 2 4 3 2 2 6" xfId="29221"/>
    <cellStyle name="Normal 6 2 4 3 2 2 6 2" xfId="29222"/>
    <cellStyle name="Normal 6 2 4 3 2 2 6 3" xfId="29223"/>
    <cellStyle name="Normal 6 2 4 3 2 2 6 4" xfId="29224"/>
    <cellStyle name="Normal 6 2 4 3 2 2 7" xfId="29225"/>
    <cellStyle name="Normal 6 2 4 3 2 2 7 2" xfId="29226"/>
    <cellStyle name="Normal 6 2 4 3 2 2 7 3" xfId="29227"/>
    <cellStyle name="Normal 6 2 4 3 2 2 8" xfId="29228"/>
    <cellStyle name="Normal 6 2 4 3 2 2 9" xfId="29229"/>
    <cellStyle name="Normal 6 2 4 3 2 3" xfId="29230"/>
    <cellStyle name="Normal 6 2 4 3 2 3 2" xfId="29231"/>
    <cellStyle name="Normal 6 2 4 3 2 3 2 2" xfId="29232"/>
    <cellStyle name="Normal 6 2 4 3 2 3 2 2 2" xfId="29233"/>
    <cellStyle name="Normal 6 2 4 3 2 3 2 2 3" xfId="29234"/>
    <cellStyle name="Normal 6 2 4 3 2 3 2 2 4" xfId="29235"/>
    <cellStyle name="Normal 6 2 4 3 2 3 2 3" xfId="29236"/>
    <cellStyle name="Normal 6 2 4 3 2 3 2 3 2" xfId="29237"/>
    <cellStyle name="Normal 6 2 4 3 2 3 2 3 3" xfId="29238"/>
    <cellStyle name="Normal 6 2 4 3 2 3 2 4" xfId="29239"/>
    <cellStyle name="Normal 6 2 4 3 2 3 2 5" xfId="29240"/>
    <cellStyle name="Normal 6 2 4 3 2 3 2 6" xfId="29241"/>
    <cellStyle name="Normal 6 2 4 3 2 3 3" xfId="29242"/>
    <cellStyle name="Normal 6 2 4 3 2 3 3 2" xfId="29243"/>
    <cellStyle name="Normal 6 2 4 3 2 3 3 3" xfId="29244"/>
    <cellStyle name="Normal 6 2 4 3 2 3 3 4" xfId="29245"/>
    <cellStyle name="Normal 6 2 4 3 2 3 4" xfId="29246"/>
    <cellStyle name="Normal 6 2 4 3 2 3 4 2" xfId="29247"/>
    <cellStyle name="Normal 6 2 4 3 2 3 4 3" xfId="29248"/>
    <cellStyle name="Normal 6 2 4 3 2 3 4 4" xfId="29249"/>
    <cellStyle name="Normal 6 2 4 3 2 3 5" xfId="29250"/>
    <cellStyle name="Normal 6 2 4 3 2 3 5 2" xfId="29251"/>
    <cellStyle name="Normal 6 2 4 3 2 3 5 3" xfId="29252"/>
    <cellStyle name="Normal 6 2 4 3 2 3 5 4" xfId="29253"/>
    <cellStyle name="Normal 6 2 4 3 2 3 6" xfId="29254"/>
    <cellStyle name="Normal 6 2 4 3 2 3 6 2" xfId="29255"/>
    <cellStyle name="Normal 6 2 4 3 2 3 6 3" xfId="29256"/>
    <cellStyle name="Normal 6 2 4 3 2 3 7" xfId="29257"/>
    <cellStyle name="Normal 6 2 4 3 2 3 8" xfId="29258"/>
    <cellStyle name="Normal 6 2 4 3 2 3 9" xfId="29259"/>
    <cellStyle name="Normal 6 2 4 3 2 4" xfId="29260"/>
    <cellStyle name="Normal 6 2 4 3 2 4 2" xfId="29261"/>
    <cellStyle name="Normal 6 2 4 3 2 4 2 2" xfId="29262"/>
    <cellStyle name="Normal 6 2 4 3 2 4 2 3" xfId="29263"/>
    <cellStyle name="Normal 6 2 4 3 2 4 2 4" xfId="29264"/>
    <cellStyle name="Normal 6 2 4 3 2 4 3" xfId="29265"/>
    <cellStyle name="Normal 6 2 4 3 2 4 3 2" xfId="29266"/>
    <cellStyle name="Normal 6 2 4 3 2 4 3 3" xfId="29267"/>
    <cellStyle name="Normal 6 2 4 3 2 4 4" xfId="29268"/>
    <cellStyle name="Normal 6 2 4 3 2 4 5" xfId="29269"/>
    <cellStyle name="Normal 6 2 4 3 2 4 6" xfId="29270"/>
    <cellStyle name="Normal 6 2 4 3 2 5" xfId="29271"/>
    <cellStyle name="Normal 6 2 4 3 2 5 2" xfId="29272"/>
    <cellStyle name="Normal 6 2 4 3 2 5 3" xfId="29273"/>
    <cellStyle name="Normal 6 2 4 3 2 5 4" xfId="29274"/>
    <cellStyle name="Normal 6 2 4 3 2 6" xfId="29275"/>
    <cellStyle name="Normal 6 2 4 3 2 6 2" xfId="29276"/>
    <cellStyle name="Normal 6 2 4 3 2 6 3" xfId="29277"/>
    <cellStyle name="Normal 6 2 4 3 2 6 4" xfId="29278"/>
    <cellStyle name="Normal 6 2 4 3 2 7" xfId="29279"/>
    <cellStyle name="Normal 6 2 4 3 2 7 2" xfId="29280"/>
    <cellStyle name="Normal 6 2 4 3 2 7 3" xfId="29281"/>
    <cellStyle name="Normal 6 2 4 3 2 7 4" xfId="29282"/>
    <cellStyle name="Normal 6 2 4 3 2 8" xfId="29283"/>
    <cellStyle name="Normal 6 2 4 3 2 8 2" xfId="29284"/>
    <cellStyle name="Normal 6 2 4 3 2 8 3" xfId="29285"/>
    <cellStyle name="Normal 6 2 4 3 2 9" xfId="29286"/>
    <cellStyle name="Normal 6 2 4 3 3" xfId="29287"/>
    <cellStyle name="Normal 6 2 4 3 3 10" xfId="29288"/>
    <cellStyle name="Normal 6 2 4 3 3 2" xfId="29289"/>
    <cellStyle name="Normal 6 2 4 3 3 2 2" xfId="29290"/>
    <cellStyle name="Normal 6 2 4 3 3 2 2 2" xfId="29291"/>
    <cellStyle name="Normal 6 2 4 3 3 2 2 2 2" xfId="29292"/>
    <cellStyle name="Normal 6 2 4 3 3 2 2 2 3" xfId="29293"/>
    <cellStyle name="Normal 6 2 4 3 3 2 2 2 4" xfId="29294"/>
    <cellStyle name="Normal 6 2 4 3 3 2 2 3" xfId="29295"/>
    <cellStyle name="Normal 6 2 4 3 3 2 2 3 2" xfId="29296"/>
    <cellStyle name="Normal 6 2 4 3 3 2 2 3 3" xfId="29297"/>
    <cellStyle name="Normal 6 2 4 3 3 2 2 4" xfId="29298"/>
    <cellStyle name="Normal 6 2 4 3 3 2 2 5" xfId="29299"/>
    <cellStyle name="Normal 6 2 4 3 3 2 2 6" xfId="29300"/>
    <cellStyle name="Normal 6 2 4 3 3 2 3" xfId="29301"/>
    <cellStyle name="Normal 6 2 4 3 3 2 3 2" xfId="29302"/>
    <cellStyle name="Normal 6 2 4 3 3 2 3 3" xfId="29303"/>
    <cellStyle name="Normal 6 2 4 3 3 2 3 4" xfId="29304"/>
    <cellStyle name="Normal 6 2 4 3 3 2 4" xfId="29305"/>
    <cellStyle name="Normal 6 2 4 3 3 2 4 2" xfId="29306"/>
    <cellStyle name="Normal 6 2 4 3 3 2 4 3" xfId="29307"/>
    <cellStyle name="Normal 6 2 4 3 3 2 4 4" xfId="29308"/>
    <cellStyle name="Normal 6 2 4 3 3 2 5" xfId="29309"/>
    <cellStyle name="Normal 6 2 4 3 3 2 5 2" xfId="29310"/>
    <cellStyle name="Normal 6 2 4 3 3 2 5 3" xfId="29311"/>
    <cellStyle name="Normal 6 2 4 3 3 2 5 4" xfId="29312"/>
    <cellStyle name="Normal 6 2 4 3 3 2 6" xfId="29313"/>
    <cellStyle name="Normal 6 2 4 3 3 2 6 2" xfId="29314"/>
    <cellStyle name="Normal 6 2 4 3 3 2 6 3" xfId="29315"/>
    <cellStyle name="Normal 6 2 4 3 3 2 7" xfId="29316"/>
    <cellStyle name="Normal 6 2 4 3 3 2 8" xfId="29317"/>
    <cellStyle name="Normal 6 2 4 3 3 2 9" xfId="29318"/>
    <cellStyle name="Normal 6 2 4 3 3 3" xfId="29319"/>
    <cellStyle name="Normal 6 2 4 3 3 3 2" xfId="29320"/>
    <cellStyle name="Normal 6 2 4 3 3 3 2 2" xfId="29321"/>
    <cellStyle name="Normal 6 2 4 3 3 3 2 3" xfId="29322"/>
    <cellStyle name="Normal 6 2 4 3 3 3 2 4" xfId="29323"/>
    <cellStyle name="Normal 6 2 4 3 3 3 3" xfId="29324"/>
    <cellStyle name="Normal 6 2 4 3 3 3 3 2" xfId="29325"/>
    <cellStyle name="Normal 6 2 4 3 3 3 3 3" xfId="29326"/>
    <cellStyle name="Normal 6 2 4 3 3 3 4" xfId="29327"/>
    <cellStyle name="Normal 6 2 4 3 3 3 5" xfId="29328"/>
    <cellStyle name="Normal 6 2 4 3 3 3 6" xfId="29329"/>
    <cellStyle name="Normal 6 2 4 3 3 4" xfId="29330"/>
    <cellStyle name="Normal 6 2 4 3 3 4 2" xfId="29331"/>
    <cellStyle name="Normal 6 2 4 3 3 4 3" xfId="29332"/>
    <cellStyle name="Normal 6 2 4 3 3 4 4" xfId="29333"/>
    <cellStyle name="Normal 6 2 4 3 3 5" xfId="29334"/>
    <cellStyle name="Normal 6 2 4 3 3 5 2" xfId="29335"/>
    <cellStyle name="Normal 6 2 4 3 3 5 3" xfId="29336"/>
    <cellStyle name="Normal 6 2 4 3 3 5 4" xfId="29337"/>
    <cellStyle name="Normal 6 2 4 3 3 6" xfId="29338"/>
    <cellStyle name="Normal 6 2 4 3 3 6 2" xfId="29339"/>
    <cellStyle name="Normal 6 2 4 3 3 6 3" xfId="29340"/>
    <cellStyle name="Normal 6 2 4 3 3 6 4" xfId="29341"/>
    <cellStyle name="Normal 6 2 4 3 3 7" xfId="29342"/>
    <cellStyle name="Normal 6 2 4 3 3 7 2" xfId="29343"/>
    <cellStyle name="Normal 6 2 4 3 3 7 3" xfId="29344"/>
    <cellStyle name="Normal 6 2 4 3 3 8" xfId="29345"/>
    <cellStyle name="Normal 6 2 4 3 3 9" xfId="29346"/>
    <cellStyle name="Normal 6 2 4 3 4" xfId="29347"/>
    <cellStyle name="Normal 6 2 4 3 4 2" xfId="29348"/>
    <cellStyle name="Normal 6 2 4 3 4 2 2" xfId="29349"/>
    <cellStyle name="Normal 6 2 4 3 4 2 2 2" xfId="29350"/>
    <cellStyle name="Normal 6 2 4 3 4 2 2 3" xfId="29351"/>
    <cellStyle name="Normal 6 2 4 3 4 2 2 4" xfId="29352"/>
    <cellStyle name="Normal 6 2 4 3 4 2 3" xfId="29353"/>
    <cellStyle name="Normal 6 2 4 3 4 2 3 2" xfId="29354"/>
    <cellStyle name="Normal 6 2 4 3 4 2 3 3" xfId="29355"/>
    <cellStyle name="Normal 6 2 4 3 4 2 4" xfId="29356"/>
    <cellStyle name="Normal 6 2 4 3 4 2 5" xfId="29357"/>
    <cellStyle name="Normal 6 2 4 3 4 2 6" xfId="29358"/>
    <cellStyle name="Normal 6 2 4 3 4 3" xfId="29359"/>
    <cellStyle name="Normal 6 2 4 3 4 3 2" xfId="29360"/>
    <cellStyle name="Normal 6 2 4 3 4 3 3" xfId="29361"/>
    <cellStyle name="Normal 6 2 4 3 4 3 4" xfId="29362"/>
    <cellStyle name="Normal 6 2 4 3 4 4" xfId="29363"/>
    <cellStyle name="Normal 6 2 4 3 4 4 2" xfId="29364"/>
    <cellStyle name="Normal 6 2 4 3 4 4 3" xfId="29365"/>
    <cellStyle name="Normal 6 2 4 3 4 4 4" xfId="29366"/>
    <cellStyle name="Normal 6 2 4 3 4 5" xfId="29367"/>
    <cellStyle name="Normal 6 2 4 3 4 5 2" xfId="29368"/>
    <cellStyle name="Normal 6 2 4 3 4 5 3" xfId="29369"/>
    <cellStyle name="Normal 6 2 4 3 4 5 4" xfId="29370"/>
    <cellStyle name="Normal 6 2 4 3 4 6" xfId="29371"/>
    <cellStyle name="Normal 6 2 4 3 4 6 2" xfId="29372"/>
    <cellStyle name="Normal 6 2 4 3 4 6 3" xfId="29373"/>
    <cellStyle name="Normal 6 2 4 3 4 7" xfId="29374"/>
    <cellStyle name="Normal 6 2 4 3 4 8" xfId="29375"/>
    <cellStyle name="Normal 6 2 4 3 4 9" xfId="29376"/>
    <cellStyle name="Normal 6 2 4 3 5" xfId="29377"/>
    <cellStyle name="Normal 6 2 4 3 5 2" xfId="29378"/>
    <cellStyle name="Normal 6 2 4 3 5 2 2" xfId="29379"/>
    <cellStyle name="Normal 6 2 4 3 5 2 2 2" xfId="29380"/>
    <cellStyle name="Normal 6 2 4 3 5 2 2 3" xfId="29381"/>
    <cellStyle name="Normal 6 2 4 3 5 2 2 4" xfId="29382"/>
    <cellStyle name="Normal 6 2 4 3 5 2 3" xfId="29383"/>
    <cellStyle name="Normal 6 2 4 3 5 2 3 2" xfId="29384"/>
    <cellStyle name="Normal 6 2 4 3 5 2 3 3" xfId="29385"/>
    <cellStyle name="Normal 6 2 4 3 5 2 4" xfId="29386"/>
    <cellStyle name="Normal 6 2 4 3 5 2 5" xfId="29387"/>
    <cellStyle name="Normal 6 2 4 3 5 2 6" xfId="29388"/>
    <cellStyle name="Normal 6 2 4 3 5 3" xfId="29389"/>
    <cellStyle name="Normal 6 2 4 3 5 3 2" xfId="29390"/>
    <cellStyle name="Normal 6 2 4 3 5 3 3" xfId="29391"/>
    <cellStyle name="Normal 6 2 4 3 5 3 4" xfId="29392"/>
    <cellStyle name="Normal 6 2 4 3 5 4" xfId="29393"/>
    <cellStyle name="Normal 6 2 4 3 5 4 2" xfId="29394"/>
    <cellStyle name="Normal 6 2 4 3 5 4 3" xfId="29395"/>
    <cellStyle name="Normal 6 2 4 3 5 4 4" xfId="29396"/>
    <cellStyle name="Normal 6 2 4 3 5 5" xfId="29397"/>
    <cellStyle name="Normal 6 2 4 3 5 5 2" xfId="29398"/>
    <cellStyle name="Normal 6 2 4 3 5 5 3" xfId="29399"/>
    <cellStyle name="Normal 6 2 4 3 5 5 4" xfId="29400"/>
    <cellStyle name="Normal 6 2 4 3 5 6" xfId="29401"/>
    <cellStyle name="Normal 6 2 4 3 5 6 2" xfId="29402"/>
    <cellStyle name="Normal 6 2 4 3 5 6 3" xfId="29403"/>
    <cellStyle name="Normal 6 2 4 3 5 7" xfId="29404"/>
    <cellStyle name="Normal 6 2 4 3 5 8" xfId="29405"/>
    <cellStyle name="Normal 6 2 4 3 5 9" xfId="29406"/>
    <cellStyle name="Normal 6 2 4 3 6" xfId="29407"/>
    <cellStyle name="Normal 6 2 4 3 6 2" xfId="29408"/>
    <cellStyle name="Normal 6 2 4 3 6 2 2" xfId="29409"/>
    <cellStyle name="Normal 6 2 4 3 6 2 2 2" xfId="29410"/>
    <cellStyle name="Normal 6 2 4 3 6 2 2 3" xfId="29411"/>
    <cellStyle name="Normal 6 2 4 3 6 2 2 4" xfId="29412"/>
    <cellStyle name="Normal 6 2 4 3 6 2 3" xfId="29413"/>
    <cellStyle name="Normal 6 2 4 3 6 2 3 2" xfId="29414"/>
    <cellStyle name="Normal 6 2 4 3 6 2 3 3" xfId="29415"/>
    <cellStyle name="Normal 6 2 4 3 6 2 4" xfId="29416"/>
    <cellStyle name="Normal 6 2 4 3 6 2 5" xfId="29417"/>
    <cellStyle name="Normal 6 2 4 3 6 2 6" xfId="29418"/>
    <cellStyle name="Normal 6 2 4 3 6 3" xfId="29419"/>
    <cellStyle name="Normal 6 2 4 3 6 3 2" xfId="29420"/>
    <cellStyle name="Normal 6 2 4 3 6 3 3" xfId="29421"/>
    <cellStyle name="Normal 6 2 4 3 6 3 4" xfId="29422"/>
    <cellStyle name="Normal 6 2 4 3 6 4" xfId="29423"/>
    <cellStyle name="Normal 6 2 4 3 6 4 2" xfId="29424"/>
    <cellStyle name="Normal 6 2 4 3 6 4 3" xfId="29425"/>
    <cellStyle name="Normal 6 2 4 3 6 4 4" xfId="29426"/>
    <cellStyle name="Normal 6 2 4 3 6 5" xfId="29427"/>
    <cellStyle name="Normal 6 2 4 3 6 5 2" xfId="29428"/>
    <cellStyle name="Normal 6 2 4 3 6 5 3" xfId="29429"/>
    <cellStyle name="Normal 6 2 4 3 6 6" xfId="29430"/>
    <cellStyle name="Normal 6 2 4 3 6 7" xfId="29431"/>
    <cellStyle name="Normal 6 2 4 3 6 8" xfId="29432"/>
    <cellStyle name="Normal 6 2 4 3 7" xfId="29433"/>
    <cellStyle name="Normal 6 2 4 3 7 2" xfId="29434"/>
    <cellStyle name="Normal 6 2 4 3 7 2 2" xfId="29435"/>
    <cellStyle name="Normal 6 2 4 3 7 2 3" xfId="29436"/>
    <cellStyle name="Normal 6 2 4 3 7 2 4" xfId="29437"/>
    <cellStyle name="Normal 6 2 4 3 7 3" xfId="29438"/>
    <cellStyle name="Normal 6 2 4 3 7 3 2" xfId="29439"/>
    <cellStyle name="Normal 6 2 4 3 7 3 3" xfId="29440"/>
    <cellStyle name="Normal 6 2 4 3 7 4" xfId="29441"/>
    <cellStyle name="Normal 6 2 4 3 7 5" xfId="29442"/>
    <cellStyle name="Normal 6 2 4 3 7 6" xfId="29443"/>
    <cellStyle name="Normal 6 2 4 3 8" xfId="29444"/>
    <cellStyle name="Normal 6 2 4 3 8 2" xfId="29445"/>
    <cellStyle name="Normal 6 2 4 3 8 3" xfId="29446"/>
    <cellStyle name="Normal 6 2 4 3 8 4" xfId="29447"/>
    <cellStyle name="Normal 6 2 4 3 9" xfId="29448"/>
    <cellStyle name="Normal 6 2 4 3 9 2" xfId="29449"/>
    <cellStyle name="Normal 6 2 4 3 9 3" xfId="29450"/>
    <cellStyle name="Normal 6 2 4 3 9 4" xfId="29451"/>
    <cellStyle name="Normal 6 2 4 4" xfId="29452"/>
    <cellStyle name="Normal 6 2 4 4 10" xfId="29453"/>
    <cellStyle name="Normal 6 2 4 4 11" xfId="29454"/>
    <cellStyle name="Normal 6 2 4 4 2" xfId="29455"/>
    <cellStyle name="Normal 6 2 4 4 2 10" xfId="29456"/>
    <cellStyle name="Normal 6 2 4 4 2 2" xfId="29457"/>
    <cellStyle name="Normal 6 2 4 4 2 2 2" xfId="29458"/>
    <cellStyle name="Normal 6 2 4 4 2 2 2 2" xfId="29459"/>
    <cellStyle name="Normal 6 2 4 4 2 2 2 2 2" xfId="29460"/>
    <cellStyle name="Normal 6 2 4 4 2 2 2 2 3" xfId="29461"/>
    <cellStyle name="Normal 6 2 4 4 2 2 2 2 4" xfId="29462"/>
    <cellStyle name="Normal 6 2 4 4 2 2 2 3" xfId="29463"/>
    <cellStyle name="Normal 6 2 4 4 2 2 2 3 2" xfId="29464"/>
    <cellStyle name="Normal 6 2 4 4 2 2 2 3 3" xfId="29465"/>
    <cellStyle name="Normal 6 2 4 4 2 2 2 4" xfId="29466"/>
    <cellStyle name="Normal 6 2 4 4 2 2 2 5" xfId="29467"/>
    <cellStyle name="Normal 6 2 4 4 2 2 2 6" xfId="29468"/>
    <cellStyle name="Normal 6 2 4 4 2 2 3" xfId="29469"/>
    <cellStyle name="Normal 6 2 4 4 2 2 3 2" xfId="29470"/>
    <cellStyle name="Normal 6 2 4 4 2 2 3 3" xfId="29471"/>
    <cellStyle name="Normal 6 2 4 4 2 2 3 4" xfId="29472"/>
    <cellStyle name="Normal 6 2 4 4 2 2 4" xfId="29473"/>
    <cellStyle name="Normal 6 2 4 4 2 2 4 2" xfId="29474"/>
    <cellStyle name="Normal 6 2 4 4 2 2 4 3" xfId="29475"/>
    <cellStyle name="Normal 6 2 4 4 2 2 4 4" xfId="29476"/>
    <cellStyle name="Normal 6 2 4 4 2 2 5" xfId="29477"/>
    <cellStyle name="Normal 6 2 4 4 2 2 5 2" xfId="29478"/>
    <cellStyle name="Normal 6 2 4 4 2 2 5 3" xfId="29479"/>
    <cellStyle name="Normal 6 2 4 4 2 2 5 4" xfId="29480"/>
    <cellStyle name="Normal 6 2 4 4 2 2 6" xfId="29481"/>
    <cellStyle name="Normal 6 2 4 4 2 2 6 2" xfId="29482"/>
    <cellStyle name="Normal 6 2 4 4 2 2 6 3" xfId="29483"/>
    <cellStyle name="Normal 6 2 4 4 2 2 7" xfId="29484"/>
    <cellStyle name="Normal 6 2 4 4 2 2 8" xfId="29485"/>
    <cellStyle name="Normal 6 2 4 4 2 2 9" xfId="29486"/>
    <cellStyle name="Normal 6 2 4 4 2 3" xfId="29487"/>
    <cellStyle name="Normal 6 2 4 4 2 3 2" xfId="29488"/>
    <cellStyle name="Normal 6 2 4 4 2 3 2 2" xfId="29489"/>
    <cellStyle name="Normal 6 2 4 4 2 3 2 3" xfId="29490"/>
    <cellStyle name="Normal 6 2 4 4 2 3 2 4" xfId="29491"/>
    <cellStyle name="Normal 6 2 4 4 2 3 3" xfId="29492"/>
    <cellStyle name="Normal 6 2 4 4 2 3 3 2" xfId="29493"/>
    <cellStyle name="Normal 6 2 4 4 2 3 3 3" xfId="29494"/>
    <cellStyle name="Normal 6 2 4 4 2 3 4" xfId="29495"/>
    <cellStyle name="Normal 6 2 4 4 2 3 5" xfId="29496"/>
    <cellStyle name="Normal 6 2 4 4 2 3 6" xfId="29497"/>
    <cellStyle name="Normal 6 2 4 4 2 4" xfId="29498"/>
    <cellStyle name="Normal 6 2 4 4 2 4 2" xfId="29499"/>
    <cellStyle name="Normal 6 2 4 4 2 4 3" xfId="29500"/>
    <cellStyle name="Normal 6 2 4 4 2 4 4" xfId="29501"/>
    <cellStyle name="Normal 6 2 4 4 2 5" xfId="29502"/>
    <cellStyle name="Normal 6 2 4 4 2 5 2" xfId="29503"/>
    <cellStyle name="Normal 6 2 4 4 2 5 3" xfId="29504"/>
    <cellStyle name="Normal 6 2 4 4 2 5 4" xfId="29505"/>
    <cellStyle name="Normal 6 2 4 4 2 6" xfId="29506"/>
    <cellStyle name="Normal 6 2 4 4 2 6 2" xfId="29507"/>
    <cellStyle name="Normal 6 2 4 4 2 6 3" xfId="29508"/>
    <cellStyle name="Normal 6 2 4 4 2 6 4" xfId="29509"/>
    <cellStyle name="Normal 6 2 4 4 2 7" xfId="29510"/>
    <cellStyle name="Normal 6 2 4 4 2 7 2" xfId="29511"/>
    <cellStyle name="Normal 6 2 4 4 2 7 3" xfId="29512"/>
    <cellStyle name="Normal 6 2 4 4 2 8" xfId="29513"/>
    <cellStyle name="Normal 6 2 4 4 2 9" xfId="29514"/>
    <cellStyle name="Normal 6 2 4 4 3" xfId="29515"/>
    <cellStyle name="Normal 6 2 4 4 3 2" xfId="29516"/>
    <cellStyle name="Normal 6 2 4 4 3 2 2" xfId="29517"/>
    <cellStyle name="Normal 6 2 4 4 3 2 2 2" xfId="29518"/>
    <cellStyle name="Normal 6 2 4 4 3 2 2 3" xfId="29519"/>
    <cellStyle name="Normal 6 2 4 4 3 2 2 4" xfId="29520"/>
    <cellStyle name="Normal 6 2 4 4 3 2 3" xfId="29521"/>
    <cellStyle name="Normal 6 2 4 4 3 2 3 2" xfId="29522"/>
    <cellStyle name="Normal 6 2 4 4 3 2 3 3" xfId="29523"/>
    <cellStyle name="Normal 6 2 4 4 3 2 4" xfId="29524"/>
    <cellStyle name="Normal 6 2 4 4 3 2 5" xfId="29525"/>
    <cellStyle name="Normal 6 2 4 4 3 2 6" xfId="29526"/>
    <cellStyle name="Normal 6 2 4 4 3 3" xfId="29527"/>
    <cellStyle name="Normal 6 2 4 4 3 3 2" xfId="29528"/>
    <cellStyle name="Normal 6 2 4 4 3 3 3" xfId="29529"/>
    <cellStyle name="Normal 6 2 4 4 3 3 4" xfId="29530"/>
    <cellStyle name="Normal 6 2 4 4 3 4" xfId="29531"/>
    <cellStyle name="Normal 6 2 4 4 3 4 2" xfId="29532"/>
    <cellStyle name="Normal 6 2 4 4 3 4 3" xfId="29533"/>
    <cellStyle name="Normal 6 2 4 4 3 4 4" xfId="29534"/>
    <cellStyle name="Normal 6 2 4 4 3 5" xfId="29535"/>
    <cellStyle name="Normal 6 2 4 4 3 5 2" xfId="29536"/>
    <cellStyle name="Normal 6 2 4 4 3 5 3" xfId="29537"/>
    <cellStyle name="Normal 6 2 4 4 3 5 4" xfId="29538"/>
    <cellStyle name="Normal 6 2 4 4 3 6" xfId="29539"/>
    <cellStyle name="Normal 6 2 4 4 3 6 2" xfId="29540"/>
    <cellStyle name="Normal 6 2 4 4 3 6 3" xfId="29541"/>
    <cellStyle name="Normal 6 2 4 4 3 7" xfId="29542"/>
    <cellStyle name="Normal 6 2 4 4 3 8" xfId="29543"/>
    <cellStyle name="Normal 6 2 4 4 3 9" xfId="29544"/>
    <cellStyle name="Normal 6 2 4 4 4" xfId="29545"/>
    <cellStyle name="Normal 6 2 4 4 4 2" xfId="29546"/>
    <cellStyle name="Normal 6 2 4 4 4 2 2" xfId="29547"/>
    <cellStyle name="Normal 6 2 4 4 4 2 3" xfId="29548"/>
    <cellStyle name="Normal 6 2 4 4 4 2 4" xfId="29549"/>
    <cellStyle name="Normal 6 2 4 4 4 3" xfId="29550"/>
    <cellStyle name="Normal 6 2 4 4 4 3 2" xfId="29551"/>
    <cellStyle name="Normal 6 2 4 4 4 3 3" xfId="29552"/>
    <cellStyle name="Normal 6 2 4 4 4 4" xfId="29553"/>
    <cellStyle name="Normal 6 2 4 4 4 5" xfId="29554"/>
    <cellStyle name="Normal 6 2 4 4 4 6" xfId="29555"/>
    <cellStyle name="Normal 6 2 4 4 5" xfId="29556"/>
    <cellStyle name="Normal 6 2 4 4 5 2" xfId="29557"/>
    <cellStyle name="Normal 6 2 4 4 5 3" xfId="29558"/>
    <cellStyle name="Normal 6 2 4 4 5 4" xfId="29559"/>
    <cellStyle name="Normal 6 2 4 4 6" xfId="29560"/>
    <cellStyle name="Normal 6 2 4 4 6 2" xfId="29561"/>
    <cellStyle name="Normal 6 2 4 4 6 3" xfId="29562"/>
    <cellStyle name="Normal 6 2 4 4 6 4" xfId="29563"/>
    <cellStyle name="Normal 6 2 4 4 7" xfId="29564"/>
    <cellStyle name="Normal 6 2 4 4 7 2" xfId="29565"/>
    <cellStyle name="Normal 6 2 4 4 7 3" xfId="29566"/>
    <cellStyle name="Normal 6 2 4 4 7 4" xfId="29567"/>
    <cellStyle name="Normal 6 2 4 4 8" xfId="29568"/>
    <cellStyle name="Normal 6 2 4 4 8 2" xfId="29569"/>
    <cellStyle name="Normal 6 2 4 4 8 3" xfId="29570"/>
    <cellStyle name="Normal 6 2 4 4 9" xfId="29571"/>
    <cellStyle name="Normal 6 2 4 5" xfId="29572"/>
    <cellStyle name="Normal 6 2 4 5 10" xfId="29573"/>
    <cellStyle name="Normal 6 2 4 5 11" xfId="29574"/>
    <cellStyle name="Normal 6 2 4 5 2" xfId="29575"/>
    <cellStyle name="Normal 6 2 4 5 2 10" xfId="29576"/>
    <cellStyle name="Normal 6 2 4 5 2 2" xfId="29577"/>
    <cellStyle name="Normal 6 2 4 5 2 2 2" xfId="29578"/>
    <cellStyle name="Normal 6 2 4 5 2 2 2 2" xfId="29579"/>
    <cellStyle name="Normal 6 2 4 5 2 2 2 2 2" xfId="29580"/>
    <cellStyle name="Normal 6 2 4 5 2 2 2 2 3" xfId="29581"/>
    <cellStyle name="Normal 6 2 4 5 2 2 2 2 4" xfId="29582"/>
    <cellStyle name="Normal 6 2 4 5 2 2 2 3" xfId="29583"/>
    <cellStyle name="Normal 6 2 4 5 2 2 2 3 2" xfId="29584"/>
    <cellStyle name="Normal 6 2 4 5 2 2 2 3 3" xfId="29585"/>
    <cellStyle name="Normal 6 2 4 5 2 2 2 4" xfId="29586"/>
    <cellStyle name="Normal 6 2 4 5 2 2 2 5" xfId="29587"/>
    <cellStyle name="Normal 6 2 4 5 2 2 2 6" xfId="29588"/>
    <cellStyle name="Normal 6 2 4 5 2 2 3" xfId="29589"/>
    <cellStyle name="Normal 6 2 4 5 2 2 3 2" xfId="29590"/>
    <cellStyle name="Normal 6 2 4 5 2 2 3 3" xfId="29591"/>
    <cellStyle name="Normal 6 2 4 5 2 2 3 4" xfId="29592"/>
    <cellStyle name="Normal 6 2 4 5 2 2 4" xfId="29593"/>
    <cellStyle name="Normal 6 2 4 5 2 2 4 2" xfId="29594"/>
    <cellStyle name="Normal 6 2 4 5 2 2 4 3" xfId="29595"/>
    <cellStyle name="Normal 6 2 4 5 2 2 4 4" xfId="29596"/>
    <cellStyle name="Normal 6 2 4 5 2 2 5" xfId="29597"/>
    <cellStyle name="Normal 6 2 4 5 2 2 5 2" xfId="29598"/>
    <cellStyle name="Normal 6 2 4 5 2 2 5 3" xfId="29599"/>
    <cellStyle name="Normal 6 2 4 5 2 2 5 4" xfId="29600"/>
    <cellStyle name="Normal 6 2 4 5 2 2 6" xfId="29601"/>
    <cellStyle name="Normal 6 2 4 5 2 2 6 2" xfId="29602"/>
    <cellStyle name="Normal 6 2 4 5 2 2 6 3" xfId="29603"/>
    <cellStyle name="Normal 6 2 4 5 2 2 7" xfId="29604"/>
    <cellStyle name="Normal 6 2 4 5 2 2 8" xfId="29605"/>
    <cellStyle name="Normal 6 2 4 5 2 2 9" xfId="29606"/>
    <cellStyle name="Normal 6 2 4 5 2 3" xfId="29607"/>
    <cellStyle name="Normal 6 2 4 5 2 3 2" xfId="29608"/>
    <cellStyle name="Normal 6 2 4 5 2 3 2 2" xfId="29609"/>
    <cellStyle name="Normal 6 2 4 5 2 3 2 3" xfId="29610"/>
    <cellStyle name="Normal 6 2 4 5 2 3 2 4" xfId="29611"/>
    <cellStyle name="Normal 6 2 4 5 2 3 3" xfId="29612"/>
    <cellStyle name="Normal 6 2 4 5 2 3 3 2" xfId="29613"/>
    <cellStyle name="Normal 6 2 4 5 2 3 3 3" xfId="29614"/>
    <cellStyle name="Normal 6 2 4 5 2 3 4" xfId="29615"/>
    <cellStyle name="Normal 6 2 4 5 2 3 5" xfId="29616"/>
    <cellStyle name="Normal 6 2 4 5 2 3 6" xfId="29617"/>
    <cellStyle name="Normal 6 2 4 5 2 4" xfId="29618"/>
    <cellStyle name="Normal 6 2 4 5 2 4 2" xfId="29619"/>
    <cellStyle name="Normal 6 2 4 5 2 4 3" xfId="29620"/>
    <cellStyle name="Normal 6 2 4 5 2 4 4" xfId="29621"/>
    <cellStyle name="Normal 6 2 4 5 2 5" xfId="29622"/>
    <cellStyle name="Normal 6 2 4 5 2 5 2" xfId="29623"/>
    <cellStyle name="Normal 6 2 4 5 2 5 3" xfId="29624"/>
    <cellStyle name="Normal 6 2 4 5 2 5 4" xfId="29625"/>
    <cellStyle name="Normal 6 2 4 5 2 6" xfId="29626"/>
    <cellStyle name="Normal 6 2 4 5 2 6 2" xfId="29627"/>
    <cellStyle name="Normal 6 2 4 5 2 6 3" xfId="29628"/>
    <cellStyle name="Normal 6 2 4 5 2 6 4" xfId="29629"/>
    <cellStyle name="Normal 6 2 4 5 2 7" xfId="29630"/>
    <cellStyle name="Normal 6 2 4 5 2 7 2" xfId="29631"/>
    <cellStyle name="Normal 6 2 4 5 2 7 3" xfId="29632"/>
    <cellStyle name="Normal 6 2 4 5 2 8" xfId="29633"/>
    <cellStyle name="Normal 6 2 4 5 2 9" xfId="29634"/>
    <cellStyle name="Normal 6 2 4 5 3" xfId="29635"/>
    <cellStyle name="Normal 6 2 4 5 3 2" xfId="29636"/>
    <cellStyle name="Normal 6 2 4 5 3 2 2" xfId="29637"/>
    <cellStyle name="Normal 6 2 4 5 3 2 2 2" xfId="29638"/>
    <cellStyle name="Normal 6 2 4 5 3 2 2 3" xfId="29639"/>
    <cellStyle name="Normal 6 2 4 5 3 2 2 4" xfId="29640"/>
    <cellStyle name="Normal 6 2 4 5 3 2 3" xfId="29641"/>
    <cellStyle name="Normal 6 2 4 5 3 2 3 2" xfId="29642"/>
    <cellStyle name="Normal 6 2 4 5 3 2 3 3" xfId="29643"/>
    <cellStyle name="Normal 6 2 4 5 3 2 4" xfId="29644"/>
    <cellStyle name="Normal 6 2 4 5 3 2 5" xfId="29645"/>
    <cellStyle name="Normal 6 2 4 5 3 2 6" xfId="29646"/>
    <cellStyle name="Normal 6 2 4 5 3 3" xfId="29647"/>
    <cellStyle name="Normal 6 2 4 5 3 3 2" xfId="29648"/>
    <cellStyle name="Normal 6 2 4 5 3 3 3" xfId="29649"/>
    <cellStyle name="Normal 6 2 4 5 3 3 4" xfId="29650"/>
    <cellStyle name="Normal 6 2 4 5 3 4" xfId="29651"/>
    <cellStyle name="Normal 6 2 4 5 3 4 2" xfId="29652"/>
    <cellStyle name="Normal 6 2 4 5 3 4 3" xfId="29653"/>
    <cellStyle name="Normal 6 2 4 5 3 4 4" xfId="29654"/>
    <cellStyle name="Normal 6 2 4 5 3 5" xfId="29655"/>
    <cellStyle name="Normal 6 2 4 5 3 5 2" xfId="29656"/>
    <cellStyle name="Normal 6 2 4 5 3 5 3" xfId="29657"/>
    <cellStyle name="Normal 6 2 4 5 3 5 4" xfId="29658"/>
    <cellStyle name="Normal 6 2 4 5 3 6" xfId="29659"/>
    <cellStyle name="Normal 6 2 4 5 3 6 2" xfId="29660"/>
    <cellStyle name="Normal 6 2 4 5 3 6 3" xfId="29661"/>
    <cellStyle name="Normal 6 2 4 5 3 7" xfId="29662"/>
    <cellStyle name="Normal 6 2 4 5 3 8" xfId="29663"/>
    <cellStyle name="Normal 6 2 4 5 3 9" xfId="29664"/>
    <cellStyle name="Normal 6 2 4 5 4" xfId="29665"/>
    <cellStyle name="Normal 6 2 4 5 4 2" xfId="29666"/>
    <cellStyle name="Normal 6 2 4 5 4 2 2" xfId="29667"/>
    <cellStyle name="Normal 6 2 4 5 4 2 3" xfId="29668"/>
    <cellStyle name="Normal 6 2 4 5 4 2 4" xfId="29669"/>
    <cellStyle name="Normal 6 2 4 5 4 3" xfId="29670"/>
    <cellStyle name="Normal 6 2 4 5 4 3 2" xfId="29671"/>
    <cellStyle name="Normal 6 2 4 5 4 3 3" xfId="29672"/>
    <cellStyle name="Normal 6 2 4 5 4 4" xfId="29673"/>
    <cellStyle name="Normal 6 2 4 5 4 5" xfId="29674"/>
    <cellStyle name="Normal 6 2 4 5 4 6" xfId="29675"/>
    <cellStyle name="Normal 6 2 4 5 5" xfId="29676"/>
    <cellStyle name="Normal 6 2 4 5 5 2" xfId="29677"/>
    <cellStyle name="Normal 6 2 4 5 5 3" xfId="29678"/>
    <cellStyle name="Normal 6 2 4 5 5 4" xfId="29679"/>
    <cellStyle name="Normal 6 2 4 5 6" xfId="29680"/>
    <cellStyle name="Normal 6 2 4 5 6 2" xfId="29681"/>
    <cellStyle name="Normal 6 2 4 5 6 3" xfId="29682"/>
    <cellStyle name="Normal 6 2 4 5 6 4" xfId="29683"/>
    <cellStyle name="Normal 6 2 4 5 7" xfId="29684"/>
    <cellStyle name="Normal 6 2 4 5 7 2" xfId="29685"/>
    <cellStyle name="Normal 6 2 4 5 7 3" xfId="29686"/>
    <cellStyle name="Normal 6 2 4 5 7 4" xfId="29687"/>
    <cellStyle name="Normal 6 2 4 5 8" xfId="29688"/>
    <cellStyle name="Normal 6 2 4 5 8 2" xfId="29689"/>
    <cellStyle name="Normal 6 2 4 5 8 3" xfId="29690"/>
    <cellStyle name="Normal 6 2 4 5 9" xfId="29691"/>
    <cellStyle name="Normal 6 2 4 6" xfId="29692"/>
    <cellStyle name="Normal 6 2 4 6 10" xfId="29693"/>
    <cellStyle name="Normal 6 2 4 6 11" xfId="29694"/>
    <cellStyle name="Normal 6 2 4 6 2" xfId="29695"/>
    <cellStyle name="Normal 6 2 4 6 2 10" xfId="29696"/>
    <cellStyle name="Normal 6 2 4 6 2 2" xfId="29697"/>
    <cellStyle name="Normal 6 2 4 6 2 2 2" xfId="29698"/>
    <cellStyle name="Normal 6 2 4 6 2 2 2 2" xfId="29699"/>
    <cellStyle name="Normal 6 2 4 6 2 2 2 2 2" xfId="29700"/>
    <cellStyle name="Normal 6 2 4 6 2 2 2 2 3" xfId="29701"/>
    <cellStyle name="Normal 6 2 4 6 2 2 2 2 4" xfId="29702"/>
    <cellStyle name="Normal 6 2 4 6 2 2 2 3" xfId="29703"/>
    <cellStyle name="Normal 6 2 4 6 2 2 2 3 2" xfId="29704"/>
    <cellStyle name="Normal 6 2 4 6 2 2 2 3 3" xfId="29705"/>
    <cellStyle name="Normal 6 2 4 6 2 2 2 4" xfId="29706"/>
    <cellStyle name="Normal 6 2 4 6 2 2 2 5" xfId="29707"/>
    <cellStyle name="Normal 6 2 4 6 2 2 2 6" xfId="29708"/>
    <cellStyle name="Normal 6 2 4 6 2 2 3" xfId="29709"/>
    <cellStyle name="Normal 6 2 4 6 2 2 3 2" xfId="29710"/>
    <cellStyle name="Normal 6 2 4 6 2 2 3 3" xfId="29711"/>
    <cellStyle name="Normal 6 2 4 6 2 2 3 4" xfId="29712"/>
    <cellStyle name="Normal 6 2 4 6 2 2 4" xfId="29713"/>
    <cellStyle name="Normal 6 2 4 6 2 2 4 2" xfId="29714"/>
    <cellStyle name="Normal 6 2 4 6 2 2 4 3" xfId="29715"/>
    <cellStyle name="Normal 6 2 4 6 2 2 4 4" xfId="29716"/>
    <cellStyle name="Normal 6 2 4 6 2 2 5" xfId="29717"/>
    <cellStyle name="Normal 6 2 4 6 2 2 5 2" xfId="29718"/>
    <cellStyle name="Normal 6 2 4 6 2 2 5 3" xfId="29719"/>
    <cellStyle name="Normal 6 2 4 6 2 2 5 4" xfId="29720"/>
    <cellStyle name="Normal 6 2 4 6 2 2 6" xfId="29721"/>
    <cellStyle name="Normal 6 2 4 6 2 2 6 2" xfId="29722"/>
    <cellStyle name="Normal 6 2 4 6 2 2 6 3" xfId="29723"/>
    <cellStyle name="Normal 6 2 4 6 2 2 7" xfId="29724"/>
    <cellStyle name="Normal 6 2 4 6 2 2 8" xfId="29725"/>
    <cellStyle name="Normal 6 2 4 6 2 2 9" xfId="29726"/>
    <cellStyle name="Normal 6 2 4 6 2 3" xfId="29727"/>
    <cellStyle name="Normal 6 2 4 6 2 3 2" xfId="29728"/>
    <cellStyle name="Normal 6 2 4 6 2 3 2 2" xfId="29729"/>
    <cellStyle name="Normal 6 2 4 6 2 3 2 3" xfId="29730"/>
    <cellStyle name="Normal 6 2 4 6 2 3 2 4" xfId="29731"/>
    <cellStyle name="Normal 6 2 4 6 2 3 3" xfId="29732"/>
    <cellStyle name="Normal 6 2 4 6 2 3 3 2" xfId="29733"/>
    <cellStyle name="Normal 6 2 4 6 2 3 3 3" xfId="29734"/>
    <cellStyle name="Normal 6 2 4 6 2 3 4" xfId="29735"/>
    <cellStyle name="Normal 6 2 4 6 2 3 5" xfId="29736"/>
    <cellStyle name="Normal 6 2 4 6 2 3 6" xfId="29737"/>
    <cellStyle name="Normal 6 2 4 6 2 4" xfId="29738"/>
    <cellStyle name="Normal 6 2 4 6 2 4 2" xfId="29739"/>
    <cellStyle name="Normal 6 2 4 6 2 4 3" xfId="29740"/>
    <cellStyle name="Normal 6 2 4 6 2 4 4" xfId="29741"/>
    <cellStyle name="Normal 6 2 4 6 2 5" xfId="29742"/>
    <cellStyle name="Normal 6 2 4 6 2 5 2" xfId="29743"/>
    <cellStyle name="Normal 6 2 4 6 2 5 3" xfId="29744"/>
    <cellStyle name="Normal 6 2 4 6 2 5 4" xfId="29745"/>
    <cellStyle name="Normal 6 2 4 6 2 6" xfId="29746"/>
    <cellStyle name="Normal 6 2 4 6 2 6 2" xfId="29747"/>
    <cellStyle name="Normal 6 2 4 6 2 6 3" xfId="29748"/>
    <cellStyle name="Normal 6 2 4 6 2 6 4" xfId="29749"/>
    <cellStyle name="Normal 6 2 4 6 2 7" xfId="29750"/>
    <cellStyle name="Normal 6 2 4 6 2 7 2" xfId="29751"/>
    <cellStyle name="Normal 6 2 4 6 2 7 3" xfId="29752"/>
    <cellStyle name="Normal 6 2 4 6 2 8" xfId="29753"/>
    <cellStyle name="Normal 6 2 4 6 2 9" xfId="29754"/>
    <cellStyle name="Normal 6 2 4 6 3" xfId="29755"/>
    <cellStyle name="Normal 6 2 4 6 3 2" xfId="29756"/>
    <cellStyle name="Normal 6 2 4 6 3 2 2" xfId="29757"/>
    <cellStyle name="Normal 6 2 4 6 3 2 2 2" xfId="29758"/>
    <cellStyle name="Normal 6 2 4 6 3 2 2 3" xfId="29759"/>
    <cellStyle name="Normal 6 2 4 6 3 2 2 4" xfId="29760"/>
    <cellStyle name="Normal 6 2 4 6 3 2 3" xfId="29761"/>
    <cellStyle name="Normal 6 2 4 6 3 2 3 2" xfId="29762"/>
    <cellStyle name="Normal 6 2 4 6 3 2 3 3" xfId="29763"/>
    <cellStyle name="Normal 6 2 4 6 3 2 4" xfId="29764"/>
    <cellStyle name="Normal 6 2 4 6 3 2 5" xfId="29765"/>
    <cellStyle name="Normal 6 2 4 6 3 2 6" xfId="29766"/>
    <cellStyle name="Normal 6 2 4 6 3 3" xfId="29767"/>
    <cellStyle name="Normal 6 2 4 6 3 3 2" xfId="29768"/>
    <cellStyle name="Normal 6 2 4 6 3 3 3" xfId="29769"/>
    <cellStyle name="Normal 6 2 4 6 3 3 4" xfId="29770"/>
    <cellStyle name="Normal 6 2 4 6 3 4" xfId="29771"/>
    <cellStyle name="Normal 6 2 4 6 3 4 2" xfId="29772"/>
    <cellStyle name="Normal 6 2 4 6 3 4 3" xfId="29773"/>
    <cellStyle name="Normal 6 2 4 6 3 4 4" xfId="29774"/>
    <cellStyle name="Normal 6 2 4 6 3 5" xfId="29775"/>
    <cellStyle name="Normal 6 2 4 6 3 5 2" xfId="29776"/>
    <cellStyle name="Normal 6 2 4 6 3 5 3" xfId="29777"/>
    <cellStyle name="Normal 6 2 4 6 3 5 4" xfId="29778"/>
    <cellStyle name="Normal 6 2 4 6 3 6" xfId="29779"/>
    <cellStyle name="Normal 6 2 4 6 3 6 2" xfId="29780"/>
    <cellStyle name="Normal 6 2 4 6 3 6 3" xfId="29781"/>
    <cellStyle name="Normal 6 2 4 6 3 7" xfId="29782"/>
    <cellStyle name="Normal 6 2 4 6 3 8" xfId="29783"/>
    <cellStyle name="Normal 6 2 4 6 3 9" xfId="29784"/>
    <cellStyle name="Normal 6 2 4 6 4" xfId="29785"/>
    <cellStyle name="Normal 6 2 4 6 4 2" xfId="29786"/>
    <cellStyle name="Normal 6 2 4 6 4 2 2" xfId="29787"/>
    <cellStyle name="Normal 6 2 4 6 4 2 3" xfId="29788"/>
    <cellStyle name="Normal 6 2 4 6 4 2 4" xfId="29789"/>
    <cellStyle name="Normal 6 2 4 6 4 3" xfId="29790"/>
    <cellStyle name="Normal 6 2 4 6 4 3 2" xfId="29791"/>
    <cellStyle name="Normal 6 2 4 6 4 3 3" xfId="29792"/>
    <cellStyle name="Normal 6 2 4 6 4 4" xfId="29793"/>
    <cellStyle name="Normal 6 2 4 6 4 5" xfId="29794"/>
    <cellStyle name="Normal 6 2 4 6 4 6" xfId="29795"/>
    <cellStyle name="Normal 6 2 4 6 5" xfId="29796"/>
    <cellStyle name="Normal 6 2 4 6 5 2" xfId="29797"/>
    <cellStyle name="Normal 6 2 4 6 5 3" xfId="29798"/>
    <cellStyle name="Normal 6 2 4 6 5 4" xfId="29799"/>
    <cellStyle name="Normal 6 2 4 6 6" xfId="29800"/>
    <cellStyle name="Normal 6 2 4 6 6 2" xfId="29801"/>
    <cellStyle name="Normal 6 2 4 6 6 3" xfId="29802"/>
    <cellStyle name="Normal 6 2 4 6 6 4" xfId="29803"/>
    <cellStyle name="Normal 6 2 4 6 7" xfId="29804"/>
    <cellStyle name="Normal 6 2 4 6 7 2" xfId="29805"/>
    <cellStyle name="Normal 6 2 4 6 7 3" xfId="29806"/>
    <cellStyle name="Normal 6 2 4 6 7 4" xfId="29807"/>
    <cellStyle name="Normal 6 2 4 6 8" xfId="29808"/>
    <cellStyle name="Normal 6 2 4 6 8 2" xfId="29809"/>
    <cellStyle name="Normal 6 2 4 6 8 3" xfId="29810"/>
    <cellStyle name="Normal 6 2 4 6 9" xfId="29811"/>
    <cellStyle name="Normal 6 2 4 7" xfId="29812"/>
    <cellStyle name="Normal 6 2 4 7 10" xfId="29813"/>
    <cellStyle name="Normal 6 2 4 7 2" xfId="29814"/>
    <cellStyle name="Normal 6 2 4 7 2 2" xfId="29815"/>
    <cellStyle name="Normal 6 2 4 7 2 2 2" xfId="29816"/>
    <cellStyle name="Normal 6 2 4 7 2 2 2 2" xfId="29817"/>
    <cellStyle name="Normal 6 2 4 7 2 2 2 3" xfId="29818"/>
    <cellStyle name="Normal 6 2 4 7 2 2 2 4" xfId="29819"/>
    <cellStyle name="Normal 6 2 4 7 2 2 3" xfId="29820"/>
    <cellStyle name="Normal 6 2 4 7 2 2 3 2" xfId="29821"/>
    <cellStyle name="Normal 6 2 4 7 2 2 3 3" xfId="29822"/>
    <cellStyle name="Normal 6 2 4 7 2 2 4" xfId="29823"/>
    <cellStyle name="Normal 6 2 4 7 2 2 5" xfId="29824"/>
    <cellStyle name="Normal 6 2 4 7 2 2 6" xfId="29825"/>
    <cellStyle name="Normal 6 2 4 7 2 3" xfId="29826"/>
    <cellStyle name="Normal 6 2 4 7 2 3 2" xfId="29827"/>
    <cellStyle name="Normal 6 2 4 7 2 3 3" xfId="29828"/>
    <cellStyle name="Normal 6 2 4 7 2 3 4" xfId="29829"/>
    <cellStyle name="Normal 6 2 4 7 2 4" xfId="29830"/>
    <cellStyle name="Normal 6 2 4 7 2 4 2" xfId="29831"/>
    <cellStyle name="Normal 6 2 4 7 2 4 3" xfId="29832"/>
    <cellStyle name="Normal 6 2 4 7 2 4 4" xfId="29833"/>
    <cellStyle name="Normal 6 2 4 7 2 5" xfId="29834"/>
    <cellStyle name="Normal 6 2 4 7 2 5 2" xfId="29835"/>
    <cellStyle name="Normal 6 2 4 7 2 5 3" xfId="29836"/>
    <cellStyle name="Normal 6 2 4 7 2 5 4" xfId="29837"/>
    <cellStyle name="Normal 6 2 4 7 2 6" xfId="29838"/>
    <cellStyle name="Normal 6 2 4 7 2 6 2" xfId="29839"/>
    <cellStyle name="Normal 6 2 4 7 2 6 3" xfId="29840"/>
    <cellStyle name="Normal 6 2 4 7 2 7" xfId="29841"/>
    <cellStyle name="Normal 6 2 4 7 2 8" xfId="29842"/>
    <cellStyle name="Normal 6 2 4 7 2 9" xfId="29843"/>
    <cellStyle name="Normal 6 2 4 7 3" xfId="29844"/>
    <cellStyle name="Normal 6 2 4 7 3 2" xfId="29845"/>
    <cellStyle name="Normal 6 2 4 7 3 2 2" xfId="29846"/>
    <cellStyle name="Normal 6 2 4 7 3 2 3" xfId="29847"/>
    <cellStyle name="Normal 6 2 4 7 3 2 4" xfId="29848"/>
    <cellStyle name="Normal 6 2 4 7 3 3" xfId="29849"/>
    <cellStyle name="Normal 6 2 4 7 3 3 2" xfId="29850"/>
    <cellStyle name="Normal 6 2 4 7 3 3 3" xfId="29851"/>
    <cellStyle name="Normal 6 2 4 7 3 4" xfId="29852"/>
    <cellStyle name="Normal 6 2 4 7 3 5" xfId="29853"/>
    <cellStyle name="Normal 6 2 4 7 3 6" xfId="29854"/>
    <cellStyle name="Normal 6 2 4 7 4" xfId="29855"/>
    <cellStyle name="Normal 6 2 4 7 4 2" xfId="29856"/>
    <cellStyle name="Normal 6 2 4 7 4 3" xfId="29857"/>
    <cellStyle name="Normal 6 2 4 7 4 4" xfId="29858"/>
    <cellStyle name="Normal 6 2 4 7 5" xfId="29859"/>
    <cellStyle name="Normal 6 2 4 7 5 2" xfId="29860"/>
    <cellStyle name="Normal 6 2 4 7 5 3" xfId="29861"/>
    <cellStyle name="Normal 6 2 4 7 5 4" xfId="29862"/>
    <cellStyle name="Normal 6 2 4 7 6" xfId="29863"/>
    <cellStyle name="Normal 6 2 4 7 6 2" xfId="29864"/>
    <cellStyle name="Normal 6 2 4 7 6 3" xfId="29865"/>
    <cellStyle name="Normal 6 2 4 7 6 4" xfId="29866"/>
    <cellStyle name="Normal 6 2 4 7 7" xfId="29867"/>
    <cellStyle name="Normal 6 2 4 7 7 2" xfId="29868"/>
    <cellStyle name="Normal 6 2 4 7 7 3" xfId="29869"/>
    <cellStyle name="Normal 6 2 4 7 8" xfId="29870"/>
    <cellStyle name="Normal 6 2 4 7 9" xfId="29871"/>
    <cellStyle name="Normal 6 2 4 8" xfId="29872"/>
    <cellStyle name="Normal 6 2 4 8 2" xfId="29873"/>
    <cellStyle name="Normal 6 2 4 8 2 2" xfId="29874"/>
    <cellStyle name="Normal 6 2 4 8 2 2 2" xfId="29875"/>
    <cellStyle name="Normal 6 2 4 8 2 2 3" xfId="29876"/>
    <cellStyle name="Normal 6 2 4 8 2 2 4" xfId="29877"/>
    <cellStyle name="Normal 6 2 4 8 2 3" xfId="29878"/>
    <cellStyle name="Normal 6 2 4 8 2 3 2" xfId="29879"/>
    <cellStyle name="Normal 6 2 4 8 2 3 3" xfId="29880"/>
    <cellStyle name="Normal 6 2 4 8 2 4" xfId="29881"/>
    <cellStyle name="Normal 6 2 4 8 2 5" xfId="29882"/>
    <cellStyle name="Normal 6 2 4 8 2 6" xfId="29883"/>
    <cellStyle name="Normal 6 2 4 8 3" xfId="29884"/>
    <cellStyle name="Normal 6 2 4 8 3 2" xfId="29885"/>
    <cellStyle name="Normal 6 2 4 8 3 3" xfId="29886"/>
    <cellStyle name="Normal 6 2 4 8 3 4" xfId="29887"/>
    <cellStyle name="Normal 6 2 4 8 4" xfId="29888"/>
    <cellStyle name="Normal 6 2 4 8 4 2" xfId="29889"/>
    <cellStyle name="Normal 6 2 4 8 4 3" xfId="29890"/>
    <cellStyle name="Normal 6 2 4 8 4 4" xfId="29891"/>
    <cellStyle name="Normal 6 2 4 8 5" xfId="29892"/>
    <cellStyle name="Normal 6 2 4 8 5 2" xfId="29893"/>
    <cellStyle name="Normal 6 2 4 8 5 3" xfId="29894"/>
    <cellStyle name="Normal 6 2 4 8 5 4" xfId="29895"/>
    <cellStyle name="Normal 6 2 4 8 6" xfId="29896"/>
    <cellStyle name="Normal 6 2 4 8 6 2" xfId="29897"/>
    <cellStyle name="Normal 6 2 4 8 6 3" xfId="29898"/>
    <cellStyle name="Normal 6 2 4 8 7" xfId="29899"/>
    <cellStyle name="Normal 6 2 4 8 8" xfId="29900"/>
    <cellStyle name="Normal 6 2 4 8 9" xfId="29901"/>
    <cellStyle name="Normal 6 2 4 9" xfId="29902"/>
    <cellStyle name="Normal 6 2 4 9 2" xfId="29903"/>
    <cellStyle name="Normal 6 2 4 9 2 2" xfId="29904"/>
    <cellStyle name="Normal 6 2 4 9 2 2 2" xfId="29905"/>
    <cellStyle name="Normal 6 2 4 9 2 2 3" xfId="29906"/>
    <cellStyle name="Normal 6 2 4 9 2 2 4" xfId="29907"/>
    <cellStyle name="Normal 6 2 4 9 2 3" xfId="29908"/>
    <cellStyle name="Normal 6 2 4 9 2 3 2" xfId="29909"/>
    <cellStyle name="Normal 6 2 4 9 2 3 3" xfId="29910"/>
    <cellStyle name="Normal 6 2 4 9 2 4" xfId="29911"/>
    <cellStyle name="Normal 6 2 4 9 2 5" xfId="29912"/>
    <cellStyle name="Normal 6 2 4 9 2 6" xfId="29913"/>
    <cellStyle name="Normal 6 2 4 9 3" xfId="29914"/>
    <cellStyle name="Normal 6 2 4 9 3 2" xfId="29915"/>
    <cellStyle name="Normal 6 2 4 9 3 3" xfId="29916"/>
    <cellStyle name="Normal 6 2 4 9 3 4" xfId="29917"/>
    <cellStyle name="Normal 6 2 4 9 4" xfId="29918"/>
    <cellStyle name="Normal 6 2 4 9 4 2" xfId="29919"/>
    <cellStyle name="Normal 6 2 4 9 4 3" xfId="29920"/>
    <cellStyle name="Normal 6 2 4 9 4 4" xfId="29921"/>
    <cellStyle name="Normal 6 2 4 9 5" xfId="29922"/>
    <cellStyle name="Normal 6 2 4 9 5 2" xfId="29923"/>
    <cellStyle name="Normal 6 2 4 9 5 3" xfId="29924"/>
    <cellStyle name="Normal 6 2 4 9 5 4" xfId="29925"/>
    <cellStyle name="Normal 6 2 4 9 6" xfId="29926"/>
    <cellStyle name="Normal 6 2 4 9 6 2" xfId="29927"/>
    <cellStyle name="Normal 6 2 4 9 6 3" xfId="29928"/>
    <cellStyle name="Normal 6 2 4 9 7" xfId="29929"/>
    <cellStyle name="Normal 6 2 4 9 8" xfId="29930"/>
    <cellStyle name="Normal 6 2 4 9 9" xfId="29931"/>
    <cellStyle name="Normal 6 2 5" xfId="207"/>
    <cellStyle name="Normal 6 2 5 10" xfId="29932"/>
    <cellStyle name="Normal 6 2 5 10 2" xfId="29933"/>
    <cellStyle name="Normal 6 2 5 10 3" xfId="29934"/>
    <cellStyle name="Normal 6 2 5 10 4" xfId="29935"/>
    <cellStyle name="Normal 6 2 5 11" xfId="29936"/>
    <cellStyle name="Normal 6 2 5 11 2" xfId="29937"/>
    <cellStyle name="Normal 6 2 5 11 3" xfId="29938"/>
    <cellStyle name="Normal 6 2 5 12" xfId="29939"/>
    <cellStyle name="Normal 6 2 5 13" xfId="29940"/>
    <cellStyle name="Normal 6 2 5 14" xfId="29941"/>
    <cellStyle name="Normal 6 2 5 2" xfId="29942"/>
    <cellStyle name="Normal 6 2 5 2 10" xfId="29943"/>
    <cellStyle name="Normal 6 2 5 2 11" xfId="29944"/>
    <cellStyle name="Normal 6 2 5 2 2" xfId="29945"/>
    <cellStyle name="Normal 6 2 5 2 2 10" xfId="29946"/>
    <cellStyle name="Normal 6 2 5 2 2 2" xfId="29947"/>
    <cellStyle name="Normal 6 2 5 2 2 2 2" xfId="29948"/>
    <cellStyle name="Normal 6 2 5 2 2 2 2 2" xfId="29949"/>
    <cellStyle name="Normal 6 2 5 2 2 2 2 2 2" xfId="29950"/>
    <cellStyle name="Normal 6 2 5 2 2 2 2 2 3" xfId="29951"/>
    <cellStyle name="Normal 6 2 5 2 2 2 2 2 4" xfId="29952"/>
    <cellStyle name="Normal 6 2 5 2 2 2 2 3" xfId="29953"/>
    <cellStyle name="Normal 6 2 5 2 2 2 2 3 2" xfId="29954"/>
    <cellStyle name="Normal 6 2 5 2 2 2 2 3 3" xfId="29955"/>
    <cellStyle name="Normal 6 2 5 2 2 2 2 4" xfId="29956"/>
    <cellStyle name="Normal 6 2 5 2 2 2 2 5" xfId="29957"/>
    <cellStyle name="Normal 6 2 5 2 2 2 2 6" xfId="29958"/>
    <cellStyle name="Normal 6 2 5 2 2 2 3" xfId="29959"/>
    <cellStyle name="Normal 6 2 5 2 2 2 3 2" xfId="29960"/>
    <cellStyle name="Normal 6 2 5 2 2 2 3 3" xfId="29961"/>
    <cellStyle name="Normal 6 2 5 2 2 2 3 4" xfId="29962"/>
    <cellStyle name="Normal 6 2 5 2 2 2 4" xfId="29963"/>
    <cellStyle name="Normal 6 2 5 2 2 2 4 2" xfId="29964"/>
    <cellStyle name="Normal 6 2 5 2 2 2 4 3" xfId="29965"/>
    <cellStyle name="Normal 6 2 5 2 2 2 4 4" xfId="29966"/>
    <cellStyle name="Normal 6 2 5 2 2 2 5" xfId="29967"/>
    <cellStyle name="Normal 6 2 5 2 2 2 5 2" xfId="29968"/>
    <cellStyle name="Normal 6 2 5 2 2 2 5 3" xfId="29969"/>
    <cellStyle name="Normal 6 2 5 2 2 2 5 4" xfId="29970"/>
    <cellStyle name="Normal 6 2 5 2 2 2 6" xfId="29971"/>
    <cellStyle name="Normal 6 2 5 2 2 2 6 2" xfId="29972"/>
    <cellStyle name="Normal 6 2 5 2 2 2 6 3" xfId="29973"/>
    <cellStyle name="Normal 6 2 5 2 2 2 7" xfId="29974"/>
    <cellStyle name="Normal 6 2 5 2 2 2 8" xfId="29975"/>
    <cellStyle name="Normal 6 2 5 2 2 2 9" xfId="29976"/>
    <cellStyle name="Normal 6 2 5 2 2 3" xfId="29977"/>
    <cellStyle name="Normal 6 2 5 2 2 3 2" xfId="29978"/>
    <cellStyle name="Normal 6 2 5 2 2 3 2 2" xfId="29979"/>
    <cellStyle name="Normal 6 2 5 2 2 3 2 3" xfId="29980"/>
    <cellStyle name="Normal 6 2 5 2 2 3 2 4" xfId="29981"/>
    <cellStyle name="Normal 6 2 5 2 2 3 3" xfId="29982"/>
    <cellStyle name="Normal 6 2 5 2 2 3 3 2" xfId="29983"/>
    <cellStyle name="Normal 6 2 5 2 2 3 3 3" xfId="29984"/>
    <cellStyle name="Normal 6 2 5 2 2 3 4" xfId="29985"/>
    <cellStyle name="Normal 6 2 5 2 2 3 5" xfId="29986"/>
    <cellStyle name="Normal 6 2 5 2 2 3 6" xfId="29987"/>
    <cellStyle name="Normal 6 2 5 2 2 4" xfId="29988"/>
    <cellStyle name="Normal 6 2 5 2 2 4 2" xfId="29989"/>
    <cellStyle name="Normal 6 2 5 2 2 4 3" xfId="29990"/>
    <cellStyle name="Normal 6 2 5 2 2 4 4" xfId="29991"/>
    <cellStyle name="Normal 6 2 5 2 2 5" xfId="29992"/>
    <cellStyle name="Normal 6 2 5 2 2 5 2" xfId="29993"/>
    <cellStyle name="Normal 6 2 5 2 2 5 3" xfId="29994"/>
    <cellStyle name="Normal 6 2 5 2 2 5 4" xfId="29995"/>
    <cellStyle name="Normal 6 2 5 2 2 6" xfId="29996"/>
    <cellStyle name="Normal 6 2 5 2 2 6 2" xfId="29997"/>
    <cellStyle name="Normal 6 2 5 2 2 6 3" xfId="29998"/>
    <cellStyle name="Normal 6 2 5 2 2 6 4" xfId="29999"/>
    <cellStyle name="Normal 6 2 5 2 2 7" xfId="30000"/>
    <cellStyle name="Normal 6 2 5 2 2 7 2" xfId="30001"/>
    <cellStyle name="Normal 6 2 5 2 2 7 3" xfId="30002"/>
    <cellStyle name="Normal 6 2 5 2 2 8" xfId="30003"/>
    <cellStyle name="Normal 6 2 5 2 2 9" xfId="30004"/>
    <cellStyle name="Normal 6 2 5 2 3" xfId="30005"/>
    <cellStyle name="Normal 6 2 5 2 3 2" xfId="30006"/>
    <cellStyle name="Normal 6 2 5 2 3 2 2" xfId="30007"/>
    <cellStyle name="Normal 6 2 5 2 3 2 2 2" xfId="30008"/>
    <cellStyle name="Normal 6 2 5 2 3 2 2 3" xfId="30009"/>
    <cellStyle name="Normal 6 2 5 2 3 2 2 4" xfId="30010"/>
    <cellStyle name="Normal 6 2 5 2 3 2 3" xfId="30011"/>
    <cellStyle name="Normal 6 2 5 2 3 2 3 2" xfId="30012"/>
    <cellStyle name="Normal 6 2 5 2 3 2 3 3" xfId="30013"/>
    <cellStyle name="Normal 6 2 5 2 3 2 4" xfId="30014"/>
    <cellStyle name="Normal 6 2 5 2 3 2 5" xfId="30015"/>
    <cellStyle name="Normal 6 2 5 2 3 2 6" xfId="30016"/>
    <cellStyle name="Normal 6 2 5 2 3 3" xfId="30017"/>
    <cellStyle name="Normal 6 2 5 2 3 3 2" xfId="30018"/>
    <cellStyle name="Normal 6 2 5 2 3 3 3" xfId="30019"/>
    <cellStyle name="Normal 6 2 5 2 3 3 4" xfId="30020"/>
    <cellStyle name="Normal 6 2 5 2 3 4" xfId="30021"/>
    <cellStyle name="Normal 6 2 5 2 3 4 2" xfId="30022"/>
    <cellStyle name="Normal 6 2 5 2 3 4 3" xfId="30023"/>
    <cellStyle name="Normal 6 2 5 2 3 4 4" xfId="30024"/>
    <cellStyle name="Normal 6 2 5 2 3 5" xfId="30025"/>
    <cellStyle name="Normal 6 2 5 2 3 5 2" xfId="30026"/>
    <cellStyle name="Normal 6 2 5 2 3 5 3" xfId="30027"/>
    <cellStyle name="Normal 6 2 5 2 3 5 4" xfId="30028"/>
    <cellStyle name="Normal 6 2 5 2 3 6" xfId="30029"/>
    <cellStyle name="Normal 6 2 5 2 3 6 2" xfId="30030"/>
    <cellStyle name="Normal 6 2 5 2 3 6 3" xfId="30031"/>
    <cellStyle name="Normal 6 2 5 2 3 7" xfId="30032"/>
    <cellStyle name="Normal 6 2 5 2 3 8" xfId="30033"/>
    <cellStyle name="Normal 6 2 5 2 3 9" xfId="30034"/>
    <cellStyle name="Normal 6 2 5 2 4" xfId="30035"/>
    <cellStyle name="Normal 6 2 5 2 4 2" xfId="30036"/>
    <cellStyle name="Normal 6 2 5 2 4 2 2" xfId="30037"/>
    <cellStyle name="Normal 6 2 5 2 4 2 3" xfId="30038"/>
    <cellStyle name="Normal 6 2 5 2 4 2 4" xfId="30039"/>
    <cellStyle name="Normal 6 2 5 2 4 3" xfId="30040"/>
    <cellStyle name="Normal 6 2 5 2 4 3 2" xfId="30041"/>
    <cellStyle name="Normal 6 2 5 2 4 3 3" xfId="30042"/>
    <cellStyle name="Normal 6 2 5 2 4 4" xfId="30043"/>
    <cellStyle name="Normal 6 2 5 2 4 5" xfId="30044"/>
    <cellStyle name="Normal 6 2 5 2 4 6" xfId="30045"/>
    <cellStyle name="Normal 6 2 5 2 5" xfId="30046"/>
    <cellStyle name="Normal 6 2 5 2 5 2" xfId="30047"/>
    <cellStyle name="Normal 6 2 5 2 5 3" xfId="30048"/>
    <cellStyle name="Normal 6 2 5 2 5 4" xfId="30049"/>
    <cellStyle name="Normal 6 2 5 2 6" xfId="30050"/>
    <cellStyle name="Normal 6 2 5 2 6 2" xfId="30051"/>
    <cellStyle name="Normal 6 2 5 2 6 3" xfId="30052"/>
    <cellStyle name="Normal 6 2 5 2 6 4" xfId="30053"/>
    <cellStyle name="Normal 6 2 5 2 7" xfId="30054"/>
    <cellStyle name="Normal 6 2 5 2 7 2" xfId="30055"/>
    <cellStyle name="Normal 6 2 5 2 7 3" xfId="30056"/>
    <cellStyle name="Normal 6 2 5 2 7 4" xfId="30057"/>
    <cellStyle name="Normal 6 2 5 2 8" xfId="30058"/>
    <cellStyle name="Normal 6 2 5 2 8 2" xfId="30059"/>
    <cellStyle name="Normal 6 2 5 2 8 3" xfId="30060"/>
    <cellStyle name="Normal 6 2 5 2 9" xfId="30061"/>
    <cellStyle name="Normal 6 2 5 3" xfId="30062"/>
    <cellStyle name="Normal 6 2 5 3 10" xfId="30063"/>
    <cellStyle name="Normal 6 2 5 3 2" xfId="30064"/>
    <cellStyle name="Normal 6 2 5 3 2 2" xfId="30065"/>
    <cellStyle name="Normal 6 2 5 3 2 2 2" xfId="30066"/>
    <cellStyle name="Normal 6 2 5 3 2 2 2 2" xfId="30067"/>
    <cellStyle name="Normal 6 2 5 3 2 2 2 3" xfId="30068"/>
    <cellStyle name="Normal 6 2 5 3 2 2 2 4" xfId="30069"/>
    <cellStyle name="Normal 6 2 5 3 2 2 3" xfId="30070"/>
    <cellStyle name="Normal 6 2 5 3 2 2 3 2" xfId="30071"/>
    <cellStyle name="Normal 6 2 5 3 2 2 3 3" xfId="30072"/>
    <cellStyle name="Normal 6 2 5 3 2 2 4" xfId="30073"/>
    <cellStyle name="Normal 6 2 5 3 2 2 5" xfId="30074"/>
    <cellStyle name="Normal 6 2 5 3 2 2 6" xfId="30075"/>
    <cellStyle name="Normal 6 2 5 3 2 3" xfId="30076"/>
    <cellStyle name="Normal 6 2 5 3 2 3 2" xfId="30077"/>
    <cellStyle name="Normal 6 2 5 3 2 3 3" xfId="30078"/>
    <cellStyle name="Normal 6 2 5 3 2 3 4" xfId="30079"/>
    <cellStyle name="Normal 6 2 5 3 2 4" xfId="30080"/>
    <cellStyle name="Normal 6 2 5 3 2 4 2" xfId="30081"/>
    <cellStyle name="Normal 6 2 5 3 2 4 3" xfId="30082"/>
    <cellStyle name="Normal 6 2 5 3 2 4 4" xfId="30083"/>
    <cellStyle name="Normal 6 2 5 3 2 5" xfId="30084"/>
    <cellStyle name="Normal 6 2 5 3 2 5 2" xfId="30085"/>
    <cellStyle name="Normal 6 2 5 3 2 5 3" xfId="30086"/>
    <cellStyle name="Normal 6 2 5 3 2 5 4" xfId="30087"/>
    <cellStyle name="Normal 6 2 5 3 2 6" xfId="30088"/>
    <cellStyle name="Normal 6 2 5 3 2 6 2" xfId="30089"/>
    <cellStyle name="Normal 6 2 5 3 2 6 3" xfId="30090"/>
    <cellStyle name="Normal 6 2 5 3 2 7" xfId="30091"/>
    <cellStyle name="Normal 6 2 5 3 2 8" xfId="30092"/>
    <cellStyle name="Normal 6 2 5 3 2 9" xfId="30093"/>
    <cellStyle name="Normal 6 2 5 3 3" xfId="30094"/>
    <cellStyle name="Normal 6 2 5 3 3 2" xfId="30095"/>
    <cellStyle name="Normal 6 2 5 3 3 2 2" xfId="30096"/>
    <cellStyle name="Normal 6 2 5 3 3 2 3" xfId="30097"/>
    <cellStyle name="Normal 6 2 5 3 3 2 4" xfId="30098"/>
    <cellStyle name="Normal 6 2 5 3 3 3" xfId="30099"/>
    <cellStyle name="Normal 6 2 5 3 3 3 2" xfId="30100"/>
    <cellStyle name="Normal 6 2 5 3 3 3 3" xfId="30101"/>
    <cellStyle name="Normal 6 2 5 3 3 4" xfId="30102"/>
    <cellStyle name="Normal 6 2 5 3 3 5" xfId="30103"/>
    <cellStyle name="Normal 6 2 5 3 3 6" xfId="30104"/>
    <cellStyle name="Normal 6 2 5 3 4" xfId="30105"/>
    <cellStyle name="Normal 6 2 5 3 4 2" xfId="30106"/>
    <cellStyle name="Normal 6 2 5 3 4 3" xfId="30107"/>
    <cellStyle name="Normal 6 2 5 3 4 4" xfId="30108"/>
    <cellStyle name="Normal 6 2 5 3 5" xfId="30109"/>
    <cellStyle name="Normal 6 2 5 3 5 2" xfId="30110"/>
    <cellStyle name="Normal 6 2 5 3 5 3" xfId="30111"/>
    <cellStyle name="Normal 6 2 5 3 5 4" xfId="30112"/>
    <cellStyle name="Normal 6 2 5 3 6" xfId="30113"/>
    <cellStyle name="Normal 6 2 5 3 6 2" xfId="30114"/>
    <cellStyle name="Normal 6 2 5 3 6 3" xfId="30115"/>
    <cellStyle name="Normal 6 2 5 3 6 4" xfId="30116"/>
    <cellStyle name="Normal 6 2 5 3 7" xfId="30117"/>
    <cellStyle name="Normal 6 2 5 3 7 2" xfId="30118"/>
    <cellStyle name="Normal 6 2 5 3 7 3" xfId="30119"/>
    <cellStyle name="Normal 6 2 5 3 8" xfId="30120"/>
    <cellStyle name="Normal 6 2 5 3 9" xfId="30121"/>
    <cellStyle name="Normal 6 2 5 4" xfId="30122"/>
    <cellStyle name="Normal 6 2 5 4 2" xfId="30123"/>
    <cellStyle name="Normal 6 2 5 4 2 2" xfId="30124"/>
    <cellStyle name="Normal 6 2 5 4 2 2 2" xfId="30125"/>
    <cellStyle name="Normal 6 2 5 4 2 2 3" xfId="30126"/>
    <cellStyle name="Normal 6 2 5 4 2 2 4" xfId="30127"/>
    <cellStyle name="Normal 6 2 5 4 2 3" xfId="30128"/>
    <cellStyle name="Normal 6 2 5 4 2 3 2" xfId="30129"/>
    <cellStyle name="Normal 6 2 5 4 2 3 3" xfId="30130"/>
    <cellStyle name="Normal 6 2 5 4 2 4" xfId="30131"/>
    <cellStyle name="Normal 6 2 5 4 2 5" xfId="30132"/>
    <cellStyle name="Normal 6 2 5 4 2 6" xfId="30133"/>
    <cellStyle name="Normal 6 2 5 4 3" xfId="30134"/>
    <cellStyle name="Normal 6 2 5 4 3 2" xfId="30135"/>
    <cellStyle name="Normal 6 2 5 4 3 3" xfId="30136"/>
    <cellStyle name="Normal 6 2 5 4 3 4" xfId="30137"/>
    <cellStyle name="Normal 6 2 5 4 4" xfId="30138"/>
    <cellStyle name="Normal 6 2 5 4 4 2" xfId="30139"/>
    <cellStyle name="Normal 6 2 5 4 4 3" xfId="30140"/>
    <cellStyle name="Normal 6 2 5 4 4 4" xfId="30141"/>
    <cellStyle name="Normal 6 2 5 4 5" xfId="30142"/>
    <cellStyle name="Normal 6 2 5 4 5 2" xfId="30143"/>
    <cellStyle name="Normal 6 2 5 4 5 3" xfId="30144"/>
    <cellStyle name="Normal 6 2 5 4 5 4" xfId="30145"/>
    <cellStyle name="Normal 6 2 5 4 6" xfId="30146"/>
    <cellStyle name="Normal 6 2 5 4 6 2" xfId="30147"/>
    <cellStyle name="Normal 6 2 5 4 6 3" xfId="30148"/>
    <cellStyle name="Normal 6 2 5 4 7" xfId="30149"/>
    <cellStyle name="Normal 6 2 5 4 8" xfId="30150"/>
    <cellStyle name="Normal 6 2 5 4 9" xfId="30151"/>
    <cellStyle name="Normal 6 2 5 5" xfId="30152"/>
    <cellStyle name="Normal 6 2 5 5 2" xfId="30153"/>
    <cellStyle name="Normal 6 2 5 5 2 2" xfId="30154"/>
    <cellStyle name="Normal 6 2 5 5 2 2 2" xfId="30155"/>
    <cellStyle name="Normal 6 2 5 5 2 2 3" xfId="30156"/>
    <cellStyle name="Normal 6 2 5 5 2 2 4" xfId="30157"/>
    <cellStyle name="Normal 6 2 5 5 2 3" xfId="30158"/>
    <cellStyle name="Normal 6 2 5 5 2 3 2" xfId="30159"/>
    <cellStyle name="Normal 6 2 5 5 2 3 3" xfId="30160"/>
    <cellStyle name="Normal 6 2 5 5 2 4" xfId="30161"/>
    <cellStyle name="Normal 6 2 5 5 2 5" xfId="30162"/>
    <cellStyle name="Normal 6 2 5 5 2 6" xfId="30163"/>
    <cellStyle name="Normal 6 2 5 5 3" xfId="30164"/>
    <cellStyle name="Normal 6 2 5 5 3 2" xfId="30165"/>
    <cellStyle name="Normal 6 2 5 5 3 3" xfId="30166"/>
    <cellStyle name="Normal 6 2 5 5 3 4" xfId="30167"/>
    <cellStyle name="Normal 6 2 5 5 4" xfId="30168"/>
    <cellStyle name="Normal 6 2 5 5 4 2" xfId="30169"/>
    <cellStyle name="Normal 6 2 5 5 4 3" xfId="30170"/>
    <cellStyle name="Normal 6 2 5 5 4 4" xfId="30171"/>
    <cellStyle name="Normal 6 2 5 5 5" xfId="30172"/>
    <cellStyle name="Normal 6 2 5 5 5 2" xfId="30173"/>
    <cellStyle name="Normal 6 2 5 5 5 3" xfId="30174"/>
    <cellStyle name="Normal 6 2 5 5 5 4" xfId="30175"/>
    <cellStyle name="Normal 6 2 5 5 6" xfId="30176"/>
    <cellStyle name="Normal 6 2 5 5 6 2" xfId="30177"/>
    <cellStyle name="Normal 6 2 5 5 6 3" xfId="30178"/>
    <cellStyle name="Normal 6 2 5 5 7" xfId="30179"/>
    <cellStyle name="Normal 6 2 5 5 8" xfId="30180"/>
    <cellStyle name="Normal 6 2 5 5 9" xfId="30181"/>
    <cellStyle name="Normal 6 2 5 6" xfId="30182"/>
    <cellStyle name="Normal 6 2 5 6 2" xfId="30183"/>
    <cellStyle name="Normal 6 2 5 6 2 2" xfId="30184"/>
    <cellStyle name="Normal 6 2 5 6 2 2 2" xfId="30185"/>
    <cellStyle name="Normal 6 2 5 6 2 2 3" xfId="30186"/>
    <cellStyle name="Normal 6 2 5 6 2 2 4" xfId="30187"/>
    <cellStyle name="Normal 6 2 5 6 2 3" xfId="30188"/>
    <cellStyle name="Normal 6 2 5 6 2 3 2" xfId="30189"/>
    <cellStyle name="Normal 6 2 5 6 2 3 3" xfId="30190"/>
    <cellStyle name="Normal 6 2 5 6 2 4" xfId="30191"/>
    <cellStyle name="Normal 6 2 5 6 2 5" xfId="30192"/>
    <cellStyle name="Normal 6 2 5 6 2 6" xfId="30193"/>
    <cellStyle name="Normal 6 2 5 6 3" xfId="30194"/>
    <cellStyle name="Normal 6 2 5 6 3 2" xfId="30195"/>
    <cellStyle name="Normal 6 2 5 6 3 3" xfId="30196"/>
    <cellStyle name="Normal 6 2 5 6 3 4" xfId="30197"/>
    <cellStyle name="Normal 6 2 5 6 4" xfId="30198"/>
    <cellStyle name="Normal 6 2 5 6 4 2" xfId="30199"/>
    <cellStyle name="Normal 6 2 5 6 4 3" xfId="30200"/>
    <cellStyle name="Normal 6 2 5 6 4 4" xfId="30201"/>
    <cellStyle name="Normal 6 2 5 6 5" xfId="30202"/>
    <cellStyle name="Normal 6 2 5 6 5 2" xfId="30203"/>
    <cellStyle name="Normal 6 2 5 6 5 3" xfId="30204"/>
    <cellStyle name="Normal 6 2 5 6 6" xfId="30205"/>
    <cellStyle name="Normal 6 2 5 6 7" xfId="30206"/>
    <cellStyle name="Normal 6 2 5 6 8" xfId="30207"/>
    <cellStyle name="Normal 6 2 5 7" xfId="30208"/>
    <cellStyle name="Normal 6 2 5 7 2" xfId="30209"/>
    <cellStyle name="Normal 6 2 5 7 2 2" xfId="30210"/>
    <cellStyle name="Normal 6 2 5 7 2 3" xfId="30211"/>
    <cellStyle name="Normal 6 2 5 7 2 4" xfId="30212"/>
    <cellStyle name="Normal 6 2 5 7 3" xfId="30213"/>
    <cellStyle name="Normal 6 2 5 7 3 2" xfId="30214"/>
    <cellStyle name="Normal 6 2 5 7 3 3" xfId="30215"/>
    <cellStyle name="Normal 6 2 5 7 4" xfId="30216"/>
    <cellStyle name="Normal 6 2 5 7 5" xfId="30217"/>
    <cellStyle name="Normal 6 2 5 7 6" xfId="30218"/>
    <cellStyle name="Normal 6 2 5 8" xfId="30219"/>
    <cellStyle name="Normal 6 2 5 8 2" xfId="30220"/>
    <cellStyle name="Normal 6 2 5 8 3" xfId="30221"/>
    <cellStyle name="Normal 6 2 5 8 4" xfId="30222"/>
    <cellStyle name="Normal 6 2 5 9" xfId="30223"/>
    <cellStyle name="Normal 6 2 5 9 2" xfId="30224"/>
    <cellStyle name="Normal 6 2 5 9 3" xfId="30225"/>
    <cellStyle name="Normal 6 2 5 9 4" xfId="30226"/>
    <cellStyle name="Normal 6 2 6" xfId="30227"/>
    <cellStyle name="Normal 6 2 6 10" xfId="30228"/>
    <cellStyle name="Normal 6 2 6 10 2" xfId="30229"/>
    <cellStyle name="Normal 6 2 6 10 3" xfId="30230"/>
    <cellStyle name="Normal 6 2 6 10 4" xfId="30231"/>
    <cellStyle name="Normal 6 2 6 11" xfId="30232"/>
    <cellStyle name="Normal 6 2 6 11 2" xfId="30233"/>
    <cellStyle name="Normal 6 2 6 11 3" xfId="30234"/>
    <cellStyle name="Normal 6 2 6 12" xfId="30235"/>
    <cellStyle name="Normal 6 2 6 13" xfId="30236"/>
    <cellStyle name="Normal 6 2 6 14" xfId="30237"/>
    <cellStyle name="Normal 6 2 6 2" xfId="30238"/>
    <cellStyle name="Normal 6 2 6 2 10" xfId="30239"/>
    <cellStyle name="Normal 6 2 6 2 11" xfId="30240"/>
    <cellStyle name="Normal 6 2 6 2 2" xfId="30241"/>
    <cellStyle name="Normal 6 2 6 2 2 10" xfId="30242"/>
    <cellStyle name="Normal 6 2 6 2 2 2" xfId="30243"/>
    <cellStyle name="Normal 6 2 6 2 2 2 2" xfId="30244"/>
    <cellStyle name="Normal 6 2 6 2 2 2 2 2" xfId="30245"/>
    <cellStyle name="Normal 6 2 6 2 2 2 2 2 2" xfId="30246"/>
    <cellStyle name="Normal 6 2 6 2 2 2 2 2 3" xfId="30247"/>
    <cellStyle name="Normal 6 2 6 2 2 2 2 2 4" xfId="30248"/>
    <cellStyle name="Normal 6 2 6 2 2 2 2 3" xfId="30249"/>
    <cellStyle name="Normal 6 2 6 2 2 2 2 3 2" xfId="30250"/>
    <cellStyle name="Normal 6 2 6 2 2 2 2 3 3" xfId="30251"/>
    <cellStyle name="Normal 6 2 6 2 2 2 2 4" xfId="30252"/>
    <cellStyle name="Normal 6 2 6 2 2 2 2 5" xfId="30253"/>
    <cellStyle name="Normal 6 2 6 2 2 2 2 6" xfId="30254"/>
    <cellStyle name="Normal 6 2 6 2 2 2 3" xfId="30255"/>
    <cellStyle name="Normal 6 2 6 2 2 2 3 2" xfId="30256"/>
    <cellStyle name="Normal 6 2 6 2 2 2 3 3" xfId="30257"/>
    <cellStyle name="Normal 6 2 6 2 2 2 3 4" xfId="30258"/>
    <cellStyle name="Normal 6 2 6 2 2 2 4" xfId="30259"/>
    <cellStyle name="Normal 6 2 6 2 2 2 4 2" xfId="30260"/>
    <cellStyle name="Normal 6 2 6 2 2 2 4 3" xfId="30261"/>
    <cellStyle name="Normal 6 2 6 2 2 2 4 4" xfId="30262"/>
    <cellStyle name="Normal 6 2 6 2 2 2 5" xfId="30263"/>
    <cellStyle name="Normal 6 2 6 2 2 2 5 2" xfId="30264"/>
    <cellStyle name="Normal 6 2 6 2 2 2 5 3" xfId="30265"/>
    <cellStyle name="Normal 6 2 6 2 2 2 5 4" xfId="30266"/>
    <cellStyle name="Normal 6 2 6 2 2 2 6" xfId="30267"/>
    <cellStyle name="Normal 6 2 6 2 2 2 6 2" xfId="30268"/>
    <cellStyle name="Normal 6 2 6 2 2 2 6 3" xfId="30269"/>
    <cellStyle name="Normal 6 2 6 2 2 2 7" xfId="30270"/>
    <cellStyle name="Normal 6 2 6 2 2 2 8" xfId="30271"/>
    <cellStyle name="Normal 6 2 6 2 2 2 9" xfId="30272"/>
    <cellStyle name="Normal 6 2 6 2 2 3" xfId="30273"/>
    <cellStyle name="Normal 6 2 6 2 2 3 2" xfId="30274"/>
    <cellStyle name="Normal 6 2 6 2 2 3 2 2" xfId="30275"/>
    <cellStyle name="Normal 6 2 6 2 2 3 2 3" xfId="30276"/>
    <cellStyle name="Normal 6 2 6 2 2 3 2 4" xfId="30277"/>
    <cellStyle name="Normal 6 2 6 2 2 3 3" xfId="30278"/>
    <cellStyle name="Normal 6 2 6 2 2 3 3 2" xfId="30279"/>
    <cellStyle name="Normal 6 2 6 2 2 3 3 3" xfId="30280"/>
    <cellStyle name="Normal 6 2 6 2 2 3 4" xfId="30281"/>
    <cellStyle name="Normal 6 2 6 2 2 3 5" xfId="30282"/>
    <cellStyle name="Normal 6 2 6 2 2 3 6" xfId="30283"/>
    <cellStyle name="Normal 6 2 6 2 2 4" xfId="30284"/>
    <cellStyle name="Normal 6 2 6 2 2 4 2" xfId="30285"/>
    <cellStyle name="Normal 6 2 6 2 2 4 3" xfId="30286"/>
    <cellStyle name="Normal 6 2 6 2 2 4 4" xfId="30287"/>
    <cellStyle name="Normal 6 2 6 2 2 5" xfId="30288"/>
    <cellStyle name="Normal 6 2 6 2 2 5 2" xfId="30289"/>
    <cellStyle name="Normal 6 2 6 2 2 5 3" xfId="30290"/>
    <cellStyle name="Normal 6 2 6 2 2 5 4" xfId="30291"/>
    <cellStyle name="Normal 6 2 6 2 2 6" xfId="30292"/>
    <cellStyle name="Normal 6 2 6 2 2 6 2" xfId="30293"/>
    <cellStyle name="Normal 6 2 6 2 2 6 3" xfId="30294"/>
    <cellStyle name="Normal 6 2 6 2 2 6 4" xfId="30295"/>
    <cellStyle name="Normal 6 2 6 2 2 7" xfId="30296"/>
    <cellStyle name="Normal 6 2 6 2 2 7 2" xfId="30297"/>
    <cellStyle name="Normal 6 2 6 2 2 7 3" xfId="30298"/>
    <cellStyle name="Normal 6 2 6 2 2 8" xfId="30299"/>
    <cellStyle name="Normal 6 2 6 2 2 9" xfId="30300"/>
    <cellStyle name="Normal 6 2 6 2 3" xfId="30301"/>
    <cellStyle name="Normal 6 2 6 2 3 2" xfId="30302"/>
    <cellStyle name="Normal 6 2 6 2 3 2 2" xfId="30303"/>
    <cellStyle name="Normal 6 2 6 2 3 2 2 2" xfId="30304"/>
    <cellStyle name="Normal 6 2 6 2 3 2 2 3" xfId="30305"/>
    <cellStyle name="Normal 6 2 6 2 3 2 2 4" xfId="30306"/>
    <cellStyle name="Normal 6 2 6 2 3 2 3" xfId="30307"/>
    <cellStyle name="Normal 6 2 6 2 3 2 3 2" xfId="30308"/>
    <cellStyle name="Normal 6 2 6 2 3 2 3 3" xfId="30309"/>
    <cellStyle name="Normal 6 2 6 2 3 2 4" xfId="30310"/>
    <cellStyle name="Normal 6 2 6 2 3 2 5" xfId="30311"/>
    <cellStyle name="Normal 6 2 6 2 3 2 6" xfId="30312"/>
    <cellStyle name="Normal 6 2 6 2 3 3" xfId="30313"/>
    <cellStyle name="Normal 6 2 6 2 3 3 2" xfId="30314"/>
    <cellStyle name="Normal 6 2 6 2 3 3 3" xfId="30315"/>
    <cellStyle name="Normal 6 2 6 2 3 3 4" xfId="30316"/>
    <cellStyle name="Normal 6 2 6 2 3 4" xfId="30317"/>
    <cellStyle name="Normal 6 2 6 2 3 4 2" xfId="30318"/>
    <cellStyle name="Normal 6 2 6 2 3 4 3" xfId="30319"/>
    <cellStyle name="Normal 6 2 6 2 3 4 4" xfId="30320"/>
    <cellStyle name="Normal 6 2 6 2 3 5" xfId="30321"/>
    <cellStyle name="Normal 6 2 6 2 3 5 2" xfId="30322"/>
    <cellStyle name="Normal 6 2 6 2 3 5 3" xfId="30323"/>
    <cellStyle name="Normal 6 2 6 2 3 5 4" xfId="30324"/>
    <cellStyle name="Normal 6 2 6 2 3 6" xfId="30325"/>
    <cellStyle name="Normal 6 2 6 2 3 6 2" xfId="30326"/>
    <cellStyle name="Normal 6 2 6 2 3 6 3" xfId="30327"/>
    <cellStyle name="Normal 6 2 6 2 3 7" xfId="30328"/>
    <cellStyle name="Normal 6 2 6 2 3 8" xfId="30329"/>
    <cellStyle name="Normal 6 2 6 2 3 9" xfId="30330"/>
    <cellStyle name="Normal 6 2 6 2 4" xfId="30331"/>
    <cellStyle name="Normal 6 2 6 2 4 2" xfId="30332"/>
    <cellStyle name="Normal 6 2 6 2 4 2 2" xfId="30333"/>
    <cellStyle name="Normal 6 2 6 2 4 2 3" xfId="30334"/>
    <cellStyle name="Normal 6 2 6 2 4 2 4" xfId="30335"/>
    <cellStyle name="Normal 6 2 6 2 4 3" xfId="30336"/>
    <cellStyle name="Normal 6 2 6 2 4 3 2" xfId="30337"/>
    <cellStyle name="Normal 6 2 6 2 4 3 3" xfId="30338"/>
    <cellStyle name="Normal 6 2 6 2 4 4" xfId="30339"/>
    <cellStyle name="Normal 6 2 6 2 4 5" xfId="30340"/>
    <cellStyle name="Normal 6 2 6 2 4 6" xfId="30341"/>
    <cellStyle name="Normal 6 2 6 2 5" xfId="30342"/>
    <cellStyle name="Normal 6 2 6 2 5 2" xfId="30343"/>
    <cellStyle name="Normal 6 2 6 2 5 3" xfId="30344"/>
    <cellStyle name="Normal 6 2 6 2 5 4" xfId="30345"/>
    <cellStyle name="Normal 6 2 6 2 6" xfId="30346"/>
    <cellStyle name="Normal 6 2 6 2 6 2" xfId="30347"/>
    <cellStyle name="Normal 6 2 6 2 6 3" xfId="30348"/>
    <cellStyle name="Normal 6 2 6 2 6 4" xfId="30349"/>
    <cellStyle name="Normal 6 2 6 2 7" xfId="30350"/>
    <cellStyle name="Normal 6 2 6 2 7 2" xfId="30351"/>
    <cellStyle name="Normal 6 2 6 2 7 3" xfId="30352"/>
    <cellStyle name="Normal 6 2 6 2 7 4" xfId="30353"/>
    <cellStyle name="Normal 6 2 6 2 8" xfId="30354"/>
    <cellStyle name="Normal 6 2 6 2 8 2" xfId="30355"/>
    <cellStyle name="Normal 6 2 6 2 8 3" xfId="30356"/>
    <cellStyle name="Normal 6 2 6 2 9" xfId="30357"/>
    <cellStyle name="Normal 6 2 6 3" xfId="30358"/>
    <cellStyle name="Normal 6 2 6 3 10" xfId="30359"/>
    <cellStyle name="Normal 6 2 6 3 2" xfId="30360"/>
    <cellStyle name="Normal 6 2 6 3 2 2" xfId="30361"/>
    <cellStyle name="Normal 6 2 6 3 2 2 2" xfId="30362"/>
    <cellStyle name="Normal 6 2 6 3 2 2 2 2" xfId="30363"/>
    <cellStyle name="Normal 6 2 6 3 2 2 2 3" xfId="30364"/>
    <cellStyle name="Normal 6 2 6 3 2 2 2 4" xfId="30365"/>
    <cellStyle name="Normal 6 2 6 3 2 2 3" xfId="30366"/>
    <cellStyle name="Normal 6 2 6 3 2 2 3 2" xfId="30367"/>
    <cellStyle name="Normal 6 2 6 3 2 2 3 3" xfId="30368"/>
    <cellStyle name="Normal 6 2 6 3 2 2 4" xfId="30369"/>
    <cellStyle name="Normal 6 2 6 3 2 2 5" xfId="30370"/>
    <cellStyle name="Normal 6 2 6 3 2 2 6" xfId="30371"/>
    <cellStyle name="Normal 6 2 6 3 2 3" xfId="30372"/>
    <cellStyle name="Normal 6 2 6 3 2 3 2" xfId="30373"/>
    <cellStyle name="Normal 6 2 6 3 2 3 3" xfId="30374"/>
    <cellStyle name="Normal 6 2 6 3 2 3 4" xfId="30375"/>
    <cellStyle name="Normal 6 2 6 3 2 4" xfId="30376"/>
    <cellStyle name="Normal 6 2 6 3 2 4 2" xfId="30377"/>
    <cellStyle name="Normal 6 2 6 3 2 4 3" xfId="30378"/>
    <cellStyle name="Normal 6 2 6 3 2 4 4" xfId="30379"/>
    <cellStyle name="Normal 6 2 6 3 2 5" xfId="30380"/>
    <cellStyle name="Normal 6 2 6 3 2 5 2" xfId="30381"/>
    <cellStyle name="Normal 6 2 6 3 2 5 3" xfId="30382"/>
    <cellStyle name="Normal 6 2 6 3 2 5 4" xfId="30383"/>
    <cellStyle name="Normal 6 2 6 3 2 6" xfId="30384"/>
    <cellStyle name="Normal 6 2 6 3 2 6 2" xfId="30385"/>
    <cellStyle name="Normal 6 2 6 3 2 6 3" xfId="30386"/>
    <cellStyle name="Normal 6 2 6 3 2 7" xfId="30387"/>
    <cellStyle name="Normal 6 2 6 3 2 8" xfId="30388"/>
    <cellStyle name="Normal 6 2 6 3 2 9" xfId="30389"/>
    <cellStyle name="Normal 6 2 6 3 3" xfId="30390"/>
    <cellStyle name="Normal 6 2 6 3 3 2" xfId="30391"/>
    <cellStyle name="Normal 6 2 6 3 3 2 2" xfId="30392"/>
    <cellStyle name="Normal 6 2 6 3 3 2 3" xfId="30393"/>
    <cellStyle name="Normal 6 2 6 3 3 2 4" xfId="30394"/>
    <cellStyle name="Normal 6 2 6 3 3 3" xfId="30395"/>
    <cellStyle name="Normal 6 2 6 3 3 3 2" xfId="30396"/>
    <cellStyle name="Normal 6 2 6 3 3 3 3" xfId="30397"/>
    <cellStyle name="Normal 6 2 6 3 3 4" xfId="30398"/>
    <cellStyle name="Normal 6 2 6 3 3 5" xfId="30399"/>
    <cellStyle name="Normal 6 2 6 3 3 6" xfId="30400"/>
    <cellStyle name="Normal 6 2 6 3 4" xfId="30401"/>
    <cellStyle name="Normal 6 2 6 3 4 2" xfId="30402"/>
    <cellStyle name="Normal 6 2 6 3 4 3" xfId="30403"/>
    <cellStyle name="Normal 6 2 6 3 4 4" xfId="30404"/>
    <cellStyle name="Normal 6 2 6 3 5" xfId="30405"/>
    <cellStyle name="Normal 6 2 6 3 5 2" xfId="30406"/>
    <cellStyle name="Normal 6 2 6 3 5 3" xfId="30407"/>
    <cellStyle name="Normal 6 2 6 3 5 4" xfId="30408"/>
    <cellStyle name="Normal 6 2 6 3 6" xfId="30409"/>
    <cellStyle name="Normal 6 2 6 3 6 2" xfId="30410"/>
    <cellStyle name="Normal 6 2 6 3 6 3" xfId="30411"/>
    <cellStyle name="Normal 6 2 6 3 6 4" xfId="30412"/>
    <cellStyle name="Normal 6 2 6 3 7" xfId="30413"/>
    <cellStyle name="Normal 6 2 6 3 7 2" xfId="30414"/>
    <cellStyle name="Normal 6 2 6 3 7 3" xfId="30415"/>
    <cellStyle name="Normal 6 2 6 3 8" xfId="30416"/>
    <cellStyle name="Normal 6 2 6 3 9" xfId="30417"/>
    <cellStyle name="Normal 6 2 6 4" xfId="30418"/>
    <cellStyle name="Normal 6 2 6 4 2" xfId="30419"/>
    <cellStyle name="Normal 6 2 6 4 2 2" xfId="30420"/>
    <cellStyle name="Normal 6 2 6 4 2 2 2" xfId="30421"/>
    <cellStyle name="Normal 6 2 6 4 2 2 3" xfId="30422"/>
    <cellStyle name="Normal 6 2 6 4 2 2 4" xfId="30423"/>
    <cellStyle name="Normal 6 2 6 4 2 3" xfId="30424"/>
    <cellStyle name="Normal 6 2 6 4 2 3 2" xfId="30425"/>
    <cellStyle name="Normal 6 2 6 4 2 3 3" xfId="30426"/>
    <cellStyle name="Normal 6 2 6 4 2 4" xfId="30427"/>
    <cellStyle name="Normal 6 2 6 4 2 5" xfId="30428"/>
    <cellStyle name="Normal 6 2 6 4 2 6" xfId="30429"/>
    <cellStyle name="Normal 6 2 6 4 3" xfId="30430"/>
    <cellStyle name="Normal 6 2 6 4 3 2" xfId="30431"/>
    <cellStyle name="Normal 6 2 6 4 3 3" xfId="30432"/>
    <cellStyle name="Normal 6 2 6 4 3 4" xfId="30433"/>
    <cellStyle name="Normal 6 2 6 4 4" xfId="30434"/>
    <cellStyle name="Normal 6 2 6 4 4 2" xfId="30435"/>
    <cellStyle name="Normal 6 2 6 4 4 3" xfId="30436"/>
    <cellStyle name="Normal 6 2 6 4 4 4" xfId="30437"/>
    <cellStyle name="Normal 6 2 6 4 5" xfId="30438"/>
    <cellStyle name="Normal 6 2 6 4 5 2" xfId="30439"/>
    <cellStyle name="Normal 6 2 6 4 5 3" xfId="30440"/>
    <cellStyle name="Normal 6 2 6 4 5 4" xfId="30441"/>
    <cellStyle name="Normal 6 2 6 4 6" xfId="30442"/>
    <cellStyle name="Normal 6 2 6 4 6 2" xfId="30443"/>
    <cellStyle name="Normal 6 2 6 4 6 3" xfId="30444"/>
    <cellStyle name="Normal 6 2 6 4 7" xfId="30445"/>
    <cellStyle name="Normal 6 2 6 4 8" xfId="30446"/>
    <cellStyle name="Normal 6 2 6 4 9" xfId="30447"/>
    <cellStyle name="Normal 6 2 6 5" xfId="30448"/>
    <cellStyle name="Normal 6 2 6 5 2" xfId="30449"/>
    <cellStyle name="Normal 6 2 6 5 2 2" xfId="30450"/>
    <cellStyle name="Normal 6 2 6 5 2 2 2" xfId="30451"/>
    <cellStyle name="Normal 6 2 6 5 2 2 3" xfId="30452"/>
    <cellStyle name="Normal 6 2 6 5 2 2 4" xfId="30453"/>
    <cellStyle name="Normal 6 2 6 5 2 3" xfId="30454"/>
    <cellStyle name="Normal 6 2 6 5 2 3 2" xfId="30455"/>
    <cellStyle name="Normal 6 2 6 5 2 3 3" xfId="30456"/>
    <cellStyle name="Normal 6 2 6 5 2 4" xfId="30457"/>
    <cellStyle name="Normal 6 2 6 5 2 5" xfId="30458"/>
    <cellStyle name="Normal 6 2 6 5 2 6" xfId="30459"/>
    <cellStyle name="Normal 6 2 6 5 3" xfId="30460"/>
    <cellStyle name="Normal 6 2 6 5 3 2" xfId="30461"/>
    <cellStyle name="Normal 6 2 6 5 3 3" xfId="30462"/>
    <cellStyle name="Normal 6 2 6 5 3 4" xfId="30463"/>
    <cellStyle name="Normal 6 2 6 5 4" xfId="30464"/>
    <cellStyle name="Normal 6 2 6 5 4 2" xfId="30465"/>
    <cellStyle name="Normal 6 2 6 5 4 3" xfId="30466"/>
    <cellStyle name="Normal 6 2 6 5 4 4" xfId="30467"/>
    <cellStyle name="Normal 6 2 6 5 5" xfId="30468"/>
    <cellStyle name="Normal 6 2 6 5 5 2" xfId="30469"/>
    <cellStyle name="Normal 6 2 6 5 5 3" xfId="30470"/>
    <cellStyle name="Normal 6 2 6 5 5 4" xfId="30471"/>
    <cellStyle name="Normal 6 2 6 5 6" xfId="30472"/>
    <cellStyle name="Normal 6 2 6 5 6 2" xfId="30473"/>
    <cellStyle name="Normal 6 2 6 5 6 3" xfId="30474"/>
    <cellStyle name="Normal 6 2 6 5 7" xfId="30475"/>
    <cellStyle name="Normal 6 2 6 5 8" xfId="30476"/>
    <cellStyle name="Normal 6 2 6 5 9" xfId="30477"/>
    <cellStyle name="Normal 6 2 6 6" xfId="30478"/>
    <cellStyle name="Normal 6 2 6 6 2" xfId="30479"/>
    <cellStyle name="Normal 6 2 6 6 2 2" xfId="30480"/>
    <cellStyle name="Normal 6 2 6 6 2 2 2" xfId="30481"/>
    <cellStyle name="Normal 6 2 6 6 2 2 3" xfId="30482"/>
    <cellStyle name="Normal 6 2 6 6 2 2 4" xfId="30483"/>
    <cellStyle name="Normal 6 2 6 6 2 3" xfId="30484"/>
    <cellStyle name="Normal 6 2 6 6 2 3 2" xfId="30485"/>
    <cellStyle name="Normal 6 2 6 6 2 3 3" xfId="30486"/>
    <cellStyle name="Normal 6 2 6 6 2 4" xfId="30487"/>
    <cellStyle name="Normal 6 2 6 6 2 5" xfId="30488"/>
    <cellStyle name="Normal 6 2 6 6 2 6" xfId="30489"/>
    <cellStyle name="Normal 6 2 6 6 3" xfId="30490"/>
    <cellStyle name="Normal 6 2 6 6 3 2" xfId="30491"/>
    <cellStyle name="Normal 6 2 6 6 3 3" xfId="30492"/>
    <cellStyle name="Normal 6 2 6 6 3 4" xfId="30493"/>
    <cellStyle name="Normal 6 2 6 6 4" xfId="30494"/>
    <cellStyle name="Normal 6 2 6 6 4 2" xfId="30495"/>
    <cellStyle name="Normal 6 2 6 6 4 3" xfId="30496"/>
    <cellStyle name="Normal 6 2 6 6 4 4" xfId="30497"/>
    <cellStyle name="Normal 6 2 6 6 5" xfId="30498"/>
    <cellStyle name="Normal 6 2 6 6 5 2" xfId="30499"/>
    <cellStyle name="Normal 6 2 6 6 5 3" xfId="30500"/>
    <cellStyle name="Normal 6 2 6 6 6" xfId="30501"/>
    <cellStyle name="Normal 6 2 6 6 7" xfId="30502"/>
    <cellStyle name="Normal 6 2 6 6 8" xfId="30503"/>
    <cellStyle name="Normal 6 2 6 7" xfId="30504"/>
    <cellStyle name="Normal 6 2 6 7 2" xfId="30505"/>
    <cellStyle name="Normal 6 2 6 7 2 2" xfId="30506"/>
    <cellStyle name="Normal 6 2 6 7 2 3" xfId="30507"/>
    <cellStyle name="Normal 6 2 6 7 2 4" xfId="30508"/>
    <cellStyle name="Normal 6 2 6 7 3" xfId="30509"/>
    <cellStyle name="Normal 6 2 6 7 3 2" xfId="30510"/>
    <cellStyle name="Normal 6 2 6 7 3 3" xfId="30511"/>
    <cellStyle name="Normal 6 2 6 7 4" xfId="30512"/>
    <cellStyle name="Normal 6 2 6 7 5" xfId="30513"/>
    <cellStyle name="Normal 6 2 6 7 6" xfId="30514"/>
    <cellStyle name="Normal 6 2 6 8" xfId="30515"/>
    <cellStyle name="Normal 6 2 6 8 2" xfId="30516"/>
    <cellStyle name="Normal 6 2 6 8 3" xfId="30517"/>
    <cellStyle name="Normal 6 2 6 8 4" xfId="30518"/>
    <cellStyle name="Normal 6 2 6 9" xfId="30519"/>
    <cellStyle name="Normal 6 2 6 9 2" xfId="30520"/>
    <cellStyle name="Normal 6 2 6 9 3" xfId="30521"/>
    <cellStyle name="Normal 6 2 6 9 4" xfId="30522"/>
    <cellStyle name="Normal 6 2 7" xfId="30523"/>
    <cellStyle name="Normal 6 2 7 10" xfId="30524"/>
    <cellStyle name="Normal 6 2 7 11" xfId="30525"/>
    <cellStyle name="Normal 6 2 7 2" xfId="30526"/>
    <cellStyle name="Normal 6 2 7 2 10" xfId="30527"/>
    <cellStyle name="Normal 6 2 7 2 2" xfId="30528"/>
    <cellStyle name="Normal 6 2 7 2 2 2" xfId="30529"/>
    <cellStyle name="Normal 6 2 7 2 2 2 2" xfId="30530"/>
    <cellStyle name="Normal 6 2 7 2 2 2 2 2" xfId="30531"/>
    <cellStyle name="Normal 6 2 7 2 2 2 2 3" xfId="30532"/>
    <cellStyle name="Normal 6 2 7 2 2 2 2 4" xfId="30533"/>
    <cellStyle name="Normal 6 2 7 2 2 2 3" xfId="30534"/>
    <cellStyle name="Normal 6 2 7 2 2 2 3 2" xfId="30535"/>
    <cellStyle name="Normal 6 2 7 2 2 2 3 3" xfId="30536"/>
    <cellStyle name="Normal 6 2 7 2 2 2 4" xfId="30537"/>
    <cellStyle name="Normal 6 2 7 2 2 2 5" xfId="30538"/>
    <cellStyle name="Normal 6 2 7 2 2 2 6" xfId="30539"/>
    <cellStyle name="Normal 6 2 7 2 2 3" xfId="30540"/>
    <cellStyle name="Normal 6 2 7 2 2 3 2" xfId="30541"/>
    <cellStyle name="Normal 6 2 7 2 2 3 3" xfId="30542"/>
    <cellStyle name="Normal 6 2 7 2 2 3 4" xfId="30543"/>
    <cellStyle name="Normal 6 2 7 2 2 4" xfId="30544"/>
    <cellStyle name="Normal 6 2 7 2 2 4 2" xfId="30545"/>
    <cellStyle name="Normal 6 2 7 2 2 4 3" xfId="30546"/>
    <cellStyle name="Normal 6 2 7 2 2 4 4" xfId="30547"/>
    <cellStyle name="Normal 6 2 7 2 2 5" xfId="30548"/>
    <cellStyle name="Normal 6 2 7 2 2 5 2" xfId="30549"/>
    <cellStyle name="Normal 6 2 7 2 2 5 3" xfId="30550"/>
    <cellStyle name="Normal 6 2 7 2 2 5 4" xfId="30551"/>
    <cellStyle name="Normal 6 2 7 2 2 6" xfId="30552"/>
    <cellStyle name="Normal 6 2 7 2 2 6 2" xfId="30553"/>
    <cellStyle name="Normal 6 2 7 2 2 6 3" xfId="30554"/>
    <cellStyle name="Normal 6 2 7 2 2 7" xfId="30555"/>
    <cellStyle name="Normal 6 2 7 2 2 8" xfId="30556"/>
    <cellStyle name="Normal 6 2 7 2 2 9" xfId="30557"/>
    <cellStyle name="Normal 6 2 7 2 3" xfId="30558"/>
    <cellStyle name="Normal 6 2 7 2 3 2" xfId="30559"/>
    <cellStyle name="Normal 6 2 7 2 3 2 2" xfId="30560"/>
    <cellStyle name="Normal 6 2 7 2 3 2 3" xfId="30561"/>
    <cellStyle name="Normal 6 2 7 2 3 2 4" xfId="30562"/>
    <cellStyle name="Normal 6 2 7 2 3 3" xfId="30563"/>
    <cellStyle name="Normal 6 2 7 2 3 3 2" xfId="30564"/>
    <cellStyle name="Normal 6 2 7 2 3 3 3" xfId="30565"/>
    <cellStyle name="Normal 6 2 7 2 3 4" xfId="30566"/>
    <cellStyle name="Normal 6 2 7 2 3 5" xfId="30567"/>
    <cellStyle name="Normal 6 2 7 2 3 6" xfId="30568"/>
    <cellStyle name="Normal 6 2 7 2 4" xfId="30569"/>
    <cellStyle name="Normal 6 2 7 2 4 2" xfId="30570"/>
    <cellStyle name="Normal 6 2 7 2 4 3" xfId="30571"/>
    <cellStyle name="Normal 6 2 7 2 4 4" xfId="30572"/>
    <cellStyle name="Normal 6 2 7 2 5" xfId="30573"/>
    <cellStyle name="Normal 6 2 7 2 5 2" xfId="30574"/>
    <cellStyle name="Normal 6 2 7 2 5 3" xfId="30575"/>
    <cellStyle name="Normal 6 2 7 2 5 4" xfId="30576"/>
    <cellStyle name="Normal 6 2 7 2 6" xfId="30577"/>
    <cellStyle name="Normal 6 2 7 2 6 2" xfId="30578"/>
    <cellStyle name="Normal 6 2 7 2 6 3" xfId="30579"/>
    <cellStyle name="Normal 6 2 7 2 6 4" xfId="30580"/>
    <cellStyle name="Normal 6 2 7 2 7" xfId="30581"/>
    <cellStyle name="Normal 6 2 7 2 7 2" xfId="30582"/>
    <cellStyle name="Normal 6 2 7 2 7 3" xfId="30583"/>
    <cellStyle name="Normal 6 2 7 2 8" xfId="30584"/>
    <cellStyle name="Normal 6 2 7 2 9" xfId="30585"/>
    <cellStyle name="Normal 6 2 7 3" xfId="30586"/>
    <cellStyle name="Normal 6 2 7 3 2" xfId="30587"/>
    <cellStyle name="Normal 6 2 7 3 2 2" xfId="30588"/>
    <cellStyle name="Normal 6 2 7 3 2 2 2" xfId="30589"/>
    <cellStyle name="Normal 6 2 7 3 2 2 3" xfId="30590"/>
    <cellStyle name="Normal 6 2 7 3 2 2 4" xfId="30591"/>
    <cellStyle name="Normal 6 2 7 3 2 3" xfId="30592"/>
    <cellStyle name="Normal 6 2 7 3 2 3 2" xfId="30593"/>
    <cellStyle name="Normal 6 2 7 3 2 3 3" xfId="30594"/>
    <cellStyle name="Normal 6 2 7 3 2 4" xfId="30595"/>
    <cellStyle name="Normal 6 2 7 3 2 5" xfId="30596"/>
    <cellStyle name="Normal 6 2 7 3 2 6" xfId="30597"/>
    <cellStyle name="Normal 6 2 7 3 3" xfId="30598"/>
    <cellStyle name="Normal 6 2 7 3 3 2" xfId="30599"/>
    <cellStyle name="Normal 6 2 7 3 3 3" xfId="30600"/>
    <cellStyle name="Normal 6 2 7 3 3 4" xfId="30601"/>
    <cellStyle name="Normal 6 2 7 3 4" xfId="30602"/>
    <cellStyle name="Normal 6 2 7 3 4 2" xfId="30603"/>
    <cellStyle name="Normal 6 2 7 3 4 3" xfId="30604"/>
    <cellStyle name="Normal 6 2 7 3 4 4" xfId="30605"/>
    <cellStyle name="Normal 6 2 7 3 5" xfId="30606"/>
    <cellStyle name="Normal 6 2 7 3 5 2" xfId="30607"/>
    <cellStyle name="Normal 6 2 7 3 5 3" xfId="30608"/>
    <cellStyle name="Normal 6 2 7 3 5 4" xfId="30609"/>
    <cellStyle name="Normal 6 2 7 3 6" xfId="30610"/>
    <cellStyle name="Normal 6 2 7 3 6 2" xfId="30611"/>
    <cellStyle name="Normal 6 2 7 3 6 3" xfId="30612"/>
    <cellStyle name="Normal 6 2 7 3 7" xfId="30613"/>
    <cellStyle name="Normal 6 2 7 3 8" xfId="30614"/>
    <cellStyle name="Normal 6 2 7 3 9" xfId="30615"/>
    <cellStyle name="Normal 6 2 7 4" xfId="30616"/>
    <cellStyle name="Normal 6 2 7 4 2" xfId="30617"/>
    <cellStyle name="Normal 6 2 7 4 2 2" xfId="30618"/>
    <cellStyle name="Normal 6 2 7 4 2 3" xfId="30619"/>
    <cellStyle name="Normal 6 2 7 4 2 4" xfId="30620"/>
    <cellStyle name="Normal 6 2 7 4 3" xfId="30621"/>
    <cellStyle name="Normal 6 2 7 4 3 2" xfId="30622"/>
    <cellStyle name="Normal 6 2 7 4 3 3" xfId="30623"/>
    <cellStyle name="Normal 6 2 7 4 4" xfId="30624"/>
    <cellStyle name="Normal 6 2 7 4 5" xfId="30625"/>
    <cellStyle name="Normal 6 2 7 4 6" xfId="30626"/>
    <cellStyle name="Normal 6 2 7 5" xfId="30627"/>
    <cellStyle name="Normal 6 2 7 5 2" xfId="30628"/>
    <cellStyle name="Normal 6 2 7 5 3" xfId="30629"/>
    <cellStyle name="Normal 6 2 7 5 4" xfId="30630"/>
    <cellStyle name="Normal 6 2 7 6" xfId="30631"/>
    <cellStyle name="Normal 6 2 7 6 2" xfId="30632"/>
    <cellStyle name="Normal 6 2 7 6 3" xfId="30633"/>
    <cellStyle name="Normal 6 2 7 6 4" xfId="30634"/>
    <cellStyle name="Normal 6 2 7 7" xfId="30635"/>
    <cellStyle name="Normal 6 2 7 7 2" xfId="30636"/>
    <cellStyle name="Normal 6 2 7 7 3" xfId="30637"/>
    <cellStyle name="Normal 6 2 7 7 4" xfId="30638"/>
    <cellStyle name="Normal 6 2 7 8" xfId="30639"/>
    <cellStyle name="Normal 6 2 7 8 2" xfId="30640"/>
    <cellStyle name="Normal 6 2 7 8 3" xfId="30641"/>
    <cellStyle name="Normal 6 2 7 9" xfId="30642"/>
    <cellStyle name="Normal 6 2 8" xfId="30643"/>
    <cellStyle name="Normal 6 2 8 10" xfId="30644"/>
    <cellStyle name="Normal 6 2 8 11" xfId="30645"/>
    <cellStyle name="Normal 6 2 8 2" xfId="30646"/>
    <cellStyle name="Normal 6 2 8 2 10" xfId="30647"/>
    <cellStyle name="Normal 6 2 8 2 2" xfId="30648"/>
    <cellStyle name="Normal 6 2 8 2 2 2" xfId="30649"/>
    <cellStyle name="Normal 6 2 8 2 2 2 2" xfId="30650"/>
    <cellStyle name="Normal 6 2 8 2 2 2 2 2" xfId="30651"/>
    <cellStyle name="Normal 6 2 8 2 2 2 2 3" xfId="30652"/>
    <cellStyle name="Normal 6 2 8 2 2 2 2 4" xfId="30653"/>
    <cellStyle name="Normal 6 2 8 2 2 2 3" xfId="30654"/>
    <cellStyle name="Normal 6 2 8 2 2 2 3 2" xfId="30655"/>
    <cellStyle name="Normal 6 2 8 2 2 2 3 3" xfId="30656"/>
    <cellStyle name="Normal 6 2 8 2 2 2 4" xfId="30657"/>
    <cellStyle name="Normal 6 2 8 2 2 2 5" xfId="30658"/>
    <cellStyle name="Normal 6 2 8 2 2 2 6" xfId="30659"/>
    <cellStyle name="Normal 6 2 8 2 2 3" xfId="30660"/>
    <cellStyle name="Normal 6 2 8 2 2 3 2" xfId="30661"/>
    <cellStyle name="Normal 6 2 8 2 2 3 3" xfId="30662"/>
    <cellStyle name="Normal 6 2 8 2 2 3 4" xfId="30663"/>
    <cellStyle name="Normal 6 2 8 2 2 4" xfId="30664"/>
    <cellStyle name="Normal 6 2 8 2 2 4 2" xfId="30665"/>
    <cellStyle name="Normal 6 2 8 2 2 4 3" xfId="30666"/>
    <cellStyle name="Normal 6 2 8 2 2 4 4" xfId="30667"/>
    <cellStyle name="Normal 6 2 8 2 2 5" xfId="30668"/>
    <cellStyle name="Normal 6 2 8 2 2 5 2" xfId="30669"/>
    <cellStyle name="Normal 6 2 8 2 2 5 3" xfId="30670"/>
    <cellStyle name="Normal 6 2 8 2 2 5 4" xfId="30671"/>
    <cellStyle name="Normal 6 2 8 2 2 6" xfId="30672"/>
    <cellStyle name="Normal 6 2 8 2 2 6 2" xfId="30673"/>
    <cellStyle name="Normal 6 2 8 2 2 6 3" xfId="30674"/>
    <cellStyle name="Normal 6 2 8 2 2 7" xfId="30675"/>
    <cellStyle name="Normal 6 2 8 2 2 8" xfId="30676"/>
    <cellStyle name="Normal 6 2 8 2 2 9" xfId="30677"/>
    <cellStyle name="Normal 6 2 8 2 3" xfId="30678"/>
    <cellStyle name="Normal 6 2 8 2 3 2" xfId="30679"/>
    <cellStyle name="Normal 6 2 8 2 3 2 2" xfId="30680"/>
    <cellStyle name="Normal 6 2 8 2 3 2 3" xfId="30681"/>
    <cellStyle name="Normal 6 2 8 2 3 2 4" xfId="30682"/>
    <cellStyle name="Normal 6 2 8 2 3 3" xfId="30683"/>
    <cellStyle name="Normal 6 2 8 2 3 3 2" xfId="30684"/>
    <cellStyle name="Normal 6 2 8 2 3 3 3" xfId="30685"/>
    <cellStyle name="Normal 6 2 8 2 3 4" xfId="30686"/>
    <cellStyle name="Normal 6 2 8 2 3 5" xfId="30687"/>
    <cellStyle name="Normal 6 2 8 2 3 6" xfId="30688"/>
    <cellStyle name="Normal 6 2 8 2 4" xfId="30689"/>
    <cellStyle name="Normal 6 2 8 2 4 2" xfId="30690"/>
    <cellStyle name="Normal 6 2 8 2 4 3" xfId="30691"/>
    <cellStyle name="Normal 6 2 8 2 4 4" xfId="30692"/>
    <cellStyle name="Normal 6 2 8 2 5" xfId="30693"/>
    <cellStyle name="Normal 6 2 8 2 5 2" xfId="30694"/>
    <cellStyle name="Normal 6 2 8 2 5 3" xfId="30695"/>
    <cellStyle name="Normal 6 2 8 2 5 4" xfId="30696"/>
    <cellStyle name="Normal 6 2 8 2 6" xfId="30697"/>
    <cellStyle name="Normal 6 2 8 2 6 2" xfId="30698"/>
    <cellStyle name="Normal 6 2 8 2 6 3" xfId="30699"/>
    <cellStyle name="Normal 6 2 8 2 6 4" xfId="30700"/>
    <cellStyle name="Normal 6 2 8 2 7" xfId="30701"/>
    <cellStyle name="Normal 6 2 8 2 7 2" xfId="30702"/>
    <cellStyle name="Normal 6 2 8 2 7 3" xfId="30703"/>
    <cellStyle name="Normal 6 2 8 2 8" xfId="30704"/>
    <cellStyle name="Normal 6 2 8 2 9" xfId="30705"/>
    <cellStyle name="Normal 6 2 8 3" xfId="30706"/>
    <cellStyle name="Normal 6 2 8 3 2" xfId="30707"/>
    <cellStyle name="Normal 6 2 8 3 2 2" xfId="30708"/>
    <cellStyle name="Normal 6 2 8 3 2 2 2" xfId="30709"/>
    <cellStyle name="Normal 6 2 8 3 2 2 3" xfId="30710"/>
    <cellStyle name="Normal 6 2 8 3 2 2 4" xfId="30711"/>
    <cellStyle name="Normal 6 2 8 3 2 3" xfId="30712"/>
    <cellStyle name="Normal 6 2 8 3 2 3 2" xfId="30713"/>
    <cellStyle name="Normal 6 2 8 3 2 3 3" xfId="30714"/>
    <cellStyle name="Normal 6 2 8 3 2 4" xfId="30715"/>
    <cellStyle name="Normal 6 2 8 3 2 5" xfId="30716"/>
    <cellStyle name="Normal 6 2 8 3 2 6" xfId="30717"/>
    <cellStyle name="Normal 6 2 8 3 3" xfId="30718"/>
    <cellStyle name="Normal 6 2 8 3 3 2" xfId="30719"/>
    <cellStyle name="Normal 6 2 8 3 3 3" xfId="30720"/>
    <cellStyle name="Normal 6 2 8 3 3 4" xfId="30721"/>
    <cellStyle name="Normal 6 2 8 3 4" xfId="30722"/>
    <cellStyle name="Normal 6 2 8 3 4 2" xfId="30723"/>
    <cellStyle name="Normal 6 2 8 3 4 3" xfId="30724"/>
    <cellStyle name="Normal 6 2 8 3 4 4" xfId="30725"/>
    <cellStyle name="Normal 6 2 8 3 5" xfId="30726"/>
    <cellStyle name="Normal 6 2 8 3 5 2" xfId="30727"/>
    <cellStyle name="Normal 6 2 8 3 5 3" xfId="30728"/>
    <cellStyle name="Normal 6 2 8 3 5 4" xfId="30729"/>
    <cellStyle name="Normal 6 2 8 3 6" xfId="30730"/>
    <cellStyle name="Normal 6 2 8 3 6 2" xfId="30731"/>
    <cellStyle name="Normal 6 2 8 3 6 3" xfId="30732"/>
    <cellStyle name="Normal 6 2 8 3 7" xfId="30733"/>
    <cellStyle name="Normal 6 2 8 3 8" xfId="30734"/>
    <cellStyle name="Normal 6 2 8 3 9" xfId="30735"/>
    <cellStyle name="Normal 6 2 8 4" xfId="30736"/>
    <cellStyle name="Normal 6 2 8 4 2" xfId="30737"/>
    <cellStyle name="Normal 6 2 8 4 2 2" xfId="30738"/>
    <cellStyle name="Normal 6 2 8 4 2 3" xfId="30739"/>
    <cellStyle name="Normal 6 2 8 4 2 4" xfId="30740"/>
    <cellStyle name="Normal 6 2 8 4 3" xfId="30741"/>
    <cellStyle name="Normal 6 2 8 4 3 2" xfId="30742"/>
    <cellStyle name="Normal 6 2 8 4 3 3" xfId="30743"/>
    <cellStyle name="Normal 6 2 8 4 4" xfId="30744"/>
    <cellStyle name="Normal 6 2 8 4 5" xfId="30745"/>
    <cellStyle name="Normal 6 2 8 4 6" xfId="30746"/>
    <cellStyle name="Normal 6 2 8 5" xfId="30747"/>
    <cellStyle name="Normal 6 2 8 5 2" xfId="30748"/>
    <cellStyle name="Normal 6 2 8 5 3" xfId="30749"/>
    <cellStyle name="Normal 6 2 8 5 4" xfId="30750"/>
    <cellStyle name="Normal 6 2 8 6" xfId="30751"/>
    <cellStyle name="Normal 6 2 8 6 2" xfId="30752"/>
    <cellStyle name="Normal 6 2 8 6 3" xfId="30753"/>
    <cellStyle name="Normal 6 2 8 6 4" xfId="30754"/>
    <cellStyle name="Normal 6 2 8 7" xfId="30755"/>
    <cellStyle name="Normal 6 2 8 7 2" xfId="30756"/>
    <cellStyle name="Normal 6 2 8 7 3" xfId="30757"/>
    <cellStyle name="Normal 6 2 8 7 4" xfId="30758"/>
    <cellStyle name="Normal 6 2 8 8" xfId="30759"/>
    <cellStyle name="Normal 6 2 8 8 2" xfId="30760"/>
    <cellStyle name="Normal 6 2 8 8 3" xfId="30761"/>
    <cellStyle name="Normal 6 2 8 9" xfId="30762"/>
    <cellStyle name="Normal 6 2 9" xfId="30763"/>
    <cellStyle name="Normal 6 2 9 10" xfId="30764"/>
    <cellStyle name="Normal 6 2 9 11" xfId="30765"/>
    <cellStyle name="Normal 6 2 9 2" xfId="30766"/>
    <cellStyle name="Normal 6 2 9 2 10" xfId="30767"/>
    <cellStyle name="Normal 6 2 9 2 2" xfId="30768"/>
    <cellStyle name="Normal 6 2 9 2 2 2" xfId="30769"/>
    <cellStyle name="Normal 6 2 9 2 2 2 2" xfId="30770"/>
    <cellStyle name="Normal 6 2 9 2 2 2 2 2" xfId="30771"/>
    <cellStyle name="Normal 6 2 9 2 2 2 2 3" xfId="30772"/>
    <cellStyle name="Normal 6 2 9 2 2 2 2 4" xfId="30773"/>
    <cellStyle name="Normal 6 2 9 2 2 2 3" xfId="30774"/>
    <cellStyle name="Normal 6 2 9 2 2 2 3 2" xfId="30775"/>
    <cellStyle name="Normal 6 2 9 2 2 2 3 3" xfId="30776"/>
    <cellStyle name="Normal 6 2 9 2 2 2 4" xfId="30777"/>
    <cellStyle name="Normal 6 2 9 2 2 2 5" xfId="30778"/>
    <cellStyle name="Normal 6 2 9 2 2 2 6" xfId="30779"/>
    <cellStyle name="Normal 6 2 9 2 2 3" xfId="30780"/>
    <cellStyle name="Normal 6 2 9 2 2 3 2" xfId="30781"/>
    <cellStyle name="Normal 6 2 9 2 2 3 3" xfId="30782"/>
    <cellStyle name="Normal 6 2 9 2 2 3 4" xfId="30783"/>
    <cellStyle name="Normal 6 2 9 2 2 4" xfId="30784"/>
    <cellStyle name="Normal 6 2 9 2 2 4 2" xfId="30785"/>
    <cellStyle name="Normal 6 2 9 2 2 4 3" xfId="30786"/>
    <cellStyle name="Normal 6 2 9 2 2 4 4" xfId="30787"/>
    <cellStyle name="Normal 6 2 9 2 2 5" xfId="30788"/>
    <cellStyle name="Normal 6 2 9 2 2 5 2" xfId="30789"/>
    <cellStyle name="Normal 6 2 9 2 2 5 3" xfId="30790"/>
    <cellStyle name="Normal 6 2 9 2 2 5 4" xfId="30791"/>
    <cellStyle name="Normal 6 2 9 2 2 6" xfId="30792"/>
    <cellStyle name="Normal 6 2 9 2 2 6 2" xfId="30793"/>
    <cellStyle name="Normal 6 2 9 2 2 6 3" xfId="30794"/>
    <cellStyle name="Normal 6 2 9 2 2 7" xfId="30795"/>
    <cellStyle name="Normal 6 2 9 2 2 8" xfId="30796"/>
    <cellStyle name="Normal 6 2 9 2 2 9" xfId="30797"/>
    <cellStyle name="Normal 6 2 9 2 3" xfId="30798"/>
    <cellStyle name="Normal 6 2 9 2 3 2" xfId="30799"/>
    <cellStyle name="Normal 6 2 9 2 3 2 2" xfId="30800"/>
    <cellStyle name="Normal 6 2 9 2 3 2 3" xfId="30801"/>
    <cellStyle name="Normal 6 2 9 2 3 2 4" xfId="30802"/>
    <cellStyle name="Normal 6 2 9 2 3 3" xfId="30803"/>
    <cellStyle name="Normal 6 2 9 2 3 3 2" xfId="30804"/>
    <cellStyle name="Normal 6 2 9 2 3 3 3" xfId="30805"/>
    <cellStyle name="Normal 6 2 9 2 3 4" xfId="30806"/>
    <cellStyle name="Normal 6 2 9 2 3 5" xfId="30807"/>
    <cellStyle name="Normal 6 2 9 2 3 6" xfId="30808"/>
    <cellStyle name="Normal 6 2 9 2 4" xfId="30809"/>
    <cellStyle name="Normal 6 2 9 2 4 2" xfId="30810"/>
    <cellStyle name="Normal 6 2 9 2 4 3" xfId="30811"/>
    <cellStyle name="Normal 6 2 9 2 4 4" xfId="30812"/>
    <cellStyle name="Normal 6 2 9 2 5" xfId="30813"/>
    <cellStyle name="Normal 6 2 9 2 5 2" xfId="30814"/>
    <cellStyle name="Normal 6 2 9 2 5 3" xfId="30815"/>
    <cellStyle name="Normal 6 2 9 2 5 4" xfId="30816"/>
    <cellStyle name="Normal 6 2 9 2 6" xfId="30817"/>
    <cellStyle name="Normal 6 2 9 2 6 2" xfId="30818"/>
    <cellStyle name="Normal 6 2 9 2 6 3" xfId="30819"/>
    <cellStyle name="Normal 6 2 9 2 6 4" xfId="30820"/>
    <cellStyle name="Normal 6 2 9 2 7" xfId="30821"/>
    <cellStyle name="Normal 6 2 9 2 7 2" xfId="30822"/>
    <cellStyle name="Normal 6 2 9 2 7 3" xfId="30823"/>
    <cellStyle name="Normal 6 2 9 2 8" xfId="30824"/>
    <cellStyle name="Normal 6 2 9 2 9" xfId="30825"/>
    <cellStyle name="Normal 6 2 9 3" xfId="30826"/>
    <cellStyle name="Normal 6 2 9 3 2" xfId="30827"/>
    <cellStyle name="Normal 6 2 9 3 2 2" xfId="30828"/>
    <cellStyle name="Normal 6 2 9 3 2 2 2" xfId="30829"/>
    <cellStyle name="Normal 6 2 9 3 2 2 3" xfId="30830"/>
    <cellStyle name="Normal 6 2 9 3 2 2 4" xfId="30831"/>
    <cellStyle name="Normal 6 2 9 3 2 3" xfId="30832"/>
    <cellStyle name="Normal 6 2 9 3 2 3 2" xfId="30833"/>
    <cellStyle name="Normal 6 2 9 3 2 3 3" xfId="30834"/>
    <cellStyle name="Normal 6 2 9 3 2 4" xfId="30835"/>
    <cellStyle name="Normal 6 2 9 3 2 5" xfId="30836"/>
    <cellStyle name="Normal 6 2 9 3 2 6" xfId="30837"/>
    <cellStyle name="Normal 6 2 9 3 3" xfId="30838"/>
    <cellStyle name="Normal 6 2 9 3 3 2" xfId="30839"/>
    <cellStyle name="Normal 6 2 9 3 3 3" xfId="30840"/>
    <cellStyle name="Normal 6 2 9 3 3 4" xfId="30841"/>
    <cellStyle name="Normal 6 2 9 3 4" xfId="30842"/>
    <cellStyle name="Normal 6 2 9 3 4 2" xfId="30843"/>
    <cellStyle name="Normal 6 2 9 3 4 3" xfId="30844"/>
    <cellStyle name="Normal 6 2 9 3 4 4" xfId="30845"/>
    <cellStyle name="Normal 6 2 9 3 5" xfId="30846"/>
    <cellStyle name="Normal 6 2 9 3 5 2" xfId="30847"/>
    <cellStyle name="Normal 6 2 9 3 5 3" xfId="30848"/>
    <cellStyle name="Normal 6 2 9 3 5 4" xfId="30849"/>
    <cellStyle name="Normal 6 2 9 3 6" xfId="30850"/>
    <cellStyle name="Normal 6 2 9 3 6 2" xfId="30851"/>
    <cellStyle name="Normal 6 2 9 3 6 3" xfId="30852"/>
    <cellStyle name="Normal 6 2 9 3 7" xfId="30853"/>
    <cellStyle name="Normal 6 2 9 3 8" xfId="30854"/>
    <cellStyle name="Normal 6 2 9 3 9" xfId="30855"/>
    <cellStyle name="Normal 6 2 9 4" xfId="30856"/>
    <cellStyle name="Normal 6 2 9 4 2" xfId="30857"/>
    <cellStyle name="Normal 6 2 9 4 2 2" xfId="30858"/>
    <cellStyle name="Normal 6 2 9 4 2 3" xfId="30859"/>
    <cellStyle name="Normal 6 2 9 4 2 4" xfId="30860"/>
    <cellStyle name="Normal 6 2 9 4 3" xfId="30861"/>
    <cellStyle name="Normal 6 2 9 4 3 2" xfId="30862"/>
    <cellStyle name="Normal 6 2 9 4 3 3" xfId="30863"/>
    <cellStyle name="Normal 6 2 9 4 4" xfId="30864"/>
    <cellStyle name="Normal 6 2 9 4 5" xfId="30865"/>
    <cellStyle name="Normal 6 2 9 4 6" xfId="30866"/>
    <cellStyle name="Normal 6 2 9 5" xfId="30867"/>
    <cellStyle name="Normal 6 2 9 5 2" xfId="30868"/>
    <cellStyle name="Normal 6 2 9 5 3" xfId="30869"/>
    <cellStyle name="Normal 6 2 9 5 4" xfId="30870"/>
    <cellStyle name="Normal 6 2 9 6" xfId="30871"/>
    <cellStyle name="Normal 6 2 9 6 2" xfId="30872"/>
    <cellStyle name="Normal 6 2 9 6 3" xfId="30873"/>
    <cellStyle name="Normal 6 2 9 6 4" xfId="30874"/>
    <cellStyle name="Normal 6 2 9 7" xfId="30875"/>
    <cellStyle name="Normal 6 2 9 7 2" xfId="30876"/>
    <cellStyle name="Normal 6 2 9 7 3" xfId="30877"/>
    <cellStyle name="Normal 6 2 9 7 4" xfId="30878"/>
    <cellStyle name="Normal 6 2 9 8" xfId="30879"/>
    <cellStyle name="Normal 6 2 9 8 2" xfId="30880"/>
    <cellStyle name="Normal 6 2 9 8 3" xfId="30881"/>
    <cellStyle name="Normal 6 2 9 9" xfId="30882"/>
    <cellStyle name="Normal 6 20" xfId="30883"/>
    <cellStyle name="Normal 6 20 2" xfId="30884"/>
    <cellStyle name="Normal 6 20 3" xfId="30885"/>
    <cellStyle name="Normal 6 21" xfId="30886"/>
    <cellStyle name="Normal 6 22" xfId="30887"/>
    <cellStyle name="Normal 6 23" xfId="30888"/>
    <cellStyle name="Normal 6 3" xfId="55"/>
    <cellStyle name="Normal 6 3 10" xfId="30889"/>
    <cellStyle name="Normal 6 3 10 2" xfId="30890"/>
    <cellStyle name="Normal 6 3 10 2 2" xfId="30891"/>
    <cellStyle name="Normal 6 3 10 2 2 2" xfId="30892"/>
    <cellStyle name="Normal 6 3 10 2 2 3" xfId="30893"/>
    <cellStyle name="Normal 6 3 10 2 2 4" xfId="30894"/>
    <cellStyle name="Normal 6 3 10 2 3" xfId="30895"/>
    <cellStyle name="Normal 6 3 10 2 3 2" xfId="30896"/>
    <cellStyle name="Normal 6 3 10 2 3 3" xfId="30897"/>
    <cellStyle name="Normal 6 3 10 2 4" xfId="30898"/>
    <cellStyle name="Normal 6 3 10 2 5" xfId="30899"/>
    <cellStyle name="Normal 6 3 10 2 6" xfId="30900"/>
    <cellStyle name="Normal 6 3 10 3" xfId="30901"/>
    <cellStyle name="Normal 6 3 10 3 2" xfId="30902"/>
    <cellStyle name="Normal 6 3 10 3 3" xfId="30903"/>
    <cellStyle name="Normal 6 3 10 3 4" xfId="30904"/>
    <cellStyle name="Normal 6 3 10 4" xfId="30905"/>
    <cellStyle name="Normal 6 3 10 4 2" xfId="30906"/>
    <cellStyle name="Normal 6 3 10 4 3" xfId="30907"/>
    <cellStyle name="Normal 6 3 10 4 4" xfId="30908"/>
    <cellStyle name="Normal 6 3 10 5" xfId="30909"/>
    <cellStyle name="Normal 6 3 10 5 2" xfId="30910"/>
    <cellStyle name="Normal 6 3 10 5 3" xfId="30911"/>
    <cellStyle name="Normal 6 3 10 5 4" xfId="30912"/>
    <cellStyle name="Normal 6 3 10 6" xfId="30913"/>
    <cellStyle name="Normal 6 3 10 6 2" xfId="30914"/>
    <cellStyle name="Normal 6 3 10 6 3" xfId="30915"/>
    <cellStyle name="Normal 6 3 10 7" xfId="30916"/>
    <cellStyle name="Normal 6 3 10 8" xfId="30917"/>
    <cellStyle name="Normal 6 3 10 9" xfId="30918"/>
    <cellStyle name="Normal 6 3 11" xfId="30919"/>
    <cellStyle name="Normal 6 3 11 2" xfId="30920"/>
    <cellStyle name="Normal 6 3 11 2 2" xfId="30921"/>
    <cellStyle name="Normal 6 3 11 2 2 2" xfId="30922"/>
    <cellStyle name="Normal 6 3 11 2 2 3" xfId="30923"/>
    <cellStyle name="Normal 6 3 11 2 2 4" xfId="30924"/>
    <cellStyle name="Normal 6 3 11 2 3" xfId="30925"/>
    <cellStyle name="Normal 6 3 11 2 3 2" xfId="30926"/>
    <cellStyle name="Normal 6 3 11 2 3 3" xfId="30927"/>
    <cellStyle name="Normal 6 3 11 2 4" xfId="30928"/>
    <cellStyle name="Normal 6 3 11 2 5" xfId="30929"/>
    <cellStyle name="Normal 6 3 11 2 6" xfId="30930"/>
    <cellStyle name="Normal 6 3 11 3" xfId="30931"/>
    <cellStyle name="Normal 6 3 11 3 2" xfId="30932"/>
    <cellStyle name="Normal 6 3 11 3 3" xfId="30933"/>
    <cellStyle name="Normal 6 3 11 3 4" xfId="30934"/>
    <cellStyle name="Normal 6 3 11 4" xfId="30935"/>
    <cellStyle name="Normal 6 3 11 4 2" xfId="30936"/>
    <cellStyle name="Normal 6 3 11 4 3" xfId="30937"/>
    <cellStyle name="Normal 6 3 11 4 4" xfId="30938"/>
    <cellStyle name="Normal 6 3 11 5" xfId="30939"/>
    <cellStyle name="Normal 6 3 11 5 2" xfId="30940"/>
    <cellStyle name="Normal 6 3 11 5 3" xfId="30941"/>
    <cellStyle name="Normal 6 3 11 5 4" xfId="30942"/>
    <cellStyle name="Normal 6 3 11 6" xfId="30943"/>
    <cellStyle name="Normal 6 3 11 6 2" xfId="30944"/>
    <cellStyle name="Normal 6 3 11 6 3" xfId="30945"/>
    <cellStyle name="Normal 6 3 11 7" xfId="30946"/>
    <cellStyle name="Normal 6 3 11 8" xfId="30947"/>
    <cellStyle name="Normal 6 3 11 9" xfId="30948"/>
    <cellStyle name="Normal 6 3 12" xfId="30949"/>
    <cellStyle name="Normal 6 3 12 2" xfId="30950"/>
    <cellStyle name="Normal 6 3 12 2 2" xfId="30951"/>
    <cellStyle name="Normal 6 3 12 2 2 2" xfId="30952"/>
    <cellStyle name="Normal 6 3 12 2 2 3" xfId="30953"/>
    <cellStyle name="Normal 6 3 12 2 2 4" xfId="30954"/>
    <cellStyle name="Normal 6 3 12 2 3" xfId="30955"/>
    <cellStyle name="Normal 6 3 12 2 3 2" xfId="30956"/>
    <cellStyle name="Normal 6 3 12 2 3 3" xfId="30957"/>
    <cellStyle name="Normal 6 3 12 2 4" xfId="30958"/>
    <cellStyle name="Normal 6 3 12 2 5" xfId="30959"/>
    <cellStyle name="Normal 6 3 12 2 6" xfId="30960"/>
    <cellStyle name="Normal 6 3 12 3" xfId="30961"/>
    <cellStyle name="Normal 6 3 12 3 2" xfId="30962"/>
    <cellStyle name="Normal 6 3 12 3 3" xfId="30963"/>
    <cellStyle name="Normal 6 3 12 3 4" xfId="30964"/>
    <cellStyle name="Normal 6 3 12 4" xfId="30965"/>
    <cellStyle name="Normal 6 3 12 4 2" xfId="30966"/>
    <cellStyle name="Normal 6 3 12 4 3" xfId="30967"/>
    <cellStyle name="Normal 6 3 12 4 4" xfId="30968"/>
    <cellStyle name="Normal 6 3 12 5" xfId="30969"/>
    <cellStyle name="Normal 6 3 12 5 2" xfId="30970"/>
    <cellStyle name="Normal 6 3 12 5 3" xfId="30971"/>
    <cellStyle name="Normal 6 3 12 5 4" xfId="30972"/>
    <cellStyle name="Normal 6 3 12 6" xfId="30973"/>
    <cellStyle name="Normal 6 3 12 6 2" xfId="30974"/>
    <cellStyle name="Normal 6 3 12 6 3" xfId="30975"/>
    <cellStyle name="Normal 6 3 12 7" xfId="30976"/>
    <cellStyle name="Normal 6 3 12 8" xfId="30977"/>
    <cellStyle name="Normal 6 3 12 9" xfId="30978"/>
    <cellStyle name="Normal 6 3 13" xfId="30979"/>
    <cellStyle name="Normal 6 3 13 2" xfId="30980"/>
    <cellStyle name="Normal 6 3 13 2 2" xfId="30981"/>
    <cellStyle name="Normal 6 3 13 2 2 2" xfId="30982"/>
    <cellStyle name="Normal 6 3 13 2 2 3" xfId="30983"/>
    <cellStyle name="Normal 6 3 13 2 2 4" xfId="30984"/>
    <cellStyle name="Normal 6 3 13 2 3" xfId="30985"/>
    <cellStyle name="Normal 6 3 13 2 3 2" xfId="30986"/>
    <cellStyle name="Normal 6 3 13 2 3 3" xfId="30987"/>
    <cellStyle name="Normal 6 3 13 2 4" xfId="30988"/>
    <cellStyle name="Normal 6 3 13 2 5" xfId="30989"/>
    <cellStyle name="Normal 6 3 13 2 6" xfId="30990"/>
    <cellStyle name="Normal 6 3 13 3" xfId="30991"/>
    <cellStyle name="Normal 6 3 13 3 2" xfId="30992"/>
    <cellStyle name="Normal 6 3 13 3 3" xfId="30993"/>
    <cellStyle name="Normal 6 3 13 3 4" xfId="30994"/>
    <cellStyle name="Normal 6 3 13 4" xfId="30995"/>
    <cellStyle name="Normal 6 3 13 4 2" xfId="30996"/>
    <cellStyle name="Normal 6 3 13 4 3" xfId="30997"/>
    <cellStyle name="Normal 6 3 13 4 4" xfId="30998"/>
    <cellStyle name="Normal 6 3 13 5" xfId="30999"/>
    <cellStyle name="Normal 6 3 13 5 2" xfId="31000"/>
    <cellStyle name="Normal 6 3 13 5 3" xfId="31001"/>
    <cellStyle name="Normal 6 3 13 6" xfId="31002"/>
    <cellStyle name="Normal 6 3 13 7" xfId="31003"/>
    <cellStyle name="Normal 6 3 13 8" xfId="31004"/>
    <cellStyle name="Normal 6 3 14" xfId="31005"/>
    <cellStyle name="Normal 6 3 14 2" xfId="31006"/>
    <cellStyle name="Normal 6 3 14 2 2" xfId="31007"/>
    <cellStyle name="Normal 6 3 14 2 3" xfId="31008"/>
    <cellStyle name="Normal 6 3 14 2 4" xfId="31009"/>
    <cellStyle name="Normal 6 3 14 3" xfId="31010"/>
    <cellStyle name="Normal 6 3 14 3 2" xfId="31011"/>
    <cellStyle name="Normal 6 3 14 3 3" xfId="31012"/>
    <cellStyle name="Normal 6 3 14 3 4" xfId="31013"/>
    <cellStyle name="Normal 6 3 14 4" xfId="31014"/>
    <cellStyle name="Normal 6 3 14 4 2" xfId="31015"/>
    <cellStyle name="Normal 6 3 14 4 3" xfId="31016"/>
    <cellStyle name="Normal 6 3 14 5" xfId="31017"/>
    <cellStyle name="Normal 6 3 14 6" xfId="31018"/>
    <cellStyle name="Normal 6 3 14 7" xfId="31019"/>
    <cellStyle name="Normal 6 3 15" xfId="31020"/>
    <cellStyle name="Normal 6 3 15 2" xfId="31021"/>
    <cellStyle name="Normal 6 3 15 3" xfId="31022"/>
    <cellStyle name="Normal 6 3 15 4" xfId="31023"/>
    <cellStyle name="Normal 6 3 16" xfId="31024"/>
    <cellStyle name="Normal 6 3 16 2" xfId="31025"/>
    <cellStyle name="Normal 6 3 16 3" xfId="31026"/>
    <cellStyle name="Normal 6 3 16 4" xfId="31027"/>
    <cellStyle name="Normal 6 3 17" xfId="31028"/>
    <cellStyle name="Normal 6 3 17 2" xfId="31029"/>
    <cellStyle name="Normal 6 3 17 3" xfId="31030"/>
    <cellStyle name="Normal 6 3 17 4" xfId="31031"/>
    <cellStyle name="Normal 6 3 18" xfId="31032"/>
    <cellStyle name="Normal 6 3 18 2" xfId="31033"/>
    <cellStyle name="Normal 6 3 18 3" xfId="31034"/>
    <cellStyle name="Normal 6 3 19" xfId="31035"/>
    <cellStyle name="Normal 6 3 2" xfId="158"/>
    <cellStyle name="Normal 6 3 2 10" xfId="31036"/>
    <cellStyle name="Normal 6 3 2 10 2" xfId="31037"/>
    <cellStyle name="Normal 6 3 2 10 2 2" xfId="31038"/>
    <cellStyle name="Normal 6 3 2 10 2 2 2" xfId="31039"/>
    <cellStyle name="Normal 6 3 2 10 2 2 3" xfId="31040"/>
    <cellStyle name="Normal 6 3 2 10 2 2 4" xfId="31041"/>
    <cellStyle name="Normal 6 3 2 10 2 3" xfId="31042"/>
    <cellStyle name="Normal 6 3 2 10 2 3 2" xfId="31043"/>
    <cellStyle name="Normal 6 3 2 10 2 3 3" xfId="31044"/>
    <cellStyle name="Normal 6 3 2 10 2 4" xfId="31045"/>
    <cellStyle name="Normal 6 3 2 10 2 5" xfId="31046"/>
    <cellStyle name="Normal 6 3 2 10 2 6" xfId="31047"/>
    <cellStyle name="Normal 6 3 2 10 3" xfId="31048"/>
    <cellStyle name="Normal 6 3 2 10 3 2" xfId="31049"/>
    <cellStyle name="Normal 6 3 2 10 3 3" xfId="31050"/>
    <cellStyle name="Normal 6 3 2 10 3 4" xfId="31051"/>
    <cellStyle name="Normal 6 3 2 10 4" xfId="31052"/>
    <cellStyle name="Normal 6 3 2 10 4 2" xfId="31053"/>
    <cellStyle name="Normal 6 3 2 10 4 3" xfId="31054"/>
    <cellStyle name="Normal 6 3 2 10 4 4" xfId="31055"/>
    <cellStyle name="Normal 6 3 2 10 5" xfId="31056"/>
    <cellStyle name="Normal 6 3 2 10 5 2" xfId="31057"/>
    <cellStyle name="Normal 6 3 2 10 5 3" xfId="31058"/>
    <cellStyle name="Normal 6 3 2 10 5 4" xfId="31059"/>
    <cellStyle name="Normal 6 3 2 10 6" xfId="31060"/>
    <cellStyle name="Normal 6 3 2 10 6 2" xfId="31061"/>
    <cellStyle name="Normal 6 3 2 10 6 3" xfId="31062"/>
    <cellStyle name="Normal 6 3 2 10 7" xfId="31063"/>
    <cellStyle name="Normal 6 3 2 10 8" xfId="31064"/>
    <cellStyle name="Normal 6 3 2 10 9" xfId="31065"/>
    <cellStyle name="Normal 6 3 2 11" xfId="31066"/>
    <cellStyle name="Normal 6 3 2 11 2" xfId="31067"/>
    <cellStyle name="Normal 6 3 2 11 2 2" xfId="31068"/>
    <cellStyle name="Normal 6 3 2 11 2 2 2" xfId="31069"/>
    <cellStyle name="Normal 6 3 2 11 2 2 3" xfId="31070"/>
    <cellStyle name="Normal 6 3 2 11 2 2 4" xfId="31071"/>
    <cellStyle name="Normal 6 3 2 11 2 3" xfId="31072"/>
    <cellStyle name="Normal 6 3 2 11 2 3 2" xfId="31073"/>
    <cellStyle name="Normal 6 3 2 11 2 3 3" xfId="31074"/>
    <cellStyle name="Normal 6 3 2 11 2 4" xfId="31075"/>
    <cellStyle name="Normal 6 3 2 11 2 5" xfId="31076"/>
    <cellStyle name="Normal 6 3 2 11 2 6" xfId="31077"/>
    <cellStyle name="Normal 6 3 2 11 3" xfId="31078"/>
    <cellStyle name="Normal 6 3 2 11 3 2" xfId="31079"/>
    <cellStyle name="Normal 6 3 2 11 3 3" xfId="31080"/>
    <cellStyle name="Normal 6 3 2 11 3 4" xfId="31081"/>
    <cellStyle name="Normal 6 3 2 11 4" xfId="31082"/>
    <cellStyle name="Normal 6 3 2 11 4 2" xfId="31083"/>
    <cellStyle name="Normal 6 3 2 11 4 3" xfId="31084"/>
    <cellStyle name="Normal 6 3 2 11 4 4" xfId="31085"/>
    <cellStyle name="Normal 6 3 2 11 5" xfId="31086"/>
    <cellStyle name="Normal 6 3 2 11 5 2" xfId="31087"/>
    <cellStyle name="Normal 6 3 2 11 5 3" xfId="31088"/>
    <cellStyle name="Normal 6 3 2 11 6" xfId="31089"/>
    <cellStyle name="Normal 6 3 2 11 7" xfId="31090"/>
    <cellStyle name="Normal 6 3 2 11 8" xfId="31091"/>
    <cellStyle name="Normal 6 3 2 12" xfId="31092"/>
    <cellStyle name="Normal 6 3 2 12 2" xfId="31093"/>
    <cellStyle name="Normal 6 3 2 12 2 2" xfId="31094"/>
    <cellStyle name="Normal 6 3 2 12 2 3" xfId="31095"/>
    <cellStyle name="Normal 6 3 2 12 2 4" xfId="31096"/>
    <cellStyle name="Normal 6 3 2 12 3" xfId="31097"/>
    <cellStyle name="Normal 6 3 2 12 3 2" xfId="31098"/>
    <cellStyle name="Normal 6 3 2 12 3 3" xfId="31099"/>
    <cellStyle name="Normal 6 3 2 12 3 4" xfId="31100"/>
    <cellStyle name="Normal 6 3 2 12 4" xfId="31101"/>
    <cellStyle name="Normal 6 3 2 12 4 2" xfId="31102"/>
    <cellStyle name="Normal 6 3 2 12 4 3" xfId="31103"/>
    <cellStyle name="Normal 6 3 2 12 5" xfId="31104"/>
    <cellStyle name="Normal 6 3 2 12 6" xfId="31105"/>
    <cellStyle name="Normal 6 3 2 12 7" xfId="31106"/>
    <cellStyle name="Normal 6 3 2 13" xfId="31107"/>
    <cellStyle name="Normal 6 3 2 13 2" xfId="31108"/>
    <cellStyle name="Normal 6 3 2 13 3" xfId="31109"/>
    <cellStyle name="Normal 6 3 2 13 4" xfId="31110"/>
    <cellStyle name="Normal 6 3 2 14" xfId="31111"/>
    <cellStyle name="Normal 6 3 2 14 2" xfId="31112"/>
    <cellStyle name="Normal 6 3 2 14 3" xfId="31113"/>
    <cellStyle name="Normal 6 3 2 14 4" xfId="31114"/>
    <cellStyle name="Normal 6 3 2 15" xfId="31115"/>
    <cellStyle name="Normal 6 3 2 15 2" xfId="31116"/>
    <cellStyle name="Normal 6 3 2 15 3" xfId="31117"/>
    <cellStyle name="Normal 6 3 2 15 4" xfId="31118"/>
    <cellStyle name="Normal 6 3 2 16" xfId="31119"/>
    <cellStyle name="Normal 6 3 2 16 2" xfId="31120"/>
    <cellStyle name="Normal 6 3 2 16 3" xfId="31121"/>
    <cellStyle name="Normal 6 3 2 17" xfId="31122"/>
    <cellStyle name="Normal 6 3 2 18" xfId="31123"/>
    <cellStyle name="Normal 6 3 2 19" xfId="31124"/>
    <cellStyle name="Normal 6 3 2 2" xfId="214"/>
    <cellStyle name="Normal 6 3 2 2 10" xfId="31125"/>
    <cellStyle name="Normal 6 3 2 2 10 2" xfId="31126"/>
    <cellStyle name="Normal 6 3 2 2 10 3" xfId="31127"/>
    <cellStyle name="Normal 6 3 2 2 10 4" xfId="31128"/>
    <cellStyle name="Normal 6 3 2 2 11" xfId="31129"/>
    <cellStyle name="Normal 6 3 2 2 11 2" xfId="31130"/>
    <cellStyle name="Normal 6 3 2 2 11 3" xfId="31131"/>
    <cellStyle name="Normal 6 3 2 2 12" xfId="31132"/>
    <cellStyle name="Normal 6 3 2 2 13" xfId="31133"/>
    <cellStyle name="Normal 6 3 2 2 14" xfId="31134"/>
    <cellStyle name="Normal 6 3 2 2 2" xfId="31135"/>
    <cellStyle name="Normal 6 3 2 2 2 10" xfId="31136"/>
    <cellStyle name="Normal 6 3 2 2 2 11" xfId="31137"/>
    <cellStyle name="Normal 6 3 2 2 2 2" xfId="31138"/>
    <cellStyle name="Normal 6 3 2 2 2 2 10" xfId="31139"/>
    <cellStyle name="Normal 6 3 2 2 2 2 2" xfId="31140"/>
    <cellStyle name="Normal 6 3 2 2 2 2 2 2" xfId="31141"/>
    <cellStyle name="Normal 6 3 2 2 2 2 2 2 2" xfId="31142"/>
    <cellStyle name="Normal 6 3 2 2 2 2 2 2 2 2" xfId="31143"/>
    <cellStyle name="Normal 6 3 2 2 2 2 2 2 2 3" xfId="31144"/>
    <cellStyle name="Normal 6 3 2 2 2 2 2 2 2 4" xfId="31145"/>
    <cellStyle name="Normal 6 3 2 2 2 2 2 2 3" xfId="31146"/>
    <cellStyle name="Normal 6 3 2 2 2 2 2 2 3 2" xfId="31147"/>
    <cellStyle name="Normal 6 3 2 2 2 2 2 2 3 3" xfId="31148"/>
    <cellStyle name="Normal 6 3 2 2 2 2 2 2 4" xfId="31149"/>
    <cellStyle name="Normal 6 3 2 2 2 2 2 2 5" xfId="31150"/>
    <cellStyle name="Normal 6 3 2 2 2 2 2 2 6" xfId="31151"/>
    <cellStyle name="Normal 6 3 2 2 2 2 2 3" xfId="31152"/>
    <cellStyle name="Normal 6 3 2 2 2 2 2 3 2" xfId="31153"/>
    <cellStyle name="Normal 6 3 2 2 2 2 2 3 3" xfId="31154"/>
    <cellStyle name="Normal 6 3 2 2 2 2 2 3 4" xfId="31155"/>
    <cellStyle name="Normal 6 3 2 2 2 2 2 4" xfId="31156"/>
    <cellStyle name="Normal 6 3 2 2 2 2 2 4 2" xfId="31157"/>
    <cellStyle name="Normal 6 3 2 2 2 2 2 4 3" xfId="31158"/>
    <cellStyle name="Normal 6 3 2 2 2 2 2 4 4" xfId="31159"/>
    <cellStyle name="Normal 6 3 2 2 2 2 2 5" xfId="31160"/>
    <cellStyle name="Normal 6 3 2 2 2 2 2 5 2" xfId="31161"/>
    <cellStyle name="Normal 6 3 2 2 2 2 2 5 3" xfId="31162"/>
    <cellStyle name="Normal 6 3 2 2 2 2 2 5 4" xfId="31163"/>
    <cellStyle name="Normal 6 3 2 2 2 2 2 6" xfId="31164"/>
    <cellStyle name="Normal 6 3 2 2 2 2 2 6 2" xfId="31165"/>
    <cellStyle name="Normal 6 3 2 2 2 2 2 6 3" xfId="31166"/>
    <cellStyle name="Normal 6 3 2 2 2 2 2 7" xfId="31167"/>
    <cellStyle name="Normal 6 3 2 2 2 2 2 8" xfId="31168"/>
    <cellStyle name="Normal 6 3 2 2 2 2 2 9" xfId="31169"/>
    <cellStyle name="Normal 6 3 2 2 2 2 3" xfId="31170"/>
    <cellStyle name="Normal 6 3 2 2 2 2 3 2" xfId="31171"/>
    <cellStyle name="Normal 6 3 2 2 2 2 3 2 2" xfId="31172"/>
    <cellStyle name="Normal 6 3 2 2 2 2 3 2 3" xfId="31173"/>
    <cellStyle name="Normal 6 3 2 2 2 2 3 2 4" xfId="31174"/>
    <cellStyle name="Normal 6 3 2 2 2 2 3 3" xfId="31175"/>
    <cellStyle name="Normal 6 3 2 2 2 2 3 3 2" xfId="31176"/>
    <cellStyle name="Normal 6 3 2 2 2 2 3 3 3" xfId="31177"/>
    <cellStyle name="Normal 6 3 2 2 2 2 3 4" xfId="31178"/>
    <cellStyle name="Normal 6 3 2 2 2 2 3 5" xfId="31179"/>
    <cellStyle name="Normal 6 3 2 2 2 2 3 6" xfId="31180"/>
    <cellStyle name="Normal 6 3 2 2 2 2 4" xfId="31181"/>
    <cellStyle name="Normal 6 3 2 2 2 2 4 2" xfId="31182"/>
    <cellStyle name="Normal 6 3 2 2 2 2 4 3" xfId="31183"/>
    <cellStyle name="Normal 6 3 2 2 2 2 4 4" xfId="31184"/>
    <cellStyle name="Normal 6 3 2 2 2 2 5" xfId="31185"/>
    <cellStyle name="Normal 6 3 2 2 2 2 5 2" xfId="31186"/>
    <cellStyle name="Normal 6 3 2 2 2 2 5 3" xfId="31187"/>
    <cellStyle name="Normal 6 3 2 2 2 2 5 4" xfId="31188"/>
    <cellStyle name="Normal 6 3 2 2 2 2 6" xfId="31189"/>
    <cellStyle name="Normal 6 3 2 2 2 2 6 2" xfId="31190"/>
    <cellStyle name="Normal 6 3 2 2 2 2 6 3" xfId="31191"/>
    <cellStyle name="Normal 6 3 2 2 2 2 6 4" xfId="31192"/>
    <cellStyle name="Normal 6 3 2 2 2 2 7" xfId="31193"/>
    <cellStyle name="Normal 6 3 2 2 2 2 7 2" xfId="31194"/>
    <cellStyle name="Normal 6 3 2 2 2 2 7 3" xfId="31195"/>
    <cellStyle name="Normal 6 3 2 2 2 2 8" xfId="31196"/>
    <cellStyle name="Normal 6 3 2 2 2 2 9" xfId="31197"/>
    <cellStyle name="Normal 6 3 2 2 2 3" xfId="31198"/>
    <cellStyle name="Normal 6 3 2 2 2 3 2" xfId="31199"/>
    <cellStyle name="Normal 6 3 2 2 2 3 2 2" xfId="31200"/>
    <cellStyle name="Normal 6 3 2 2 2 3 2 2 2" xfId="31201"/>
    <cellStyle name="Normal 6 3 2 2 2 3 2 2 3" xfId="31202"/>
    <cellStyle name="Normal 6 3 2 2 2 3 2 2 4" xfId="31203"/>
    <cellStyle name="Normal 6 3 2 2 2 3 2 3" xfId="31204"/>
    <cellStyle name="Normal 6 3 2 2 2 3 2 3 2" xfId="31205"/>
    <cellStyle name="Normal 6 3 2 2 2 3 2 3 3" xfId="31206"/>
    <cellStyle name="Normal 6 3 2 2 2 3 2 4" xfId="31207"/>
    <cellStyle name="Normal 6 3 2 2 2 3 2 5" xfId="31208"/>
    <cellStyle name="Normal 6 3 2 2 2 3 2 6" xfId="31209"/>
    <cellStyle name="Normal 6 3 2 2 2 3 3" xfId="31210"/>
    <cellStyle name="Normal 6 3 2 2 2 3 3 2" xfId="31211"/>
    <cellStyle name="Normal 6 3 2 2 2 3 3 3" xfId="31212"/>
    <cellStyle name="Normal 6 3 2 2 2 3 3 4" xfId="31213"/>
    <cellStyle name="Normal 6 3 2 2 2 3 4" xfId="31214"/>
    <cellStyle name="Normal 6 3 2 2 2 3 4 2" xfId="31215"/>
    <cellStyle name="Normal 6 3 2 2 2 3 4 3" xfId="31216"/>
    <cellStyle name="Normal 6 3 2 2 2 3 4 4" xfId="31217"/>
    <cellStyle name="Normal 6 3 2 2 2 3 5" xfId="31218"/>
    <cellStyle name="Normal 6 3 2 2 2 3 5 2" xfId="31219"/>
    <cellStyle name="Normal 6 3 2 2 2 3 5 3" xfId="31220"/>
    <cellStyle name="Normal 6 3 2 2 2 3 5 4" xfId="31221"/>
    <cellStyle name="Normal 6 3 2 2 2 3 6" xfId="31222"/>
    <cellStyle name="Normal 6 3 2 2 2 3 6 2" xfId="31223"/>
    <cellStyle name="Normal 6 3 2 2 2 3 6 3" xfId="31224"/>
    <cellStyle name="Normal 6 3 2 2 2 3 7" xfId="31225"/>
    <cellStyle name="Normal 6 3 2 2 2 3 8" xfId="31226"/>
    <cellStyle name="Normal 6 3 2 2 2 3 9" xfId="31227"/>
    <cellStyle name="Normal 6 3 2 2 2 4" xfId="31228"/>
    <cellStyle name="Normal 6 3 2 2 2 4 2" xfId="31229"/>
    <cellStyle name="Normal 6 3 2 2 2 4 2 2" xfId="31230"/>
    <cellStyle name="Normal 6 3 2 2 2 4 2 3" xfId="31231"/>
    <cellStyle name="Normal 6 3 2 2 2 4 2 4" xfId="31232"/>
    <cellStyle name="Normal 6 3 2 2 2 4 3" xfId="31233"/>
    <cellStyle name="Normal 6 3 2 2 2 4 3 2" xfId="31234"/>
    <cellStyle name="Normal 6 3 2 2 2 4 3 3" xfId="31235"/>
    <cellStyle name="Normal 6 3 2 2 2 4 4" xfId="31236"/>
    <cellStyle name="Normal 6 3 2 2 2 4 5" xfId="31237"/>
    <cellStyle name="Normal 6 3 2 2 2 4 6" xfId="31238"/>
    <cellStyle name="Normal 6 3 2 2 2 5" xfId="31239"/>
    <cellStyle name="Normal 6 3 2 2 2 5 2" xfId="31240"/>
    <cellStyle name="Normal 6 3 2 2 2 5 3" xfId="31241"/>
    <cellStyle name="Normal 6 3 2 2 2 5 4" xfId="31242"/>
    <cellStyle name="Normal 6 3 2 2 2 6" xfId="31243"/>
    <cellStyle name="Normal 6 3 2 2 2 6 2" xfId="31244"/>
    <cellStyle name="Normal 6 3 2 2 2 6 3" xfId="31245"/>
    <cellStyle name="Normal 6 3 2 2 2 6 4" xfId="31246"/>
    <cellStyle name="Normal 6 3 2 2 2 7" xfId="31247"/>
    <cellStyle name="Normal 6 3 2 2 2 7 2" xfId="31248"/>
    <cellStyle name="Normal 6 3 2 2 2 7 3" xfId="31249"/>
    <cellStyle name="Normal 6 3 2 2 2 7 4" xfId="31250"/>
    <cellStyle name="Normal 6 3 2 2 2 8" xfId="31251"/>
    <cellStyle name="Normal 6 3 2 2 2 8 2" xfId="31252"/>
    <cellStyle name="Normal 6 3 2 2 2 8 3" xfId="31253"/>
    <cellStyle name="Normal 6 3 2 2 2 9" xfId="31254"/>
    <cellStyle name="Normal 6 3 2 2 3" xfId="31255"/>
    <cellStyle name="Normal 6 3 2 2 3 10" xfId="31256"/>
    <cellStyle name="Normal 6 3 2 2 3 2" xfId="31257"/>
    <cellStyle name="Normal 6 3 2 2 3 2 2" xfId="31258"/>
    <cellStyle name="Normal 6 3 2 2 3 2 2 2" xfId="31259"/>
    <cellStyle name="Normal 6 3 2 2 3 2 2 2 2" xfId="31260"/>
    <cellStyle name="Normal 6 3 2 2 3 2 2 2 3" xfId="31261"/>
    <cellStyle name="Normal 6 3 2 2 3 2 2 2 4" xfId="31262"/>
    <cellStyle name="Normal 6 3 2 2 3 2 2 3" xfId="31263"/>
    <cellStyle name="Normal 6 3 2 2 3 2 2 3 2" xfId="31264"/>
    <cellStyle name="Normal 6 3 2 2 3 2 2 3 3" xfId="31265"/>
    <cellStyle name="Normal 6 3 2 2 3 2 2 4" xfId="31266"/>
    <cellStyle name="Normal 6 3 2 2 3 2 2 5" xfId="31267"/>
    <cellStyle name="Normal 6 3 2 2 3 2 2 6" xfId="31268"/>
    <cellStyle name="Normal 6 3 2 2 3 2 3" xfId="31269"/>
    <cellStyle name="Normal 6 3 2 2 3 2 3 2" xfId="31270"/>
    <cellStyle name="Normal 6 3 2 2 3 2 3 3" xfId="31271"/>
    <cellStyle name="Normal 6 3 2 2 3 2 3 4" xfId="31272"/>
    <cellStyle name="Normal 6 3 2 2 3 2 4" xfId="31273"/>
    <cellStyle name="Normal 6 3 2 2 3 2 4 2" xfId="31274"/>
    <cellStyle name="Normal 6 3 2 2 3 2 4 3" xfId="31275"/>
    <cellStyle name="Normal 6 3 2 2 3 2 4 4" xfId="31276"/>
    <cellStyle name="Normal 6 3 2 2 3 2 5" xfId="31277"/>
    <cellStyle name="Normal 6 3 2 2 3 2 5 2" xfId="31278"/>
    <cellStyle name="Normal 6 3 2 2 3 2 5 3" xfId="31279"/>
    <cellStyle name="Normal 6 3 2 2 3 2 5 4" xfId="31280"/>
    <cellStyle name="Normal 6 3 2 2 3 2 6" xfId="31281"/>
    <cellStyle name="Normal 6 3 2 2 3 2 6 2" xfId="31282"/>
    <cellStyle name="Normal 6 3 2 2 3 2 6 3" xfId="31283"/>
    <cellStyle name="Normal 6 3 2 2 3 2 7" xfId="31284"/>
    <cellStyle name="Normal 6 3 2 2 3 2 8" xfId="31285"/>
    <cellStyle name="Normal 6 3 2 2 3 2 9" xfId="31286"/>
    <cellStyle name="Normal 6 3 2 2 3 3" xfId="31287"/>
    <cellStyle name="Normal 6 3 2 2 3 3 2" xfId="31288"/>
    <cellStyle name="Normal 6 3 2 2 3 3 2 2" xfId="31289"/>
    <cellStyle name="Normal 6 3 2 2 3 3 2 3" xfId="31290"/>
    <cellStyle name="Normal 6 3 2 2 3 3 2 4" xfId="31291"/>
    <cellStyle name="Normal 6 3 2 2 3 3 3" xfId="31292"/>
    <cellStyle name="Normal 6 3 2 2 3 3 3 2" xfId="31293"/>
    <cellStyle name="Normal 6 3 2 2 3 3 3 3" xfId="31294"/>
    <cellStyle name="Normal 6 3 2 2 3 3 4" xfId="31295"/>
    <cellStyle name="Normal 6 3 2 2 3 3 5" xfId="31296"/>
    <cellStyle name="Normal 6 3 2 2 3 3 6" xfId="31297"/>
    <cellStyle name="Normal 6 3 2 2 3 4" xfId="31298"/>
    <cellStyle name="Normal 6 3 2 2 3 4 2" xfId="31299"/>
    <cellStyle name="Normal 6 3 2 2 3 4 3" xfId="31300"/>
    <cellStyle name="Normal 6 3 2 2 3 4 4" xfId="31301"/>
    <cellStyle name="Normal 6 3 2 2 3 5" xfId="31302"/>
    <cellStyle name="Normal 6 3 2 2 3 5 2" xfId="31303"/>
    <cellStyle name="Normal 6 3 2 2 3 5 3" xfId="31304"/>
    <cellStyle name="Normal 6 3 2 2 3 5 4" xfId="31305"/>
    <cellStyle name="Normal 6 3 2 2 3 6" xfId="31306"/>
    <cellStyle name="Normal 6 3 2 2 3 6 2" xfId="31307"/>
    <cellStyle name="Normal 6 3 2 2 3 6 3" xfId="31308"/>
    <cellStyle name="Normal 6 3 2 2 3 6 4" xfId="31309"/>
    <cellStyle name="Normal 6 3 2 2 3 7" xfId="31310"/>
    <cellStyle name="Normal 6 3 2 2 3 7 2" xfId="31311"/>
    <cellStyle name="Normal 6 3 2 2 3 7 3" xfId="31312"/>
    <cellStyle name="Normal 6 3 2 2 3 8" xfId="31313"/>
    <cellStyle name="Normal 6 3 2 2 3 9" xfId="31314"/>
    <cellStyle name="Normal 6 3 2 2 4" xfId="31315"/>
    <cellStyle name="Normal 6 3 2 2 4 2" xfId="31316"/>
    <cellStyle name="Normal 6 3 2 2 4 2 2" xfId="31317"/>
    <cellStyle name="Normal 6 3 2 2 4 2 2 2" xfId="31318"/>
    <cellStyle name="Normal 6 3 2 2 4 2 2 3" xfId="31319"/>
    <cellStyle name="Normal 6 3 2 2 4 2 2 4" xfId="31320"/>
    <cellStyle name="Normal 6 3 2 2 4 2 3" xfId="31321"/>
    <cellStyle name="Normal 6 3 2 2 4 2 3 2" xfId="31322"/>
    <cellStyle name="Normal 6 3 2 2 4 2 3 3" xfId="31323"/>
    <cellStyle name="Normal 6 3 2 2 4 2 4" xfId="31324"/>
    <cellStyle name="Normal 6 3 2 2 4 2 5" xfId="31325"/>
    <cellStyle name="Normal 6 3 2 2 4 2 6" xfId="31326"/>
    <cellStyle name="Normal 6 3 2 2 4 3" xfId="31327"/>
    <cellStyle name="Normal 6 3 2 2 4 3 2" xfId="31328"/>
    <cellStyle name="Normal 6 3 2 2 4 3 3" xfId="31329"/>
    <cellStyle name="Normal 6 3 2 2 4 3 4" xfId="31330"/>
    <cellStyle name="Normal 6 3 2 2 4 4" xfId="31331"/>
    <cellStyle name="Normal 6 3 2 2 4 4 2" xfId="31332"/>
    <cellStyle name="Normal 6 3 2 2 4 4 3" xfId="31333"/>
    <cellStyle name="Normal 6 3 2 2 4 4 4" xfId="31334"/>
    <cellStyle name="Normal 6 3 2 2 4 5" xfId="31335"/>
    <cellStyle name="Normal 6 3 2 2 4 5 2" xfId="31336"/>
    <cellStyle name="Normal 6 3 2 2 4 5 3" xfId="31337"/>
    <cellStyle name="Normal 6 3 2 2 4 5 4" xfId="31338"/>
    <cellStyle name="Normal 6 3 2 2 4 6" xfId="31339"/>
    <cellStyle name="Normal 6 3 2 2 4 6 2" xfId="31340"/>
    <cellStyle name="Normal 6 3 2 2 4 6 3" xfId="31341"/>
    <cellStyle name="Normal 6 3 2 2 4 7" xfId="31342"/>
    <cellStyle name="Normal 6 3 2 2 4 8" xfId="31343"/>
    <cellStyle name="Normal 6 3 2 2 4 9" xfId="31344"/>
    <cellStyle name="Normal 6 3 2 2 5" xfId="31345"/>
    <cellStyle name="Normal 6 3 2 2 5 2" xfId="31346"/>
    <cellStyle name="Normal 6 3 2 2 5 2 2" xfId="31347"/>
    <cellStyle name="Normal 6 3 2 2 5 2 2 2" xfId="31348"/>
    <cellStyle name="Normal 6 3 2 2 5 2 2 3" xfId="31349"/>
    <cellStyle name="Normal 6 3 2 2 5 2 2 4" xfId="31350"/>
    <cellStyle name="Normal 6 3 2 2 5 2 3" xfId="31351"/>
    <cellStyle name="Normal 6 3 2 2 5 2 3 2" xfId="31352"/>
    <cellStyle name="Normal 6 3 2 2 5 2 3 3" xfId="31353"/>
    <cellStyle name="Normal 6 3 2 2 5 2 4" xfId="31354"/>
    <cellStyle name="Normal 6 3 2 2 5 2 5" xfId="31355"/>
    <cellStyle name="Normal 6 3 2 2 5 2 6" xfId="31356"/>
    <cellStyle name="Normal 6 3 2 2 5 3" xfId="31357"/>
    <cellStyle name="Normal 6 3 2 2 5 3 2" xfId="31358"/>
    <cellStyle name="Normal 6 3 2 2 5 3 3" xfId="31359"/>
    <cellStyle name="Normal 6 3 2 2 5 3 4" xfId="31360"/>
    <cellStyle name="Normal 6 3 2 2 5 4" xfId="31361"/>
    <cellStyle name="Normal 6 3 2 2 5 4 2" xfId="31362"/>
    <cellStyle name="Normal 6 3 2 2 5 4 3" xfId="31363"/>
    <cellStyle name="Normal 6 3 2 2 5 4 4" xfId="31364"/>
    <cellStyle name="Normal 6 3 2 2 5 5" xfId="31365"/>
    <cellStyle name="Normal 6 3 2 2 5 5 2" xfId="31366"/>
    <cellStyle name="Normal 6 3 2 2 5 5 3" xfId="31367"/>
    <cellStyle name="Normal 6 3 2 2 5 5 4" xfId="31368"/>
    <cellStyle name="Normal 6 3 2 2 5 6" xfId="31369"/>
    <cellStyle name="Normal 6 3 2 2 5 6 2" xfId="31370"/>
    <cellStyle name="Normal 6 3 2 2 5 6 3" xfId="31371"/>
    <cellStyle name="Normal 6 3 2 2 5 7" xfId="31372"/>
    <cellStyle name="Normal 6 3 2 2 5 8" xfId="31373"/>
    <cellStyle name="Normal 6 3 2 2 5 9" xfId="31374"/>
    <cellStyle name="Normal 6 3 2 2 6" xfId="31375"/>
    <cellStyle name="Normal 6 3 2 2 6 2" xfId="31376"/>
    <cellStyle name="Normal 6 3 2 2 6 2 2" xfId="31377"/>
    <cellStyle name="Normal 6 3 2 2 6 2 2 2" xfId="31378"/>
    <cellStyle name="Normal 6 3 2 2 6 2 2 3" xfId="31379"/>
    <cellStyle name="Normal 6 3 2 2 6 2 2 4" xfId="31380"/>
    <cellStyle name="Normal 6 3 2 2 6 2 3" xfId="31381"/>
    <cellStyle name="Normal 6 3 2 2 6 2 3 2" xfId="31382"/>
    <cellStyle name="Normal 6 3 2 2 6 2 3 3" xfId="31383"/>
    <cellStyle name="Normal 6 3 2 2 6 2 4" xfId="31384"/>
    <cellStyle name="Normal 6 3 2 2 6 2 5" xfId="31385"/>
    <cellStyle name="Normal 6 3 2 2 6 2 6" xfId="31386"/>
    <cellStyle name="Normal 6 3 2 2 6 3" xfId="31387"/>
    <cellStyle name="Normal 6 3 2 2 6 3 2" xfId="31388"/>
    <cellStyle name="Normal 6 3 2 2 6 3 3" xfId="31389"/>
    <cellStyle name="Normal 6 3 2 2 6 3 4" xfId="31390"/>
    <cellStyle name="Normal 6 3 2 2 6 4" xfId="31391"/>
    <cellStyle name="Normal 6 3 2 2 6 4 2" xfId="31392"/>
    <cellStyle name="Normal 6 3 2 2 6 4 3" xfId="31393"/>
    <cellStyle name="Normal 6 3 2 2 6 4 4" xfId="31394"/>
    <cellStyle name="Normal 6 3 2 2 6 5" xfId="31395"/>
    <cellStyle name="Normal 6 3 2 2 6 5 2" xfId="31396"/>
    <cellStyle name="Normal 6 3 2 2 6 5 3" xfId="31397"/>
    <cellStyle name="Normal 6 3 2 2 6 6" xfId="31398"/>
    <cellStyle name="Normal 6 3 2 2 6 7" xfId="31399"/>
    <cellStyle name="Normal 6 3 2 2 6 8" xfId="31400"/>
    <cellStyle name="Normal 6 3 2 2 7" xfId="31401"/>
    <cellStyle name="Normal 6 3 2 2 7 2" xfId="31402"/>
    <cellStyle name="Normal 6 3 2 2 7 2 2" xfId="31403"/>
    <cellStyle name="Normal 6 3 2 2 7 2 3" xfId="31404"/>
    <cellStyle name="Normal 6 3 2 2 7 2 4" xfId="31405"/>
    <cellStyle name="Normal 6 3 2 2 7 3" xfId="31406"/>
    <cellStyle name="Normal 6 3 2 2 7 3 2" xfId="31407"/>
    <cellStyle name="Normal 6 3 2 2 7 3 3" xfId="31408"/>
    <cellStyle name="Normal 6 3 2 2 7 4" xfId="31409"/>
    <cellStyle name="Normal 6 3 2 2 7 5" xfId="31410"/>
    <cellStyle name="Normal 6 3 2 2 7 6" xfId="31411"/>
    <cellStyle name="Normal 6 3 2 2 8" xfId="31412"/>
    <cellStyle name="Normal 6 3 2 2 8 2" xfId="31413"/>
    <cellStyle name="Normal 6 3 2 2 8 3" xfId="31414"/>
    <cellStyle name="Normal 6 3 2 2 8 4" xfId="31415"/>
    <cellStyle name="Normal 6 3 2 2 9" xfId="31416"/>
    <cellStyle name="Normal 6 3 2 2 9 2" xfId="31417"/>
    <cellStyle name="Normal 6 3 2 2 9 3" xfId="31418"/>
    <cellStyle name="Normal 6 3 2 2 9 4" xfId="31419"/>
    <cellStyle name="Normal 6 3 2 3" xfId="31420"/>
    <cellStyle name="Normal 6 3 2 3 10" xfId="31421"/>
    <cellStyle name="Normal 6 3 2 3 10 2" xfId="31422"/>
    <cellStyle name="Normal 6 3 2 3 10 3" xfId="31423"/>
    <cellStyle name="Normal 6 3 2 3 10 4" xfId="31424"/>
    <cellStyle name="Normal 6 3 2 3 11" xfId="31425"/>
    <cellStyle name="Normal 6 3 2 3 11 2" xfId="31426"/>
    <cellStyle name="Normal 6 3 2 3 11 3" xfId="31427"/>
    <cellStyle name="Normal 6 3 2 3 12" xfId="31428"/>
    <cellStyle name="Normal 6 3 2 3 13" xfId="31429"/>
    <cellStyle name="Normal 6 3 2 3 14" xfId="31430"/>
    <cellStyle name="Normal 6 3 2 3 2" xfId="31431"/>
    <cellStyle name="Normal 6 3 2 3 2 10" xfId="31432"/>
    <cellStyle name="Normal 6 3 2 3 2 11" xfId="31433"/>
    <cellStyle name="Normal 6 3 2 3 2 2" xfId="31434"/>
    <cellStyle name="Normal 6 3 2 3 2 2 10" xfId="31435"/>
    <cellStyle name="Normal 6 3 2 3 2 2 2" xfId="31436"/>
    <cellStyle name="Normal 6 3 2 3 2 2 2 2" xfId="31437"/>
    <cellStyle name="Normal 6 3 2 3 2 2 2 2 2" xfId="31438"/>
    <cellStyle name="Normal 6 3 2 3 2 2 2 2 2 2" xfId="31439"/>
    <cellStyle name="Normal 6 3 2 3 2 2 2 2 2 3" xfId="31440"/>
    <cellStyle name="Normal 6 3 2 3 2 2 2 2 2 4" xfId="31441"/>
    <cellStyle name="Normal 6 3 2 3 2 2 2 2 3" xfId="31442"/>
    <cellStyle name="Normal 6 3 2 3 2 2 2 2 3 2" xfId="31443"/>
    <cellStyle name="Normal 6 3 2 3 2 2 2 2 3 3" xfId="31444"/>
    <cellStyle name="Normal 6 3 2 3 2 2 2 2 4" xfId="31445"/>
    <cellStyle name="Normal 6 3 2 3 2 2 2 2 5" xfId="31446"/>
    <cellStyle name="Normal 6 3 2 3 2 2 2 2 6" xfId="31447"/>
    <cellStyle name="Normal 6 3 2 3 2 2 2 3" xfId="31448"/>
    <cellStyle name="Normal 6 3 2 3 2 2 2 3 2" xfId="31449"/>
    <cellStyle name="Normal 6 3 2 3 2 2 2 3 3" xfId="31450"/>
    <cellStyle name="Normal 6 3 2 3 2 2 2 3 4" xfId="31451"/>
    <cellStyle name="Normal 6 3 2 3 2 2 2 4" xfId="31452"/>
    <cellStyle name="Normal 6 3 2 3 2 2 2 4 2" xfId="31453"/>
    <cellStyle name="Normal 6 3 2 3 2 2 2 4 3" xfId="31454"/>
    <cellStyle name="Normal 6 3 2 3 2 2 2 4 4" xfId="31455"/>
    <cellStyle name="Normal 6 3 2 3 2 2 2 5" xfId="31456"/>
    <cellStyle name="Normal 6 3 2 3 2 2 2 5 2" xfId="31457"/>
    <cellStyle name="Normal 6 3 2 3 2 2 2 5 3" xfId="31458"/>
    <cellStyle name="Normal 6 3 2 3 2 2 2 5 4" xfId="31459"/>
    <cellStyle name="Normal 6 3 2 3 2 2 2 6" xfId="31460"/>
    <cellStyle name="Normal 6 3 2 3 2 2 2 6 2" xfId="31461"/>
    <cellStyle name="Normal 6 3 2 3 2 2 2 6 3" xfId="31462"/>
    <cellStyle name="Normal 6 3 2 3 2 2 2 7" xfId="31463"/>
    <cellStyle name="Normal 6 3 2 3 2 2 2 8" xfId="31464"/>
    <cellStyle name="Normal 6 3 2 3 2 2 2 9" xfId="31465"/>
    <cellStyle name="Normal 6 3 2 3 2 2 3" xfId="31466"/>
    <cellStyle name="Normal 6 3 2 3 2 2 3 2" xfId="31467"/>
    <cellStyle name="Normal 6 3 2 3 2 2 3 2 2" xfId="31468"/>
    <cellStyle name="Normal 6 3 2 3 2 2 3 2 3" xfId="31469"/>
    <cellStyle name="Normal 6 3 2 3 2 2 3 2 4" xfId="31470"/>
    <cellStyle name="Normal 6 3 2 3 2 2 3 3" xfId="31471"/>
    <cellStyle name="Normal 6 3 2 3 2 2 3 3 2" xfId="31472"/>
    <cellStyle name="Normal 6 3 2 3 2 2 3 3 3" xfId="31473"/>
    <cellStyle name="Normal 6 3 2 3 2 2 3 4" xfId="31474"/>
    <cellStyle name="Normal 6 3 2 3 2 2 3 5" xfId="31475"/>
    <cellStyle name="Normal 6 3 2 3 2 2 3 6" xfId="31476"/>
    <cellStyle name="Normal 6 3 2 3 2 2 4" xfId="31477"/>
    <cellStyle name="Normal 6 3 2 3 2 2 4 2" xfId="31478"/>
    <cellStyle name="Normal 6 3 2 3 2 2 4 3" xfId="31479"/>
    <cellStyle name="Normal 6 3 2 3 2 2 4 4" xfId="31480"/>
    <cellStyle name="Normal 6 3 2 3 2 2 5" xfId="31481"/>
    <cellStyle name="Normal 6 3 2 3 2 2 5 2" xfId="31482"/>
    <cellStyle name="Normal 6 3 2 3 2 2 5 3" xfId="31483"/>
    <cellStyle name="Normal 6 3 2 3 2 2 5 4" xfId="31484"/>
    <cellStyle name="Normal 6 3 2 3 2 2 6" xfId="31485"/>
    <cellStyle name="Normal 6 3 2 3 2 2 6 2" xfId="31486"/>
    <cellStyle name="Normal 6 3 2 3 2 2 6 3" xfId="31487"/>
    <cellStyle name="Normal 6 3 2 3 2 2 6 4" xfId="31488"/>
    <cellStyle name="Normal 6 3 2 3 2 2 7" xfId="31489"/>
    <cellStyle name="Normal 6 3 2 3 2 2 7 2" xfId="31490"/>
    <cellStyle name="Normal 6 3 2 3 2 2 7 3" xfId="31491"/>
    <cellStyle name="Normal 6 3 2 3 2 2 8" xfId="31492"/>
    <cellStyle name="Normal 6 3 2 3 2 2 9" xfId="31493"/>
    <cellStyle name="Normal 6 3 2 3 2 3" xfId="31494"/>
    <cellStyle name="Normal 6 3 2 3 2 3 2" xfId="31495"/>
    <cellStyle name="Normal 6 3 2 3 2 3 2 2" xfId="31496"/>
    <cellStyle name="Normal 6 3 2 3 2 3 2 2 2" xfId="31497"/>
    <cellStyle name="Normal 6 3 2 3 2 3 2 2 3" xfId="31498"/>
    <cellStyle name="Normal 6 3 2 3 2 3 2 2 4" xfId="31499"/>
    <cellStyle name="Normal 6 3 2 3 2 3 2 3" xfId="31500"/>
    <cellStyle name="Normal 6 3 2 3 2 3 2 3 2" xfId="31501"/>
    <cellStyle name="Normal 6 3 2 3 2 3 2 3 3" xfId="31502"/>
    <cellStyle name="Normal 6 3 2 3 2 3 2 4" xfId="31503"/>
    <cellStyle name="Normal 6 3 2 3 2 3 2 5" xfId="31504"/>
    <cellStyle name="Normal 6 3 2 3 2 3 2 6" xfId="31505"/>
    <cellStyle name="Normal 6 3 2 3 2 3 3" xfId="31506"/>
    <cellStyle name="Normal 6 3 2 3 2 3 3 2" xfId="31507"/>
    <cellStyle name="Normal 6 3 2 3 2 3 3 3" xfId="31508"/>
    <cellStyle name="Normal 6 3 2 3 2 3 3 4" xfId="31509"/>
    <cellStyle name="Normal 6 3 2 3 2 3 4" xfId="31510"/>
    <cellStyle name="Normal 6 3 2 3 2 3 4 2" xfId="31511"/>
    <cellStyle name="Normal 6 3 2 3 2 3 4 3" xfId="31512"/>
    <cellStyle name="Normal 6 3 2 3 2 3 4 4" xfId="31513"/>
    <cellStyle name="Normal 6 3 2 3 2 3 5" xfId="31514"/>
    <cellStyle name="Normal 6 3 2 3 2 3 5 2" xfId="31515"/>
    <cellStyle name="Normal 6 3 2 3 2 3 5 3" xfId="31516"/>
    <cellStyle name="Normal 6 3 2 3 2 3 5 4" xfId="31517"/>
    <cellStyle name="Normal 6 3 2 3 2 3 6" xfId="31518"/>
    <cellStyle name="Normal 6 3 2 3 2 3 6 2" xfId="31519"/>
    <cellStyle name="Normal 6 3 2 3 2 3 6 3" xfId="31520"/>
    <cellStyle name="Normal 6 3 2 3 2 3 7" xfId="31521"/>
    <cellStyle name="Normal 6 3 2 3 2 3 8" xfId="31522"/>
    <cellStyle name="Normal 6 3 2 3 2 3 9" xfId="31523"/>
    <cellStyle name="Normal 6 3 2 3 2 4" xfId="31524"/>
    <cellStyle name="Normal 6 3 2 3 2 4 2" xfId="31525"/>
    <cellStyle name="Normal 6 3 2 3 2 4 2 2" xfId="31526"/>
    <cellStyle name="Normal 6 3 2 3 2 4 2 3" xfId="31527"/>
    <cellStyle name="Normal 6 3 2 3 2 4 2 4" xfId="31528"/>
    <cellStyle name="Normal 6 3 2 3 2 4 3" xfId="31529"/>
    <cellStyle name="Normal 6 3 2 3 2 4 3 2" xfId="31530"/>
    <cellStyle name="Normal 6 3 2 3 2 4 3 3" xfId="31531"/>
    <cellStyle name="Normal 6 3 2 3 2 4 4" xfId="31532"/>
    <cellStyle name="Normal 6 3 2 3 2 4 5" xfId="31533"/>
    <cellStyle name="Normal 6 3 2 3 2 4 6" xfId="31534"/>
    <cellStyle name="Normal 6 3 2 3 2 5" xfId="31535"/>
    <cellStyle name="Normal 6 3 2 3 2 5 2" xfId="31536"/>
    <cellStyle name="Normal 6 3 2 3 2 5 3" xfId="31537"/>
    <cellStyle name="Normal 6 3 2 3 2 5 4" xfId="31538"/>
    <cellStyle name="Normal 6 3 2 3 2 6" xfId="31539"/>
    <cellStyle name="Normal 6 3 2 3 2 6 2" xfId="31540"/>
    <cellStyle name="Normal 6 3 2 3 2 6 3" xfId="31541"/>
    <cellStyle name="Normal 6 3 2 3 2 6 4" xfId="31542"/>
    <cellStyle name="Normal 6 3 2 3 2 7" xfId="31543"/>
    <cellStyle name="Normal 6 3 2 3 2 7 2" xfId="31544"/>
    <cellStyle name="Normal 6 3 2 3 2 7 3" xfId="31545"/>
    <cellStyle name="Normal 6 3 2 3 2 7 4" xfId="31546"/>
    <cellStyle name="Normal 6 3 2 3 2 8" xfId="31547"/>
    <cellStyle name="Normal 6 3 2 3 2 8 2" xfId="31548"/>
    <cellStyle name="Normal 6 3 2 3 2 8 3" xfId="31549"/>
    <cellStyle name="Normal 6 3 2 3 2 9" xfId="31550"/>
    <cellStyle name="Normal 6 3 2 3 3" xfId="31551"/>
    <cellStyle name="Normal 6 3 2 3 3 10" xfId="31552"/>
    <cellStyle name="Normal 6 3 2 3 3 2" xfId="31553"/>
    <cellStyle name="Normal 6 3 2 3 3 2 2" xfId="31554"/>
    <cellStyle name="Normal 6 3 2 3 3 2 2 2" xfId="31555"/>
    <cellStyle name="Normal 6 3 2 3 3 2 2 2 2" xfId="31556"/>
    <cellStyle name="Normal 6 3 2 3 3 2 2 2 3" xfId="31557"/>
    <cellStyle name="Normal 6 3 2 3 3 2 2 2 4" xfId="31558"/>
    <cellStyle name="Normal 6 3 2 3 3 2 2 3" xfId="31559"/>
    <cellStyle name="Normal 6 3 2 3 3 2 2 3 2" xfId="31560"/>
    <cellStyle name="Normal 6 3 2 3 3 2 2 3 3" xfId="31561"/>
    <cellStyle name="Normal 6 3 2 3 3 2 2 4" xfId="31562"/>
    <cellStyle name="Normal 6 3 2 3 3 2 2 5" xfId="31563"/>
    <cellStyle name="Normal 6 3 2 3 3 2 2 6" xfId="31564"/>
    <cellStyle name="Normal 6 3 2 3 3 2 3" xfId="31565"/>
    <cellStyle name="Normal 6 3 2 3 3 2 3 2" xfId="31566"/>
    <cellStyle name="Normal 6 3 2 3 3 2 3 3" xfId="31567"/>
    <cellStyle name="Normal 6 3 2 3 3 2 3 4" xfId="31568"/>
    <cellStyle name="Normal 6 3 2 3 3 2 4" xfId="31569"/>
    <cellStyle name="Normal 6 3 2 3 3 2 4 2" xfId="31570"/>
    <cellStyle name="Normal 6 3 2 3 3 2 4 3" xfId="31571"/>
    <cellStyle name="Normal 6 3 2 3 3 2 4 4" xfId="31572"/>
    <cellStyle name="Normal 6 3 2 3 3 2 5" xfId="31573"/>
    <cellStyle name="Normal 6 3 2 3 3 2 5 2" xfId="31574"/>
    <cellStyle name="Normal 6 3 2 3 3 2 5 3" xfId="31575"/>
    <cellStyle name="Normal 6 3 2 3 3 2 5 4" xfId="31576"/>
    <cellStyle name="Normal 6 3 2 3 3 2 6" xfId="31577"/>
    <cellStyle name="Normal 6 3 2 3 3 2 6 2" xfId="31578"/>
    <cellStyle name="Normal 6 3 2 3 3 2 6 3" xfId="31579"/>
    <cellStyle name="Normal 6 3 2 3 3 2 7" xfId="31580"/>
    <cellStyle name="Normal 6 3 2 3 3 2 8" xfId="31581"/>
    <cellStyle name="Normal 6 3 2 3 3 2 9" xfId="31582"/>
    <cellStyle name="Normal 6 3 2 3 3 3" xfId="31583"/>
    <cellStyle name="Normal 6 3 2 3 3 3 2" xfId="31584"/>
    <cellStyle name="Normal 6 3 2 3 3 3 2 2" xfId="31585"/>
    <cellStyle name="Normal 6 3 2 3 3 3 2 3" xfId="31586"/>
    <cellStyle name="Normal 6 3 2 3 3 3 2 4" xfId="31587"/>
    <cellStyle name="Normal 6 3 2 3 3 3 3" xfId="31588"/>
    <cellStyle name="Normal 6 3 2 3 3 3 3 2" xfId="31589"/>
    <cellStyle name="Normal 6 3 2 3 3 3 3 3" xfId="31590"/>
    <cellStyle name="Normal 6 3 2 3 3 3 4" xfId="31591"/>
    <cellStyle name="Normal 6 3 2 3 3 3 5" xfId="31592"/>
    <cellStyle name="Normal 6 3 2 3 3 3 6" xfId="31593"/>
    <cellStyle name="Normal 6 3 2 3 3 4" xfId="31594"/>
    <cellStyle name="Normal 6 3 2 3 3 4 2" xfId="31595"/>
    <cellStyle name="Normal 6 3 2 3 3 4 3" xfId="31596"/>
    <cellStyle name="Normal 6 3 2 3 3 4 4" xfId="31597"/>
    <cellStyle name="Normal 6 3 2 3 3 5" xfId="31598"/>
    <cellStyle name="Normal 6 3 2 3 3 5 2" xfId="31599"/>
    <cellStyle name="Normal 6 3 2 3 3 5 3" xfId="31600"/>
    <cellStyle name="Normal 6 3 2 3 3 5 4" xfId="31601"/>
    <cellStyle name="Normal 6 3 2 3 3 6" xfId="31602"/>
    <cellStyle name="Normal 6 3 2 3 3 6 2" xfId="31603"/>
    <cellStyle name="Normal 6 3 2 3 3 6 3" xfId="31604"/>
    <cellStyle name="Normal 6 3 2 3 3 6 4" xfId="31605"/>
    <cellStyle name="Normal 6 3 2 3 3 7" xfId="31606"/>
    <cellStyle name="Normal 6 3 2 3 3 7 2" xfId="31607"/>
    <cellStyle name="Normal 6 3 2 3 3 7 3" xfId="31608"/>
    <cellStyle name="Normal 6 3 2 3 3 8" xfId="31609"/>
    <cellStyle name="Normal 6 3 2 3 3 9" xfId="31610"/>
    <cellStyle name="Normal 6 3 2 3 4" xfId="31611"/>
    <cellStyle name="Normal 6 3 2 3 4 2" xfId="31612"/>
    <cellStyle name="Normal 6 3 2 3 4 2 2" xfId="31613"/>
    <cellStyle name="Normal 6 3 2 3 4 2 2 2" xfId="31614"/>
    <cellStyle name="Normal 6 3 2 3 4 2 2 3" xfId="31615"/>
    <cellStyle name="Normal 6 3 2 3 4 2 2 4" xfId="31616"/>
    <cellStyle name="Normal 6 3 2 3 4 2 3" xfId="31617"/>
    <cellStyle name="Normal 6 3 2 3 4 2 3 2" xfId="31618"/>
    <cellStyle name="Normal 6 3 2 3 4 2 3 3" xfId="31619"/>
    <cellStyle name="Normal 6 3 2 3 4 2 4" xfId="31620"/>
    <cellStyle name="Normal 6 3 2 3 4 2 5" xfId="31621"/>
    <cellStyle name="Normal 6 3 2 3 4 2 6" xfId="31622"/>
    <cellStyle name="Normal 6 3 2 3 4 3" xfId="31623"/>
    <cellStyle name="Normal 6 3 2 3 4 3 2" xfId="31624"/>
    <cellStyle name="Normal 6 3 2 3 4 3 3" xfId="31625"/>
    <cellStyle name="Normal 6 3 2 3 4 3 4" xfId="31626"/>
    <cellStyle name="Normal 6 3 2 3 4 4" xfId="31627"/>
    <cellStyle name="Normal 6 3 2 3 4 4 2" xfId="31628"/>
    <cellStyle name="Normal 6 3 2 3 4 4 3" xfId="31629"/>
    <cellStyle name="Normal 6 3 2 3 4 4 4" xfId="31630"/>
    <cellStyle name="Normal 6 3 2 3 4 5" xfId="31631"/>
    <cellStyle name="Normal 6 3 2 3 4 5 2" xfId="31632"/>
    <cellStyle name="Normal 6 3 2 3 4 5 3" xfId="31633"/>
    <cellStyle name="Normal 6 3 2 3 4 5 4" xfId="31634"/>
    <cellStyle name="Normal 6 3 2 3 4 6" xfId="31635"/>
    <cellStyle name="Normal 6 3 2 3 4 6 2" xfId="31636"/>
    <cellStyle name="Normal 6 3 2 3 4 6 3" xfId="31637"/>
    <cellStyle name="Normal 6 3 2 3 4 7" xfId="31638"/>
    <cellStyle name="Normal 6 3 2 3 4 8" xfId="31639"/>
    <cellStyle name="Normal 6 3 2 3 4 9" xfId="31640"/>
    <cellStyle name="Normal 6 3 2 3 5" xfId="31641"/>
    <cellStyle name="Normal 6 3 2 3 5 2" xfId="31642"/>
    <cellStyle name="Normal 6 3 2 3 5 2 2" xfId="31643"/>
    <cellStyle name="Normal 6 3 2 3 5 2 2 2" xfId="31644"/>
    <cellStyle name="Normal 6 3 2 3 5 2 2 3" xfId="31645"/>
    <cellStyle name="Normal 6 3 2 3 5 2 2 4" xfId="31646"/>
    <cellStyle name="Normal 6 3 2 3 5 2 3" xfId="31647"/>
    <cellStyle name="Normal 6 3 2 3 5 2 3 2" xfId="31648"/>
    <cellStyle name="Normal 6 3 2 3 5 2 3 3" xfId="31649"/>
    <cellStyle name="Normal 6 3 2 3 5 2 4" xfId="31650"/>
    <cellStyle name="Normal 6 3 2 3 5 2 5" xfId="31651"/>
    <cellStyle name="Normal 6 3 2 3 5 2 6" xfId="31652"/>
    <cellStyle name="Normal 6 3 2 3 5 3" xfId="31653"/>
    <cellStyle name="Normal 6 3 2 3 5 3 2" xfId="31654"/>
    <cellStyle name="Normal 6 3 2 3 5 3 3" xfId="31655"/>
    <cellStyle name="Normal 6 3 2 3 5 3 4" xfId="31656"/>
    <cellStyle name="Normal 6 3 2 3 5 4" xfId="31657"/>
    <cellStyle name="Normal 6 3 2 3 5 4 2" xfId="31658"/>
    <cellStyle name="Normal 6 3 2 3 5 4 3" xfId="31659"/>
    <cellStyle name="Normal 6 3 2 3 5 4 4" xfId="31660"/>
    <cellStyle name="Normal 6 3 2 3 5 5" xfId="31661"/>
    <cellStyle name="Normal 6 3 2 3 5 5 2" xfId="31662"/>
    <cellStyle name="Normal 6 3 2 3 5 5 3" xfId="31663"/>
    <cellStyle name="Normal 6 3 2 3 5 5 4" xfId="31664"/>
    <cellStyle name="Normal 6 3 2 3 5 6" xfId="31665"/>
    <cellStyle name="Normal 6 3 2 3 5 6 2" xfId="31666"/>
    <cellStyle name="Normal 6 3 2 3 5 6 3" xfId="31667"/>
    <cellStyle name="Normal 6 3 2 3 5 7" xfId="31668"/>
    <cellStyle name="Normal 6 3 2 3 5 8" xfId="31669"/>
    <cellStyle name="Normal 6 3 2 3 5 9" xfId="31670"/>
    <cellStyle name="Normal 6 3 2 3 6" xfId="31671"/>
    <cellStyle name="Normal 6 3 2 3 6 2" xfId="31672"/>
    <cellStyle name="Normal 6 3 2 3 6 2 2" xfId="31673"/>
    <cellStyle name="Normal 6 3 2 3 6 2 2 2" xfId="31674"/>
    <cellStyle name="Normal 6 3 2 3 6 2 2 3" xfId="31675"/>
    <cellStyle name="Normal 6 3 2 3 6 2 2 4" xfId="31676"/>
    <cellStyle name="Normal 6 3 2 3 6 2 3" xfId="31677"/>
    <cellStyle name="Normal 6 3 2 3 6 2 3 2" xfId="31678"/>
    <cellStyle name="Normal 6 3 2 3 6 2 3 3" xfId="31679"/>
    <cellStyle name="Normal 6 3 2 3 6 2 4" xfId="31680"/>
    <cellStyle name="Normal 6 3 2 3 6 2 5" xfId="31681"/>
    <cellStyle name="Normal 6 3 2 3 6 2 6" xfId="31682"/>
    <cellStyle name="Normal 6 3 2 3 6 3" xfId="31683"/>
    <cellStyle name="Normal 6 3 2 3 6 3 2" xfId="31684"/>
    <cellStyle name="Normal 6 3 2 3 6 3 3" xfId="31685"/>
    <cellStyle name="Normal 6 3 2 3 6 3 4" xfId="31686"/>
    <cellStyle name="Normal 6 3 2 3 6 4" xfId="31687"/>
    <cellStyle name="Normal 6 3 2 3 6 4 2" xfId="31688"/>
    <cellStyle name="Normal 6 3 2 3 6 4 3" xfId="31689"/>
    <cellStyle name="Normal 6 3 2 3 6 4 4" xfId="31690"/>
    <cellStyle name="Normal 6 3 2 3 6 5" xfId="31691"/>
    <cellStyle name="Normal 6 3 2 3 6 5 2" xfId="31692"/>
    <cellStyle name="Normal 6 3 2 3 6 5 3" xfId="31693"/>
    <cellStyle name="Normal 6 3 2 3 6 6" xfId="31694"/>
    <cellStyle name="Normal 6 3 2 3 6 7" xfId="31695"/>
    <cellStyle name="Normal 6 3 2 3 6 8" xfId="31696"/>
    <cellStyle name="Normal 6 3 2 3 7" xfId="31697"/>
    <cellStyle name="Normal 6 3 2 3 7 2" xfId="31698"/>
    <cellStyle name="Normal 6 3 2 3 7 2 2" xfId="31699"/>
    <cellStyle name="Normal 6 3 2 3 7 2 3" xfId="31700"/>
    <cellStyle name="Normal 6 3 2 3 7 2 4" xfId="31701"/>
    <cellStyle name="Normal 6 3 2 3 7 3" xfId="31702"/>
    <cellStyle name="Normal 6 3 2 3 7 3 2" xfId="31703"/>
    <cellStyle name="Normal 6 3 2 3 7 3 3" xfId="31704"/>
    <cellStyle name="Normal 6 3 2 3 7 4" xfId="31705"/>
    <cellStyle name="Normal 6 3 2 3 7 5" xfId="31706"/>
    <cellStyle name="Normal 6 3 2 3 7 6" xfId="31707"/>
    <cellStyle name="Normal 6 3 2 3 8" xfId="31708"/>
    <cellStyle name="Normal 6 3 2 3 8 2" xfId="31709"/>
    <cellStyle name="Normal 6 3 2 3 8 3" xfId="31710"/>
    <cellStyle name="Normal 6 3 2 3 8 4" xfId="31711"/>
    <cellStyle name="Normal 6 3 2 3 9" xfId="31712"/>
    <cellStyle name="Normal 6 3 2 3 9 2" xfId="31713"/>
    <cellStyle name="Normal 6 3 2 3 9 3" xfId="31714"/>
    <cellStyle name="Normal 6 3 2 3 9 4" xfId="31715"/>
    <cellStyle name="Normal 6 3 2 4" xfId="31716"/>
    <cellStyle name="Normal 6 3 2 4 10" xfId="31717"/>
    <cellStyle name="Normal 6 3 2 4 11" xfId="31718"/>
    <cellStyle name="Normal 6 3 2 4 2" xfId="31719"/>
    <cellStyle name="Normal 6 3 2 4 2 10" xfId="31720"/>
    <cellStyle name="Normal 6 3 2 4 2 2" xfId="31721"/>
    <cellStyle name="Normal 6 3 2 4 2 2 2" xfId="31722"/>
    <cellStyle name="Normal 6 3 2 4 2 2 2 2" xfId="31723"/>
    <cellStyle name="Normal 6 3 2 4 2 2 2 2 2" xfId="31724"/>
    <cellStyle name="Normal 6 3 2 4 2 2 2 2 3" xfId="31725"/>
    <cellStyle name="Normal 6 3 2 4 2 2 2 2 4" xfId="31726"/>
    <cellStyle name="Normal 6 3 2 4 2 2 2 3" xfId="31727"/>
    <cellStyle name="Normal 6 3 2 4 2 2 2 3 2" xfId="31728"/>
    <cellStyle name="Normal 6 3 2 4 2 2 2 3 3" xfId="31729"/>
    <cellStyle name="Normal 6 3 2 4 2 2 2 4" xfId="31730"/>
    <cellStyle name="Normal 6 3 2 4 2 2 2 5" xfId="31731"/>
    <cellStyle name="Normal 6 3 2 4 2 2 2 6" xfId="31732"/>
    <cellStyle name="Normal 6 3 2 4 2 2 3" xfId="31733"/>
    <cellStyle name="Normal 6 3 2 4 2 2 3 2" xfId="31734"/>
    <cellStyle name="Normal 6 3 2 4 2 2 3 3" xfId="31735"/>
    <cellStyle name="Normal 6 3 2 4 2 2 3 4" xfId="31736"/>
    <cellStyle name="Normal 6 3 2 4 2 2 4" xfId="31737"/>
    <cellStyle name="Normal 6 3 2 4 2 2 4 2" xfId="31738"/>
    <cellStyle name="Normal 6 3 2 4 2 2 4 3" xfId="31739"/>
    <cellStyle name="Normal 6 3 2 4 2 2 4 4" xfId="31740"/>
    <cellStyle name="Normal 6 3 2 4 2 2 5" xfId="31741"/>
    <cellStyle name="Normal 6 3 2 4 2 2 5 2" xfId="31742"/>
    <cellStyle name="Normal 6 3 2 4 2 2 5 3" xfId="31743"/>
    <cellStyle name="Normal 6 3 2 4 2 2 5 4" xfId="31744"/>
    <cellStyle name="Normal 6 3 2 4 2 2 6" xfId="31745"/>
    <cellStyle name="Normal 6 3 2 4 2 2 6 2" xfId="31746"/>
    <cellStyle name="Normal 6 3 2 4 2 2 6 3" xfId="31747"/>
    <cellStyle name="Normal 6 3 2 4 2 2 7" xfId="31748"/>
    <cellStyle name="Normal 6 3 2 4 2 2 8" xfId="31749"/>
    <cellStyle name="Normal 6 3 2 4 2 2 9" xfId="31750"/>
    <cellStyle name="Normal 6 3 2 4 2 3" xfId="31751"/>
    <cellStyle name="Normal 6 3 2 4 2 3 2" xfId="31752"/>
    <cellStyle name="Normal 6 3 2 4 2 3 2 2" xfId="31753"/>
    <cellStyle name="Normal 6 3 2 4 2 3 2 3" xfId="31754"/>
    <cellStyle name="Normal 6 3 2 4 2 3 2 4" xfId="31755"/>
    <cellStyle name="Normal 6 3 2 4 2 3 3" xfId="31756"/>
    <cellStyle name="Normal 6 3 2 4 2 3 3 2" xfId="31757"/>
    <cellStyle name="Normal 6 3 2 4 2 3 3 3" xfId="31758"/>
    <cellStyle name="Normal 6 3 2 4 2 3 4" xfId="31759"/>
    <cellStyle name="Normal 6 3 2 4 2 3 5" xfId="31760"/>
    <cellStyle name="Normal 6 3 2 4 2 3 6" xfId="31761"/>
    <cellStyle name="Normal 6 3 2 4 2 4" xfId="31762"/>
    <cellStyle name="Normal 6 3 2 4 2 4 2" xfId="31763"/>
    <cellStyle name="Normal 6 3 2 4 2 4 3" xfId="31764"/>
    <cellStyle name="Normal 6 3 2 4 2 4 4" xfId="31765"/>
    <cellStyle name="Normal 6 3 2 4 2 5" xfId="31766"/>
    <cellStyle name="Normal 6 3 2 4 2 5 2" xfId="31767"/>
    <cellStyle name="Normal 6 3 2 4 2 5 3" xfId="31768"/>
    <cellStyle name="Normal 6 3 2 4 2 5 4" xfId="31769"/>
    <cellStyle name="Normal 6 3 2 4 2 6" xfId="31770"/>
    <cellStyle name="Normal 6 3 2 4 2 6 2" xfId="31771"/>
    <cellStyle name="Normal 6 3 2 4 2 6 3" xfId="31772"/>
    <cellStyle name="Normal 6 3 2 4 2 6 4" xfId="31773"/>
    <cellStyle name="Normal 6 3 2 4 2 7" xfId="31774"/>
    <cellStyle name="Normal 6 3 2 4 2 7 2" xfId="31775"/>
    <cellStyle name="Normal 6 3 2 4 2 7 3" xfId="31776"/>
    <cellStyle name="Normal 6 3 2 4 2 8" xfId="31777"/>
    <cellStyle name="Normal 6 3 2 4 2 9" xfId="31778"/>
    <cellStyle name="Normal 6 3 2 4 3" xfId="31779"/>
    <cellStyle name="Normal 6 3 2 4 3 2" xfId="31780"/>
    <cellStyle name="Normal 6 3 2 4 3 2 2" xfId="31781"/>
    <cellStyle name="Normal 6 3 2 4 3 2 2 2" xfId="31782"/>
    <cellStyle name="Normal 6 3 2 4 3 2 2 3" xfId="31783"/>
    <cellStyle name="Normal 6 3 2 4 3 2 2 4" xfId="31784"/>
    <cellStyle name="Normal 6 3 2 4 3 2 3" xfId="31785"/>
    <cellStyle name="Normal 6 3 2 4 3 2 3 2" xfId="31786"/>
    <cellStyle name="Normal 6 3 2 4 3 2 3 3" xfId="31787"/>
    <cellStyle name="Normal 6 3 2 4 3 2 4" xfId="31788"/>
    <cellStyle name="Normal 6 3 2 4 3 2 5" xfId="31789"/>
    <cellStyle name="Normal 6 3 2 4 3 2 6" xfId="31790"/>
    <cellStyle name="Normal 6 3 2 4 3 3" xfId="31791"/>
    <cellStyle name="Normal 6 3 2 4 3 3 2" xfId="31792"/>
    <cellStyle name="Normal 6 3 2 4 3 3 3" xfId="31793"/>
    <cellStyle name="Normal 6 3 2 4 3 3 4" xfId="31794"/>
    <cellStyle name="Normal 6 3 2 4 3 4" xfId="31795"/>
    <cellStyle name="Normal 6 3 2 4 3 4 2" xfId="31796"/>
    <cellStyle name="Normal 6 3 2 4 3 4 3" xfId="31797"/>
    <cellStyle name="Normal 6 3 2 4 3 4 4" xfId="31798"/>
    <cellStyle name="Normal 6 3 2 4 3 5" xfId="31799"/>
    <cellStyle name="Normal 6 3 2 4 3 5 2" xfId="31800"/>
    <cellStyle name="Normal 6 3 2 4 3 5 3" xfId="31801"/>
    <cellStyle name="Normal 6 3 2 4 3 5 4" xfId="31802"/>
    <cellStyle name="Normal 6 3 2 4 3 6" xfId="31803"/>
    <cellStyle name="Normal 6 3 2 4 3 6 2" xfId="31804"/>
    <cellStyle name="Normal 6 3 2 4 3 6 3" xfId="31805"/>
    <cellStyle name="Normal 6 3 2 4 3 7" xfId="31806"/>
    <cellStyle name="Normal 6 3 2 4 3 8" xfId="31807"/>
    <cellStyle name="Normal 6 3 2 4 3 9" xfId="31808"/>
    <cellStyle name="Normal 6 3 2 4 4" xfId="31809"/>
    <cellStyle name="Normal 6 3 2 4 4 2" xfId="31810"/>
    <cellStyle name="Normal 6 3 2 4 4 2 2" xfId="31811"/>
    <cellStyle name="Normal 6 3 2 4 4 2 3" xfId="31812"/>
    <cellStyle name="Normal 6 3 2 4 4 2 4" xfId="31813"/>
    <cellStyle name="Normal 6 3 2 4 4 3" xfId="31814"/>
    <cellStyle name="Normal 6 3 2 4 4 3 2" xfId="31815"/>
    <cellStyle name="Normal 6 3 2 4 4 3 3" xfId="31816"/>
    <cellStyle name="Normal 6 3 2 4 4 4" xfId="31817"/>
    <cellStyle name="Normal 6 3 2 4 4 5" xfId="31818"/>
    <cellStyle name="Normal 6 3 2 4 4 6" xfId="31819"/>
    <cellStyle name="Normal 6 3 2 4 5" xfId="31820"/>
    <cellStyle name="Normal 6 3 2 4 5 2" xfId="31821"/>
    <cellStyle name="Normal 6 3 2 4 5 3" xfId="31822"/>
    <cellStyle name="Normal 6 3 2 4 5 4" xfId="31823"/>
    <cellStyle name="Normal 6 3 2 4 6" xfId="31824"/>
    <cellStyle name="Normal 6 3 2 4 6 2" xfId="31825"/>
    <cellStyle name="Normal 6 3 2 4 6 3" xfId="31826"/>
    <cellStyle name="Normal 6 3 2 4 6 4" xfId="31827"/>
    <cellStyle name="Normal 6 3 2 4 7" xfId="31828"/>
    <cellStyle name="Normal 6 3 2 4 7 2" xfId="31829"/>
    <cellStyle name="Normal 6 3 2 4 7 3" xfId="31830"/>
    <cellStyle name="Normal 6 3 2 4 7 4" xfId="31831"/>
    <cellStyle name="Normal 6 3 2 4 8" xfId="31832"/>
    <cellStyle name="Normal 6 3 2 4 8 2" xfId="31833"/>
    <cellStyle name="Normal 6 3 2 4 8 3" xfId="31834"/>
    <cellStyle name="Normal 6 3 2 4 9" xfId="31835"/>
    <cellStyle name="Normal 6 3 2 5" xfId="31836"/>
    <cellStyle name="Normal 6 3 2 5 10" xfId="31837"/>
    <cellStyle name="Normal 6 3 2 5 11" xfId="31838"/>
    <cellStyle name="Normal 6 3 2 5 2" xfId="31839"/>
    <cellStyle name="Normal 6 3 2 5 2 10" xfId="31840"/>
    <cellStyle name="Normal 6 3 2 5 2 2" xfId="31841"/>
    <cellStyle name="Normal 6 3 2 5 2 2 2" xfId="31842"/>
    <cellStyle name="Normal 6 3 2 5 2 2 2 2" xfId="31843"/>
    <cellStyle name="Normal 6 3 2 5 2 2 2 2 2" xfId="31844"/>
    <cellStyle name="Normal 6 3 2 5 2 2 2 2 3" xfId="31845"/>
    <cellStyle name="Normal 6 3 2 5 2 2 2 2 4" xfId="31846"/>
    <cellStyle name="Normal 6 3 2 5 2 2 2 3" xfId="31847"/>
    <cellStyle name="Normal 6 3 2 5 2 2 2 3 2" xfId="31848"/>
    <cellStyle name="Normal 6 3 2 5 2 2 2 3 3" xfId="31849"/>
    <cellStyle name="Normal 6 3 2 5 2 2 2 4" xfId="31850"/>
    <cellStyle name="Normal 6 3 2 5 2 2 2 5" xfId="31851"/>
    <cellStyle name="Normal 6 3 2 5 2 2 2 6" xfId="31852"/>
    <cellStyle name="Normal 6 3 2 5 2 2 3" xfId="31853"/>
    <cellStyle name="Normal 6 3 2 5 2 2 3 2" xfId="31854"/>
    <cellStyle name="Normal 6 3 2 5 2 2 3 3" xfId="31855"/>
    <cellStyle name="Normal 6 3 2 5 2 2 3 4" xfId="31856"/>
    <cellStyle name="Normal 6 3 2 5 2 2 4" xfId="31857"/>
    <cellStyle name="Normal 6 3 2 5 2 2 4 2" xfId="31858"/>
    <cellStyle name="Normal 6 3 2 5 2 2 4 3" xfId="31859"/>
    <cellStyle name="Normal 6 3 2 5 2 2 4 4" xfId="31860"/>
    <cellStyle name="Normal 6 3 2 5 2 2 5" xfId="31861"/>
    <cellStyle name="Normal 6 3 2 5 2 2 5 2" xfId="31862"/>
    <cellStyle name="Normal 6 3 2 5 2 2 5 3" xfId="31863"/>
    <cellStyle name="Normal 6 3 2 5 2 2 5 4" xfId="31864"/>
    <cellStyle name="Normal 6 3 2 5 2 2 6" xfId="31865"/>
    <cellStyle name="Normal 6 3 2 5 2 2 6 2" xfId="31866"/>
    <cellStyle name="Normal 6 3 2 5 2 2 6 3" xfId="31867"/>
    <cellStyle name="Normal 6 3 2 5 2 2 7" xfId="31868"/>
    <cellStyle name="Normal 6 3 2 5 2 2 8" xfId="31869"/>
    <cellStyle name="Normal 6 3 2 5 2 2 9" xfId="31870"/>
    <cellStyle name="Normal 6 3 2 5 2 3" xfId="31871"/>
    <cellStyle name="Normal 6 3 2 5 2 3 2" xfId="31872"/>
    <cellStyle name="Normal 6 3 2 5 2 3 2 2" xfId="31873"/>
    <cellStyle name="Normal 6 3 2 5 2 3 2 3" xfId="31874"/>
    <cellStyle name="Normal 6 3 2 5 2 3 2 4" xfId="31875"/>
    <cellStyle name="Normal 6 3 2 5 2 3 3" xfId="31876"/>
    <cellStyle name="Normal 6 3 2 5 2 3 3 2" xfId="31877"/>
    <cellStyle name="Normal 6 3 2 5 2 3 3 3" xfId="31878"/>
    <cellStyle name="Normal 6 3 2 5 2 3 4" xfId="31879"/>
    <cellStyle name="Normal 6 3 2 5 2 3 5" xfId="31880"/>
    <cellStyle name="Normal 6 3 2 5 2 3 6" xfId="31881"/>
    <cellStyle name="Normal 6 3 2 5 2 4" xfId="31882"/>
    <cellStyle name="Normal 6 3 2 5 2 4 2" xfId="31883"/>
    <cellStyle name="Normal 6 3 2 5 2 4 3" xfId="31884"/>
    <cellStyle name="Normal 6 3 2 5 2 4 4" xfId="31885"/>
    <cellStyle name="Normal 6 3 2 5 2 5" xfId="31886"/>
    <cellStyle name="Normal 6 3 2 5 2 5 2" xfId="31887"/>
    <cellStyle name="Normal 6 3 2 5 2 5 3" xfId="31888"/>
    <cellStyle name="Normal 6 3 2 5 2 5 4" xfId="31889"/>
    <cellStyle name="Normal 6 3 2 5 2 6" xfId="31890"/>
    <cellStyle name="Normal 6 3 2 5 2 6 2" xfId="31891"/>
    <cellStyle name="Normal 6 3 2 5 2 6 3" xfId="31892"/>
    <cellStyle name="Normal 6 3 2 5 2 6 4" xfId="31893"/>
    <cellStyle name="Normal 6 3 2 5 2 7" xfId="31894"/>
    <cellStyle name="Normal 6 3 2 5 2 7 2" xfId="31895"/>
    <cellStyle name="Normal 6 3 2 5 2 7 3" xfId="31896"/>
    <cellStyle name="Normal 6 3 2 5 2 8" xfId="31897"/>
    <cellStyle name="Normal 6 3 2 5 2 9" xfId="31898"/>
    <cellStyle name="Normal 6 3 2 5 3" xfId="31899"/>
    <cellStyle name="Normal 6 3 2 5 3 2" xfId="31900"/>
    <cellStyle name="Normal 6 3 2 5 3 2 2" xfId="31901"/>
    <cellStyle name="Normal 6 3 2 5 3 2 2 2" xfId="31902"/>
    <cellStyle name="Normal 6 3 2 5 3 2 2 3" xfId="31903"/>
    <cellStyle name="Normal 6 3 2 5 3 2 2 4" xfId="31904"/>
    <cellStyle name="Normal 6 3 2 5 3 2 3" xfId="31905"/>
    <cellStyle name="Normal 6 3 2 5 3 2 3 2" xfId="31906"/>
    <cellStyle name="Normal 6 3 2 5 3 2 3 3" xfId="31907"/>
    <cellStyle name="Normal 6 3 2 5 3 2 4" xfId="31908"/>
    <cellStyle name="Normal 6 3 2 5 3 2 5" xfId="31909"/>
    <cellStyle name="Normal 6 3 2 5 3 2 6" xfId="31910"/>
    <cellStyle name="Normal 6 3 2 5 3 3" xfId="31911"/>
    <cellStyle name="Normal 6 3 2 5 3 3 2" xfId="31912"/>
    <cellStyle name="Normal 6 3 2 5 3 3 3" xfId="31913"/>
    <cellStyle name="Normal 6 3 2 5 3 3 4" xfId="31914"/>
    <cellStyle name="Normal 6 3 2 5 3 4" xfId="31915"/>
    <cellStyle name="Normal 6 3 2 5 3 4 2" xfId="31916"/>
    <cellStyle name="Normal 6 3 2 5 3 4 3" xfId="31917"/>
    <cellStyle name="Normal 6 3 2 5 3 4 4" xfId="31918"/>
    <cellStyle name="Normal 6 3 2 5 3 5" xfId="31919"/>
    <cellStyle name="Normal 6 3 2 5 3 5 2" xfId="31920"/>
    <cellStyle name="Normal 6 3 2 5 3 5 3" xfId="31921"/>
    <cellStyle name="Normal 6 3 2 5 3 5 4" xfId="31922"/>
    <cellStyle name="Normal 6 3 2 5 3 6" xfId="31923"/>
    <cellStyle name="Normal 6 3 2 5 3 6 2" xfId="31924"/>
    <cellStyle name="Normal 6 3 2 5 3 6 3" xfId="31925"/>
    <cellStyle name="Normal 6 3 2 5 3 7" xfId="31926"/>
    <cellStyle name="Normal 6 3 2 5 3 8" xfId="31927"/>
    <cellStyle name="Normal 6 3 2 5 3 9" xfId="31928"/>
    <cellStyle name="Normal 6 3 2 5 4" xfId="31929"/>
    <cellStyle name="Normal 6 3 2 5 4 2" xfId="31930"/>
    <cellStyle name="Normal 6 3 2 5 4 2 2" xfId="31931"/>
    <cellStyle name="Normal 6 3 2 5 4 2 3" xfId="31932"/>
    <cellStyle name="Normal 6 3 2 5 4 2 4" xfId="31933"/>
    <cellStyle name="Normal 6 3 2 5 4 3" xfId="31934"/>
    <cellStyle name="Normal 6 3 2 5 4 3 2" xfId="31935"/>
    <cellStyle name="Normal 6 3 2 5 4 3 3" xfId="31936"/>
    <cellStyle name="Normal 6 3 2 5 4 4" xfId="31937"/>
    <cellStyle name="Normal 6 3 2 5 4 5" xfId="31938"/>
    <cellStyle name="Normal 6 3 2 5 4 6" xfId="31939"/>
    <cellStyle name="Normal 6 3 2 5 5" xfId="31940"/>
    <cellStyle name="Normal 6 3 2 5 5 2" xfId="31941"/>
    <cellStyle name="Normal 6 3 2 5 5 3" xfId="31942"/>
    <cellStyle name="Normal 6 3 2 5 5 4" xfId="31943"/>
    <cellStyle name="Normal 6 3 2 5 6" xfId="31944"/>
    <cellStyle name="Normal 6 3 2 5 6 2" xfId="31945"/>
    <cellStyle name="Normal 6 3 2 5 6 3" xfId="31946"/>
    <cellStyle name="Normal 6 3 2 5 6 4" xfId="31947"/>
    <cellStyle name="Normal 6 3 2 5 7" xfId="31948"/>
    <cellStyle name="Normal 6 3 2 5 7 2" xfId="31949"/>
    <cellStyle name="Normal 6 3 2 5 7 3" xfId="31950"/>
    <cellStyle name="Normal 6 3 2 5 7 4" xfId="31951"/>
    <cellStyle name="Normal 6 3 2 5 8" xfId="31952"/>
    <cellStyle name="Normal 6 3 2 5 8 2" xfId="31953"/>
    <cellStyle name="Normal 6 3 2 5 8 3" xfId="31954"/>
    <cellStyle name="Normal 6 3 2 5 9" xfId="31955"/>
    <cellStyle name="Normal 6 3 2 6" xfId="31956"/>
    <cellStyle name="Normal 6 3 2 6 10" xfId="31957"/>
    <cellStyle name="Normal 6 3 2 6 11" xfId="31958"/>
    <cellStyle name="Normal 6 3 2 6 2" xfId="31959"/>
    <cellStyle name="Normal 6 3 2 6 2 10" xfId="31960"/>
    <cellStyle name="Normal 6 3 2 6 2 2" xfId="31961"/>
    <cellStyle name="Normal 6 3 2 6 2 2 2" xfId="31962"/>
    <cellStyle name="Normal 6 3 2 6 2 2 2 2" xfId="31963"/>
    <cellStyle name="Normal 6 3 2 6 2 2 2 2 2" xfId="31964"/>
    <cellStyle name="Normal 6 3 2 6 2 2 2 2 3" xfId="31965"/>
    <cellStyle name="Normal 6 3 2 6 2 2 2 2 4" xfId="31966"/>
    <cellStyle name="Normal 6 3 2 6 2 2 2 3" xfId="31967"/>
    <cellStyle name="Normal 6 3 2 6 2 2 2 3 2" xfId="31968"/>
    <cellStyle name="Normal 6 3 2 6 2 2 2 3 3" xfId="31969"/>
    <cellStyle name="Normal 6 3 2 6 2 2 2 4" xfId="31970"/>
    <cellStyle name="Normal 6 3 2 6 2 2 2 5" xfId="31971"/>
    <cellStyle name="Normal 6 3 2 6 2 2 2 6" xfId="31972"/>
    <cellStyle name="Normal 6 3 2 6 2 2 3" xfId="31973"/>
    <cellStyle name="Normal 6 3 2 6 2 2 3 2" xfId="31974"/>
    <cellStyle name="Normal 6 3 2 6 2 2 3 3" xfId="31975"/>
    <cellStyle name="Normal 6 3 2 6 2 2 3 4" xfId="31976"/>
    <cellStyle name="Normal 6 3 2 6 2 2 4" xfId="31977"/>
    <cellStyle name="Normal 6 3 2 6 2 2 4 2" xfId="31978"/>
    <cellStyle name="Normal 6 3 2 6 2 2 4 3" xfId="31979"/>
    <cellStyle name="Normal 6 3 2 6 2 2 4 4" xfId="31980"/>
    <cellStyle name="Normal 6 3 2 6 2 2 5" xfId="31981"/>
    <cellStyle name="Normal 6 3 2 6 2 2 5 2" xfId="31982"/>
    <cellStyle name="Normal 6 3 2 6 2 2 5 3" xfId="31983"/>
    <cellStyle name="Normal 6 3 2 6 2 2 5 4" xfId="31984"/>
    <cellStyle name="Normal 6 3 2 6 2 2 6" xfId="31985"/>
    <cellStyle name="Normal 6 3 2 6 2 2 6 2" xfId="31986"/>
    <cellStyle name="Normal 6 3 2 6 2 2 6 3" xfId="31987"/>
    <cellStyle name="Normal 6 3 2 6 2 2 7" xfId="31988"/>
    <cellStyle name="Normal 6 3 2 6 2 2 8" xfId="31989"/>
    <cellStyle name="Normal 6 3 2 6 2 2 9" xfId="31990"/>
    <cellStyle name="Normal 6 3 2 6 2 3" xfId="31991"/>
    <cellStyle name="Normal 6 3 2 6 2 3 2" xfId="31992"/>
    <cellStyle name="Normal 6 3 2 6 2 3 2 2" xfId="31993"/>
    <cellStyle name="Normal 6 3 2 6 2 3 2 3" xfId="31994"/>
    <cellStyle name="Normal 6 3 2 6 2 3 2 4" xfId="31995"/>
    <cellStyle name="Normal 6 3 2 6 2 3 3" xfId="31996"/>
    <cellStyle name="Normal 6 3 2 6 2 3 3 2" xfId="31997"/>
    <cellStyle name="Normal 6 3 2 6 2 3 3 3" xfId="31998"/>
    <cellStyle name="Normal 6 3 2 6 2 3 4" xfId="31999"/>
    <cellStyle name="Normal 6 3 2 6 2 3 5" xfId="32000"/>
    <cellStyle name="Normal 6 3 2 6 2 3 6" xfId="32001"/>
    <cellStyle name="Normal 6 3 2 6 2 4" xfId="32002"/>
    <cellStyle name="Normal 6 3 2 6 2 4 2" xfId="32003"/>
    <cellStyle name="Normal 6 3 2 6 2 4 3" xfId="32004"/>
    <cellStyle name="Normal 6 3 2 6 2 4 4" xfId="32005"/>
    <cellStyle name="Normal 6 3 2 6 2 5" xfId="32006"/>
    <cellStyle name="Normal 6 3 2 6 2 5 2" xfId="32007"/>
    <cellStyle name="Normal 6 3 2 6 2 5 3" xfId="32008"/>
    <cellStyle name="Normal 6 3 2 6 2 5 4" xfId="32009"/>
    <cellStyle name="Normal 6 3 2 6 2 6" xfId="32010"/>
    <cellStyle name="Normal 6 3 2 6 2 6 2" xfId="32011"/>
    <cellStyle name="Normal 6 3 2 6 2 6 3" xfId="32012"/>
    <cellStyle name="Normal 6 3 2 6 2 6 4" xfId="32013"/>
    <cellStyle name="Normal 6 3 2 6 2 7" xfId="32014"/>
    <cellStyle name="Normal 6 3 2 6 2 7 2" xfId="32015"/>
    <cellStyle name="Normal 6 3 2 6 2 7 3" xfId="32016"/>
    <cellStyle name="Normal 6 3 2 6 2 8" xfId="32017"/>
    <cellStyle name="Normal 6 3 2 6 2 9" xfId="32018"/>
    <cellStyle name="Normal 6 3 2 6 3" xfId="32019"/>
    <cellStyle name="Normal 6 3 2 6 3 2" xfId="32020"/>
    <cellStyle name="Normal 6 3 2 6 3 2 2" xfId="32021"/>
    <cellStyle name="Normal 6 3 2 6 3 2 2 2" xfId="32022"/>
    <cellStyle name="Normal 6 3 2 6 3 2 2 3" xfId="32023"/>
    <cellStyle name="Normal 6 3 2 6 3 2 2 4" xfId="32024"/>
    <cellStyle name="Normal 6 3 2 6 3 2 3" xfId="32025"/>
    <cellStyle name="Normal 6 3 2 6 3 2 3 2" xfId="32026"/>
    <cellStyle name="Normal 6 3 2 6 3 2 3 3" xfId="32027"/>
    <cellStyle name="Normal 6 3 2 6 3 2 4" xfId="32028"/>
    <cellStyle name="Normal 6 3 2 6 3 2 5" xfId="32029"/>
    <cellStyle name="Normal 6 3 2 6 3 2 6" xfId="32030"/>
    <cellStyle name="Normal 6 3 2 6 3 3" xfId="32031"/>
    <cellStyle name="Normal 6 3 2 6 3 3 2" xfId="32032"/>
    <cellStyle name="Normal 6 3 2 6 3 3 3" xfId="32033"/>
    <cellStyle name="Normal 6 3 2 6 3 3 4" xfId="32034"/>
    <cellStyle name="Normal 6 3 2 6 3 4" xfId="32035"/>
    <cellStyle name="Normal 6 3 2 6 3 4 2" xfId="32036"/>
    <cellStyle name="Normal 6 3 2 6 3 4 3" xfId="32037"/>
    <cellStyle name="Normal 6 3 2 6 3 4 4" xfId="32038"/>
    <cellStyle name="Normal 6 3 2 6 3 5" xfId="32039"/>
    <cellStyle name="Normal 6 3 2 6 3 5 2" xfId="32040"/>
    <cellStyle name="Normal 6 3 2 6 3 5 3" xfId="32041"/>
    <cellStyle name="Normal 6 3 2 6 3 5 4" xfId="32042"/>
    <cellStyle name="Normal 6 3 2 6 3 6" xfId="32043"/>
    <cellStyle name="Normal 6 3 2 6 3 6 2" xfId="32044"/>
    <cellStyle name="Normal 6 3 2 6 3 6 3" xfId="32045"/>
    <cellStyle name="Normal 6 3 2 6 3 7" xfId="32046"/>
    <cellStyle name="Normal 6 3 2 6 3 8" xfId="32047"/>
    <cellStyle name="Normal 6 3 2 6 3 9" xfId="32048"/>
    <cellStyle name="Normal 6 3 2 6 4" xfId="32049"/>
    <cellStyle name="Normal 6 3 2 6 4 2" xfId="32050"/>
    <cellStyle name="Normal 6 3 2 6 4 2 2" xfId="32051"/>
    <cellStyle name="Normal 6 3 2 6 4 2 3" xfId="32052"/>
    <cellStyle name="Normal 6 3 2 6 4 2 4" xfId="32053"/>
    <cellStyle name="Normal 6 3 2 6 4 3" xfId="32054"/>
    <cellStyle name="Normal 6 3 2 6 4 3 2" xfId="32055"/>
    <cellStyle name="Normal 6 3 2 6 4 3 3" xfId="32056"/>
    <cellStyle name="Normal 6 3 2 6 4 4" xfId="32057"/>
    <cellStyle name="Normal 6 3 2 6 4 5" xfId="32058"/>
    <cellStyle name="Normal 6 3 2 6 4 6" xfId="32059"/>
    <cellStyle name="Normal 6 3 2 6 5" xfId="32060"/>
    <cellStyle name="Normal 6 3 2 6 5 2" xfId="32061"/>
    <cellStyle name="Normal 6 3 2 6 5 3" xfId="32062"/>
    <cellStyle name="Normal 6 3 2 6 5 4" xfId="32063"/>
    <cellStyle name="Normal 6 3 2 6 6" xfId="32064"/>
    <cellStyle name="Normal 6 3 2 6 6 2" xfId="32065"/>
    <cellStyle name="Normal 6 3 2 6 6 3" xfId="32066"/>
    <cellStyle name="Normal 6 3 2 6 6 4" xfId="32067"/>
    <cellStyle name="Normal 6 3 2 6 7" xfId="32068"/>
    <cellStyle name="Normal 6 3 2 6 7 2" xfId="32069"/>
    <cellStyle name="Normal 6 3 2 6 7 3" xfId="32070"/>
    <cellStyle name="Normal 6 3 2 6 7 4" xfId="32071"/>
    <cellStyle name="Normal 6 3 2 6 8" xfId="32072"/>
    <cellStyle name="Normal 6 3 2 6 8 2" xfId="32073"/>
    <cellStyle name="Normal 6 3 2 6 8 3" xfId="32074"/>
    <cellStyle name="Normal 6 3 2 6 9" xfId="32075"/>
    <cellStyle name="Normal 6 3 2 7" xfId="32076"/>
    <cellStyle name="Normal 6 3 2 7 10" xfId="32077"/>
    <cellStyle name="Normal 6 3 2 7 2" xfId="32078"/>
    <cellStyle name="Normal 6 3 2 7 2 2" xfId="32079"/>
    <cellStyle name="Normal 6 3 2 7 2 2 2" xfId="32080"/>
    <cellStyle name="Normal 6 3 2 7 2 2 2 2" xfId="32081"/>
    <cellStyle name="Normal 6 3 2 7 2 2 2 3" xfId="32082"/>
    <cellStyle name="Normal 6 3 2 7 2 2 2 4" xfId="32083"/>
    <cellStyle name="Normal 6 3 2 7 2 2 3" xfId="32084"/>
    <cellStyle name="Normal 6 3 2 7 2 2 3 2" xfId="32085"/>
    <cellStyle name="Normal 6 3 2 7 2 2 3 3" xfId="32086"/>
    <cellStyle name="Normal 6 3 2 7 2 2 4" xfId="32087"/>
    <cellStyle name="Normal 6 3 2 7 2 2 5" xfId="32088"/>
    <cellStyle name="Normal 6 3 2 7 2 2 6" xfId="32089"/>
    <cellStyle name="Normal 6 3 2 7 2 3" xfId="32090"/>
    <cellStyle name="Normal 6 3 2 7 2 3 2" xfId="32091"/>
    <cellStyle name="Normal 6 3 2 7 2 3 3" xfId="32092"/>
    <cellStyle name="Normal 6 3 2 7 2 3 4" xfId="32093"/>
    <cellStyle name="Normal 6 3 2 7 2 4" xfId="32094"/>
    <cellStyle name="Normal 6 3 2 7 2 4 2" xfId="32095"/>
    <cellStyle name="Normal 6 3 2 7 2 4 3" xfId="32096"/>
    <cellStyle name="Normal 6 3 2 7 2 4 4" xfId="32097"/>
    <cellStyle name="Normal 6 3 2 7 2 5" xfId="32098"/>
    <cellStyle name="Normal 6 3 2 7 2 5 2" xfId="32099"/>
    <cellStyle name="Normal 6 3 2 7 2 5 3" xfId="32100"/>
    <cellStyle name="Normal 6 3 2 7 2 5 4" xfId="32101"/>
    <cellStyle name="Normal 6 3 2 7 2 6" xfId="32102"/>
    <cellStyle name="Normal 6 3 2 7 2 6 2" xfId="32103"/>
    <cellStyle name="Normal 6 3 2 7 2 6 3" xfId="32104"/>
    <cellStyle name="Normal 6 3 2 7 2 7" xfId="32105"/>
    <cellStyle name="Normal 6 3 2 7 2 8" xfId="32106"/>
    <cellStyle name="Normal 6 3 2 7 2 9" xfId="32107"/>
    <cellStyle name="Normal 6 3 2 7 3" xfId="32108"/>
    <cellStyle name="Normal 6 3 2 7 3 2" xfId="32109"/>
    <cellStyle name="Normal 6 3 2 7 3 2 2" xfId="32110"/>
    <cellStyle name="Normal 6 3 2 7 3 2 3" xfId="32111"/>
    <cellStyle name="Normal 6 3 2 7 3 2 4" xfId="32112"/>
    <cellStyle name="Normal 6 3 2 7 3 3" xfId="32113"/>
    <cellStyle name="Normal 6 3 2 7 3 3 2" xfId="32114"/>
    <cellStyle name="Normal 6 3 2 7 3 3 3" xfId="32115"/>
    <cellStyle name="Normal 6 3 2 7 3 4" xfId="32116"/>
    <cellStyle name="Normal 6 3 2 7 3 5" xfId="32117"/>
    <cellStyle name="Normal 6 3 2 7 3 6" xfId="32118"/>
    <cellStyle name="Normal 6 3 2 7 4" xfId="32119"/>
    <cellStyle name="Normal 6 3 2 7 4 2" xfId="32120"/>
    <cellStyle name="Normal 6 3 2 7 4 3" xfId="32121"/>
    <cellStyle name="Normal 6 3 2 7 4 4" xfId="32122"/>
    <cellStyle name="Normal 6 3 2 7 5" xfId="32123"/>
    <cellStyle name="Normal 6 3 2 7 5 2" xfId="32124"/>
    <cellStyle name="Normal 6 3 2 7 5 3" xfId="32125"/>
    <cellStyle name="Normal 6 3 2 7 5 4" xfId="32126"/>
    <cellStyle name="Normal 6 3 2 7 6" xfId="32127"/>
    <cellStyle name="Normal 6 3 2 7 6 2" xfId="32128"/>
    <cellStyle name="Normal 6 3 2 7 6 3" xfId="32129"/>
    <cellStyle name="Normal 6 3 2 7 6 4" xfId="32130"/>
    <cellStyle name="Normal 6 3 2 7 7" xfId="32131"/>
    <cellStyle name="Normal 6 3 2 7 7 2" xfId="32132"/>
    <cellStyle name="Normal 6 3 2 7 7 3" xfId="32133"/>
    <cellStyle name="Normal 6 3 2 7 8" xfId="32134"/>
    <cellStyle name="Normal 6 3 2 7 9" xfId="32135"/>
    <cellStyle name="Normal 6 3 2 8" xfId="32136"/>
    <cellStyle name="Normal 6 3 2 8 2" xfId="32137"/>
    <cellStyle name="Normal 6 3 2 8 2 2" xfId="32138"/>
    <cellStyle name="Normal 6 3 2 8 2 2 2" xfId="32139"/>
    <cellStyle name="Normal 6 3 2 8 2 2 3" xfId="32140"/>
    <cellStyle name="Normal 6 3 2 8 2 2 4" xfId="32141"/>
    <cellStyle name="Normal 6 3 2 8 2 3" xfId="32142"/>
    <cellStyle name="Normal 6 3 2 8 2 3 2" xfId="32143"/>
    <cellStyle name="Normal 6 3 2 8 2 3 3" xfId="32144"/>
    <cellStyle name="Normal 6 3 2 8 2 4" xfId="32145"/>
    <cellStyle name="Normal 6 3 2 8 2 5" xfId="32146"/>
    <cellStyle name="Normal 6 3 2 8 2 6" xfId="32147"/>
    <cellStyle name="Normal 6 3 2 8 3" xfId="32148"/>
    <cellStyle name="Normal 6 3 2 8 3 2" xfId="32149"/>
    <cellStyle name="Normal 6 3 2 8 3 3" xfId="32150"/>
    <cellStyle name="Normal 6 3 2 8 3 4" xfId="32151"/>
    <cellStyle name="Normal 6 3 2 8 4" xfId="32152"/>
    <cellStyle name="Normal 6 3 2 8 4 2" xfId="32153"/>
    <cellStyle name="Normal 6 3 2 8 4 3" xfId="32154"/>
    <cellStyle name="Normal 6 3 2 8 4 4" xfId="32155"/>
    <cellStyle name="Normal 6 3 2 8 5" xfId="32156"/>
    <cellStyle name="Normal 6 3 2 8 5 2" xfId="32157"/>
    <cellStyle name="Normal 6 3 2 8 5 3" xfId="32158"/>
    <cellStyle name="Normal 6 3 2 8 5 4" xfId="32159"/>
    <cellStyle name="Normal 6 3 2 8 6" xfId="32160"/>
    <cellStyle name="Normal 6 3 2 8 6 2" xfId="32161"/>
    <cellStyle name="Normal 6 3 2 8 6 3" xfId="32162"/>
    <cellStyle name="Normal 6 3 2 8 7" xfId="32163"/>
    <cellStyle name="Normal 6 3 2 8 8" xfId="32164"/>
    <cellStyle name="Normal 6 3 2 8 9" xfId="32165"/>
    <cellStyle name="Normal 6 3 2 9" xfId="32166"/>
    <cellStyle name="Normal 6 3 2 9 2" xfId="32167"/>
    <cellStyle name="Normal 6 3 2 9 2 2" xfId="32168"/>
    <cellStyle name="Normal 6 3 2 9 2 2 2" xfId="32169"/>
    <cellStyle name="Normal 6 3 2 9 2 2 3" xfId="32170"/>
    <cellStyle name="Normal 6 3 2 9 2 2 4" xfId="32171"/>
    <cellStyle name="Normal 6 3 2 9 2 3" xfId="32172"/>
    <cellStyle name="Normal 6 3 2 9 2 3 2" xfId="32173"/>
    <cellStyle name="Normal 6 3 2 9 2 3 3" xfId="32174"/>
    <cellStyle name="Normal 6 3 2 9 2 4" xfId="32175"/>
    <cellStyle name="Normal 6 3 2 9 2 5" xfId="32176"/>
    <cellStyle name="Normal 6 3 2 9 2 6" xfId="32177"/>
    <cellStyle name="Normal 6 3 2 9 3" xfId="32178"/>
    <cellStyle name="Normal 6 3 2 9 3 2" xfId="32179"/>
    <cellStyle name="Normal 6 3 2 9 3 3" xfId="32180"/>
    <cellStyle name="Normal 6 3 2 9 3 4" xfId="32181"/>
    <cellStyle name="Normal 6 3 2 9 4" xfId="32182"/>
    <cellStyle name="Normal 6 3 2 9 4 2" xfId="32183"/>
    <cellStyle name="Normal 6 3 2 9 4 3" xfId="32184"/>
    <cellStyle name="Normal 6 3 2 9 4 4" xfId="32185"/>
    <cellStyle name="Normal 6 3 2 9 5" xfId="32186"/>
    <cellStyle name="Normal 6 3 2 9 5 2" xfId="32187"/>
    <cellStyle name="Normal 6 3 2 9 5 3" xfId="32188"/>
    <cellStyle name="Normal 6 3 2 9 5 4" xfId="32189"/>
    <cellStyle name="Normal 6 3 2 9 6" xfId="32190"/>
    <cellStyle name="Normal 6 3 2 9 6 2" xfId="32191"/>
    <cellStyle name="Normal 6 3 2 9 6 3" xfId="32192"/>
    <cellStyle name="Normal 6 3 2 9 7" xfId="32193"/>
    <cellStyle name="Normal 6 3 2 9 8" xfId="32194"/>
    <cellStyle name="Normal 6 3 2 9 9" xfId="32195"/>
    <cellStyle name="Normal 6 3 20" xfId="32196"/>
    <cellStyle name="Normal 6 3 21" xfId="32197"/>
    <cellStyle name="Normal 6 3 3" xfId="159"/>
    <cellStyle name="Normal 6 3 3 10" xfId="32198"/>
    <cellStyle name="Normal 6 3 3 10 2" xfId="32199"/>
    <cellStyle name="Normal 6 3 3 10 2 2" xfId="32200"/>
    <cellStyle name="Normal 6 3 3 10 2 2 2" xfId="32201"/>
    <cellStyle name="Normal 6 3 3 10 2 2 3" xfId="32202"/>
    <cellStyle name="Normal 6 3 3 10 2 2 4" xfId="32203"/>
    <cellStyle name="Normal 6 3 3 10 2 3" xfId="32204"/>
    <cellStyle name="Normal 6 3 3 10 2 3 2" xfId="32205"/>
    <cellStyle name="Normal 6 3 3 10 2 3 3" xfId="32206"/>
    <cellStyle name="Normal 6 3 3 10 2 4" xfId="32207"/>
    <cellStyle name="Normal 6 3 3 10 2 5" xfId="32208"/>
    <cellStyle name="Normal 6 3 3 10 2 6" xfId="32209"/>
    <cellStyle name="Normal 6 3 3 10 3" xfId="32210"/>
    <cellStyle name="Normal 6 3 3 10 3 2" xfId="32211"/>
    <cellStyle name="Normal 6 3 3 10 3 3" xfId="32212"/>
    <cellStyle name="Normal 6 3 3 10 3 4" xfId="32213"/>
    <cellStyle name="Normal 6 3 3 10 4" xfId="32214"/>
    <cellStyle name="Normal 6 3 3 10 4 2" xfId="32215"/>
    <cellStyle name="Normal 6 3 3 10 4 3" xfId="32216"/>
    <cellStyle name="Normal 6 3 3 10 4 4" xfId="32217"/>
    <cellStyle name="Normal 6 3 3 10 5" xfId="32218"/>
    <cellStyle name="Normal 6 3 3 10 5 2" xfId="32219"/>
    <cellStyle name="Normal 6 3 3 10 5 3" xfId="32220"/>
    <cellStyle name="Normal 6 3 3 10 5 4" xfId="32221"/>
    <cellStyle name="Normal 6 3 3 10 6" xfId="32222"/>
    <cellStyle name="Normal 6 3 3 10 6 2" xfId="32223"/>
    <cellStyle name="Normal 6 3 3 10 6 3" xfId="32224"/>
    <cellStyle name="Normal 6 3 3 10 7" xfId="32225"/>
    <cellStyle name="Normal 6 3 3 10 8" xfId="32226"/>
    <cellStyle name="Normal 6 3 3 10 9" xfId="32227"/>
    <cellStyle name="Normal 6 3 3 11" xfId="32228"/>
    <cellStyle name="Normal 6 3 3 11 2" xfId="32229"/>
    <cellStyle name="Normal 6 3 3 11 2 2" xfId="32230"/>
    <cellStyle name="Normal 6 3 3 11 2 2 2" xfId="32231"/>
    <cellStyle name="Normal 6 3 3 11 2 2 3" xfId="32232"/>
    <cellStyle name="Normal 6 3 3 11 2 2 4" xfId="32233"/>
    <cellStyle name="Normal 6 3 3 11 2 3" xfId="32234"/>
    <cellStyle name="Normal 6 3 3 11 2 3 2" xfId="32235"/>
    <cellStyle name="Normal 6 3 3 11 2 3 3" xfId="32236"/>
    <cellStyle name="Normal 6 3 3 11 2 4" xfId="32237"/>
    <cellStyle name="Normal 6 3 3 11 2 5" xfId="32238"/>
    <cellStyle name="Normal 6 3 3 11 2 6" xfId="32239"/>
    <cellStyle name="Normal 6 3 3 11 3" xfId="32240"/>
    <cellStyle name="Normal 6 3 3 11 3 2" xfId="32241"/>
    <cellStyle name="Normal 6 3 3 11 3 3" xfId="32242"/>
    <cellStyle name="Normal 6 3 3 11 3 4" xfId="32243"/>
    <cellStyle name="Normal 6 3 3 11 4" xfId="32244"/>
    <cellStyle name="Normal 6 3 3 11 4 2" xfId="32245"/>
    <cellStyle name="Normal 6 3 3 11 4 3" xfId="32246"/>
    <cellStyle name="Normal 6 3 3 11 4 4" xfId="32247"/>
    <cellStyle name="Normal 6 3 3 11 5" xfId="32248"/>
    <cellStyle name="Normal 6 3 3 11 5 2" xfId="32249"/>
    <cellStyle name="Normal 6 3 3 11 5 3" xfId="32250"/>
    <cellStyle name="Normal 6 3 3 11 6" xfId="32251"/>
    <cellStyle name="Normal 6 3 3 11 7" xfId="32252"/>
    <cellStyle name="Normal 6 3 3 11 8" xfId="32253"/>
    <cellStyle name="Normal 6 3 3 12" xfId="32254"/>
    <cellStyle name="Normal 6 3 3 12 2" xfId="32255"/>
    <cellStyle name="Normal 6 3 3 12 2 2" xfId="32256"/>
    <cellStyle name="Normal 6 3 3 12 2 3" xfId="32257"/>
    <cellStyle name="Normal 6 3 3 12 2 4" xfId="32258"/>
    <cellStyle name="Normal 6 3 3 12 3" xfId="32259"/>
    <cellStyle name="Normal 6 3 3 12 3 2" xfId="32260"/>
    <cellStyle name="Normal 6 3 3 12 3 3" xfId="32261"/>
    <cellStyle name="Normal 6 3 3 12 3 4" xfId="32262"/>
    <cellStyle name="Normal 6 3 3 12 4" xfId="32263"/>
    <cellStyle name="Normal 6 3 3 12 4 2" xfId="32264"/>
    <cellStyle name="Normal 6 3 3 12 4 3" xfId="32265"/>
    <cellStyle name="Normal 6 3 3 12 5" xfId="32266"/>
    <cellStyle name="Normal 6 3 3 12 6" xfId="32267"/>
    <cellStyle name="Normal 6 3 3 12 7" xfId="32268"/>
    <cellStyle name="Normal 6 3 3 13" xfId="32269"/>
    <cellStyle name="Normal 6 3 3 13 2" xfId="32270"/>
    <cellStyle name="Normal 6 3 3 13 3" xfId="32271"/>
    <cellStyle name="Normal 6 3 3 13 4" xfId="32272"/>
    <cellStyle name="Normal 6 3 3 14" xfId="32273"/>
    <cellStyle name="Normal 6 3 3 14 2" xfId="32274"/>
    <cellStyle name="Normal 6 3 3 14 3" xfId="32275"/>
    <cellStyle name="Normal 6 3 3 14 4" xfId="32276"/>
    <cellStyle name="Normal 6 3 3 15" xfId="32277"/>
    <cellStyle name="Normal 6 3 3 15 2" xfId="32278"/>
    <cellStyle name="Normal 6 3 3 15 3" xfId="32279"/>
    <cellStyle name="Normal 6 3 3 15 4" xfId="32280"/>
    <cellStyle name="Normal 6 3 3 16" xfId="32281"/>
    <cellStyle name="Normal 6 3 3 16 2" xfId="32282"/>
    <cellStyle name="Normal 6 3 3 16 3" xfId="32283"/>
    <cellStyle name="Normal 6 3 3 17" xfId="32284"/>
    <cellStyle name="Normal 6 3 3 18" xfId="32285"/>
    <cellStyle name="Normal 6 3 3 19" xfId="32286"/>
    <cellStyle name="Normal 6 3 3 2" xfId="215"/>
    <cellStyle name="Normal 6 3 3 2 10" xfId="32287"/>
    <cellStyle name="Normal 6 3 3 2 10 2" xfId="32288"/>
    <cellStyle name="Normal 6 3 3 2 10 3" xfId="32289"/>
    <cellStyle name="Normal 6 3 3 2 10 4" xfId="32290"/>
    <cellStyle name="Normal 6 3 3 2 11" xfId="32291"/>
    <cellStyle name="Normal 6 3 3 2 11 2" xfId="32292"/>
    <cellStyle name="Normal 6 3 3 2 11 3" xfId="32293"/>
    <cellStyle name="Normal 6 3 3 2 12" xfId="32294"/>
    <cellStyle name="Normal 6 3 3 2 13" xfId="32295"/>
    <cellStyle name="Normal 6 3 3 2 14" xfId="32296"/>
    <cellStyle name="Normal 6 3 3 2 2" xfId="32297"/>
    <cellStyle name="Normal 6 3 3 2 2 10" xfId="32298"/>
    <cellStyle name="Normal 6 3 3 2 2 11" xfId="32299"/>
    <cellStyle name="Normal 6 3 3 2 2 2" xfId="32300"/>
    <cellStyle name="Normal 6 3 3 2 2 2 10" xfId="32301"/>
    <cellStyle name="Normal 6 3 3 2 2 2 2" xfId="32302"/>
    <cellStyle name="Normal 6 3 3 2 2 2 2 2" xfId="32303"/>
    <cellStyle name="Normal 6 3 3 2 2 2 2 2 2" xfId="32304"/>
    <cellStyle name="Normal 6 3 3 2 2 2 2 2 2 2" xfId="32305"/>
    <cellStyle name="Normal 6 3 3 2 2 2 2 2 2 3" xfId="32306"/>
    <cellStyle name="Normal 6 3 3 2 2 2 2 2 2 4" xfId="32307"/>
    <cellStyle name="Normal 6 3 3 2 2 2 2 2 3" xfId="32308"/>
    <cellStyle name="Normal 6 3 3 2 2 2 2 2 3 2" xfId="32309"/>
    <cellStyle name="Normal 6 3 3 2 2 2 2 2 3 3" xfId="32310"/>
    <cellStyle name="Normal 6 3 3 2 2 2 2 2 4" xfId="32311"/>
    <cellStyle name="Normal 6 3 3 2 2 2 2 2 5" xfId="32312"/>
    <cellStyle name="Normal 6 3 3 2 2 2 2 2 6" xfId="32313"/>
    <cellStyle name="Normal 6 3 3 2 2 2 2 3" xfId="32314"/>
    <cellStyle name="Normal 6 3 3 2 2 2 2 3 2" xfId="32315"/>
    <cellStyle name="Normal 6 3 3 2 2 2 2 3 3" xfId="32316"/>
    <cellStyle name="Normal 6 3 3 2 2 2 2 3 4" xfId="32317"/>
    <cellStyle name="Normal 6 3 3 2 2 2 2 4" xfId="32318"/>
    <cellStyle name="Normal 6 3 3 2 2 2 2 4 2" xfId="32319"/>
    <cellStyle name="Normal 6 3 3 2 2 2 2 4 3" xfId="32320"/>
    <cellStyle name="Normal 6 3 3 2 2 2 2 4 4" xfId="32321"/>
    <cellStyle name="Normal 6 3 3 2 2 2 2 5" xfId="32322"/>
    <cellStyle name="Normal 6 3 3 2 2 2 2 5 2" xfId="32323"/>
    <cellStyle name="Normal 6 3 3 2 2 2 2 5 3" xfId="32324"/>
    <cellStyle name="Normal 6 3 3 2 2 2 2 5 4" xfId="32325"/>
    <cellStyle name="Normal 6 3 3 2 2 2 2 6" xfId="32326"/>
    <cellStyle name="Normal 6 3 3 2 2 2 2 6 2" xfId="32327"/>
    <cellStyle name="Normal 6 3 3 2 2 2 2 6 3" xfId="32328"/>
    <cellStyle name="Normal 6 3 3 2 2 2 2 7" xfId="32329"/>
    <cellStyle name="Normal 6 3 3 2 2 2 2 8" xfId="32330"/>
    <cellStyle name="Normal 6 3 3 2 2 2 2 9" xfId="32331"/>
    <cellStyle name="Normal 6 3 3 2 2 2 3" xfId="32332"/>
    <cellStyle name="Normal 6 3 3 2 2 2 3 2" xfId="32333"/>
    <cellStyle name="Normal 6 3 3 2 2 2 3 2 2" xfId="32334"/>
    <cellStyle name="Normal 6 3 3 2 2 2 3 2 3" xfId="32335"/>
    <cellStyle name="Normal 6 3 3 2 2 2 3 2 4" xfId="32336"/>
    <cellStyle name="Normal 6 3 3 2 2 2 3 3" xfId="32337"/>
    <cellStyle name="Normal 6 3 3 2 2 2 3 3 2" xfId="32338"/>
    <cellStyle name="Normal 6 3 3 2 2 2 3 3 3" xfId="32339"/>
    <cellStyle name="Normal 6 3 3 2 2 2 3 4" xfId="32340"/>
    <cellStyle name="Normal 6 3 3 2 2 2 3 5" xfId="32341"/>
    <cellStyle name="Normal 6 3 3 2 2 2 3 6" xfId="32342"/>
    <cellStyle name="Normal 6 3 3 2 2 2 4" xfId="32343"/>
    <cellStyle name="Normal 6 3 3 2 2 2 4 2" xfId="32344"/>
    <cellStyle name="Normal 6 3 3 2 2 2 4 3" xfId="32345"/>
    <cellStyle name="Normal 6 3 3 2 2 2 4 4" xfId="32346"/>
    <cellStyle name="Normal 6 3 3 2 2 2 5" xfId="32347"/>
    <cellStyle name="Normal 6 3 3 2 2 2 5 2" xfId="32348"/>
    <cellStyle name="Normal 6 3 3 2 2 2 5 3" xfId="32349"/>
    <cellStyle name="Normal 6 3 3 2 2 2 5 4" xfId="32350"/>
    <cellStyle name="Normal 6 3 3 2 2 2 6" xfId="32351"/>
    <cellStyle name="Normal 6 3 3 2 2 2 6 2" xfId="32352"/>
    <cellStyle name="Normal 6 3 3 2 2 2 6 3" xfId="32353"/>
    <cellStyle name="Normal 6 3 3 2 2 2 6 4" xfId="32354"/>
    <cellStyle name="Normal 6 3 3 2 2 2 7" xfId="32355"/>
    <cellStyle name="Normal 6 3 3 2 2 2 7 2" xfId="32356"/>
    <cellStyle name="Normal 6 3 3 2 2 2 7 3" xfId="32357"/>
    <cellStyle name="Normal 6 3 3 2 2 2 8" xfId="32358"/>
    <cellStyle name="Normal 6 3 3 2 2 2 9" xfId="32359"/>
    <cellStyle name="Normal 6 3 3 2 2 3" xfId="32360"/>
    <cellStyle name="Normal 6 3 3 2 2 3 2" xfId="32361"/>
    <cellStyle name="Normal 6 3 3 2 2 3 2 2" xfId="32362"/>
    <cellStyle name="Normal 6 3 3 2 2 3 2 2 2" xfId="32363"/>
    <cellStyle name="Normal 6 3 3 2 2 3 2 2 3" xfId="32364"/>
    <cellStyle name="Normal 6 3 3 2 2 3 2 2 4" xfId="32365"/>
    <cellStyle name="Normal 6 3 3 2 2 3 2 3" xfId="32366"/>
    <cellStyle name="Normal 6 3 3 2 2 3 2 3 2" xfId="32367"/>
    <cellStyle name="Normal 6 3 3 2 2 3 2 3 3" xfId="32368"/>
    <cellStyle name="Normal 6 3 3 2 2 3 2 4" xfId="32369"/>
    <cellStyle name="Normal 6 3 3 2 2 3 2 5" xfId="32370"/>
    <cellStyle name="Normal 6 3 3 2 2 3 2 6" xfId="32371"/>
    <cellStyle name="Normal 6 3 3 2 2 3 3" xfId="32372"/>
    <cellStyle name="Normal 6 3 3 2 2 3 3 2" xfId="32373"/>
    <cellStyle name="Normal 6 3 3 2 2 3 3 3" xfId="32374"/>
    <cellStyle name="Normal 6 3 3 2 2 3 3 4" xfId="32375"/>
    <cellStyle name="Normal 6 3 3 2 2 3 4" xfId="32376"/>
    <cellStyle name="Normal 6 3 3 2 2 3 4 2" xfId="32377"/>
    <cellStyle name="Normal 6 3 3 2 2 3 4 3" xfId="32378"/>
    <cellStyle name="Normal 6 3 3 2 2 3 4 4" xfId="32379"/>
    <cellStyle name="Normal 6 3 3 2 2 3 5" xfId="32380"/>
    <cellStyle name="Normal 6 3 3 2 2 3 5 2" xfId="32381"/>
    <cellStyle name="Normal 6 3 3 2 2 3 5 3" xfId="32382"/>
    <cellStyle name="Normal 6 3 3 2 2 3 5 4" xfId="32383"/>
    <cellStyle name="Normal 6 3 3 2 2 3 6" xfId="32384"/>
    <cellStyle name="Normal 6 3 3 2 2 3 6 2" xfId="32385"/>
    <cellStyle name="Normal 6 3 3 2 2 3 6 3" xfId="32386"/>
    <cellStyle name="Normal 6 3 3 2 2 3 7" xfId="32387"/>
    <cellStyle name="Normal 6 3 3 2 2 3 8" xfId="32388"/>
    <cellStyle name="Normal 6 3 3 2 2 3 9" xfId="32389"/>
    <cellStyle name="Normal 6 3 3 2 2 4" xfId="32390"/>
    <cellStyle name="Normal 6 3 3 2 2 4 2" xfId="32391"/>
    <cellStyle name="Normal 6 3 3 2 2 4 2 2" xfId="32392"/>
    <cellStyle name="Normal 6 3 3 2 2 4 2 3" xfId="32393"/>
    <cellStyle name="Normal 6 3 3 2 2 4 2 4" xfId="32394"/>
    <cellStyle name="Normal 6 3 3 2 2 4 3" xfId="32395"/>
    <cellStyle name="Normal 6 3 3 2 2 4 3 2" xfId="32396"/>
    <cellStyle name="Normal 6 3 3 2 2 4 3 3" xfId="32397"/>
    <cellStyle name="Normal 6 3 3 2 2 4 4" xfId="32398"/>
    <cellStyle name="Normal 6 3 3 2 2 4 5" xfId="32399"/>
    <cellStyle name="Normal 6 3 3 2 2 4 6" xfId="32400"/>
    <cellStyle name="Normal 6 3 3 2 2 5" xfId="32401"/>
    <cellStyle name="Normal 6 3 3 2 2 5 2" xfId="32402"/>
    <cellStyle name="Normal 6 3 3 2 2 5 3" xfId="32403"/>
    <cellStyle name="Normal 6 3 3 2 2 5 4" xfId="32404"/>
    <cellStyle name="Normal 6 3 3 2 2 6" xfId="32405"/>
    <cellStyle name="Normal 6 3 3 2 2 6 2" xfId="32406"/>
    <cellStyle name="Normal 6 3 3 2 2 6 3" xfId="32407"/>
    <cellStyle name="Normal 6 3 3 2 2 6 4" xfId="32408"/>
    <cellStyle name="Normal 6 3 3 2 2 7" xfId="32409"/>
    <cellStyle name="Normal 6 3 3 2 2 7 2" xfId="32410"/>
    <cellStyle name="Normal 6 3 3 2 2 7 3" xfId="32411"/>
    <cellStyle name="Normal 6 3 3 2 2 7 4" xfId="32412"/>
    <cellStyle name="Normal 6 3 3 2 2 8" xfId="32413"/>
    <cellStyle name="Normal 6 3 3 2 2 8 2" xfId="32414"/>
    <cellStyle name="Normal 6 3 3 2 2 8 3" xfId="32415"/>
    <cellStyle name="Normal 6 3 3 2 2 9" xfId="32416"/>
    <cellStyle name="Normal 6 3 3 2 3" xfId="32417"/>
    <cellStyle name="Normal 6 3 3 2 3 10" xfId="32418"/>
    <cellStyle name="Normal 6 3 3 2 3 2" xfId="32419"/>
    <cellStyle name="Normal 6 3 3 2 3 2 2" xfId="32420"/>
    <cellStyle name="Normal 6 3 3 2 3 2 2 2" xfId="32421"/>
    <cellStyle name="Normal 6 3 3 2 3 2 2 2 2" xfId="32422"/>
    <cellStyle name="Normal 6 3 3 2 3 2 2 2 3" xfId="32423"/>
    <cellStyle name="Normal 6 3 3 2 3 2 2 2 4" xfId="32424"/>
    <cellStyle name="Normal 6 3 3 2 3 2 2 3" xfId="32425"/>
    <cellStyle name="Normal 6 3 3 2 3 2 2 3 2" xfId="32426"/>
    <cellStyle name="Normal 6 3 3 2 3 2 2 3 3" xfId="32427"/>
    <cellStyle name="Normal 6 3 3 2 3 2 2 4" xfId="32428"/>
    <cellStyle name="Normal 6 3 3 2 3 2 2 5" xfId="32429"/>
    <cellStyle name="Normal 6 3 3 2 3 2 2 6" xfId="32430"/>
    <cellStyle name="Normal 6 3 3 2 3 2 3" xfId="32431"/>
    <cellStyle name="Normal 6 3 3 2 3 2 3 2" xfId="32432"/>
    <cellStyle name="Normal 6 3 3 2 3 2 3 3" xfId="32433"/>
    <cellStyle name="Normal 6 3 3 2 3 2 3 4" xfId="32434"/>
    <cellStyle name="Normal 6 3 3 2 3 2 4" xfId="32435"/>
    <cellStyle name="Normal 6 3 3 2 3 2 4 2" xfId="32436"/>
    <cellStyle name="Normal 6 3 3 2 3 2 4 3" xfId="32437"/>
    <cellStyle name="Normal 6 3 3 2 3 2 4 4" xfId="32438"/>
    <cellStyle name="Normal 6 3 3 2 3 2 5" xfId="32439"/>
    <cellStyle name="Normal 6 3 3 2 3 2 5 2" xfId="32440"/>
    <cellStyle name="Normal 6 3 3 2 3 2 5 3" xfId="32441"/>
    <cellStyle name="Normal 6 3 3 2 3 2 5 4" xfId="32442"/>
    <cellStyle name="Normal 6 3 3 2 3 2 6" xfId="32443"/>
    <cellStyle name="Normal 6 3 3 2 3 2 6 2" xfId="32444"/>
    <cellStyle name="Normal 6 3 3 2 3 2 6 3" xfId="32445"/>
    <cellStyle name="Normal 6 3 3 2 3 2 7" xfId="32446"/>
    <cellStyle name="Normal 6 3 3 2 3 2 8" xfId="32447"/>
    <cellStyle name="Normal 6 3 3 2 3 2 9" xfId="32448"/>
    <cellStyle name="Normal 6 3 3 2 3 3" xfId="32449"/>
    <cellStyle name="Normal 6 3 3 2 3 3 2" xfId="32450"/>
    <cellStyle name="Normal 6 3 3 2 3 3 2 2" xfId="32451"/>
    <cellStyle name="Normal 6 3 3 2 3 3 2 3" xfId="32452"/>
    <cellStyle name="Normal 6 3 3 2 3 3 2 4" xfId="32453"/>
    <cellStyle name="Normal 6 3 3 2 3 3 3" xfId="32454"/>
    <cellStyle name="Normal 6 3 3 2 3 3 3 2" xfId="32455"/>
    <cellStyle name="Normal 6 3 3 2 3 3 3 3" xfId="32456"/>
    <cellStyle name="Normal 6 3 3 2 3 3 4" xfId="32457"/>
    <cellStyle name="Normal 6 3 3 2 3 3 5" xfId="32458"/>
    <cellStyle name="Normal 6 3 3 2 3 3 6" xfId="32459"/>
    <cellStyle name="Normal 6 3 3 2 3 4" xfId="32460"/>
    <cellStyle name="Normal 6 3 3 2 3 4 2" xfId="32461"/>
    <cellStyle name="Normal 6 3 3 2 3 4 3" xfId="32462"/>
    <cellStyle name="Normal 6 3 3 2 3 4 4" xfId="32463"/>
    <cellStyle name="Normal 6 3 3 2 3 5" xfId="32464"/>
    <cellStyle name="Normal 6 3 3 2 3 5 2" xfId="32465"/>
    <cellStyle name="Normal 6 3 3 2 3 5 3" xfId="32466"/>
    <cellStyle name="Normal 6 3 3 2 3 5 4" xfId="32467"/>
    <cellStyle name="Normal 6 3 3 2 3 6" xfId="32468"/>
    <cellStyle name="Normal 6 3 3 2 3 6 2" xfId="32469"/>
    <cellStyle name="Normal 6 3 3 2 3 6 3" xfId="32470"/>
    <cellStyle name="Normal 6 3 3 2 3 6 4" xfId="32471"/>
    <cellStyle name="Normal 6 3 3 2 3 7" xfId="32472"/>
    <cellStyle name="Normal 6 3 3 2 3 7 2" xfId="32473"/>
    <cellStyle name="Normal 6 3 3 2 3 7 3" xfId="32474"/>
    <cellStyle name="Normal 6 3 3 2 3 8" xfId="32475"/>
    <cellStyle name="Normal 6 3 3 2 3 9" xfId="32476"/>
    <cellStyle name="Normal 6 3 3 2 4" xfId="32477"/>
    <cellStyle name="Normal 6 3 3 2 4 2" xfId="32478"/>
    <cellStyle name="Normal 6 3 3 2 4 2 2" xfId="32479"/>
    <cellStyle name="Normal 6 3 3 2 4 2 2 2" xfId="32480"/>
    <cellStyle name="Normal 6 3 3 2 4 2 2 3" xfId="32481"/>
    <cellStyle name="Normal 6 3 3 2 4 2 2 4" xfId="32482"/>
    <cellStyle name="Normal 6 3 3 2 4 2 3" xfId="32483"/>
    <cellStyle name="Normal 6 3 3 2 4 2 3 2" xfId="32484"/>
    <cellStyle name="Normal 6 3 3 2 4 2 3 3" xfId="32485"/>
    <cellStyle name="Normal 6 3 3 2 4 2 4" xfId="32486"/>
    <cellStyle name="Normal 6 3 3 2 4 2 5" xfId="32487"/>
    <cellStyle name="Normal 6 3 3 2 4 2 6" xfId="32488"/>
    <cellStyle name="Normal 6 3 3 2 4 3" xfId="32489"/>
    <cellStyle name="Normal 6 3 3 2 4 3 2" xfId="32490"/>
    <cellStyle name="Normal 6 3 3 2 4 3 3" xfId="32491"/>
    <cellStyle name="Normal 6 3 3 2 4 3 4" xfId="32492"/>
    <cellStyle name="Normal 6 3 3 2 4 4" xfId="32493"/>
    <cellStyle name="Normal 6 3 3 2 4 4 2" xfId="32494"/>
    <cellStyle name="Normal 6 3 3 2 4 4 3" xfId="32495"/>
    <cellStyle name="Normal 6 3 3 2 4 4 4" xfId="32496"/>
    <cellStyle name="Normal 6 3 3 2 4 5" xfId="32497"/>
    <cellStyle name="Normal 6 3 3 2 4 5 2" xfId="32498"/>
    <cellStyle name="Normal 6 3 3 2 4 5 3" xfId="32499"/>
    <cellStyle name="Normal 6 3 3 2 4 5 4" xfId="32500"/>
    <cellStyle name="Normal 6 3 3 2 4 6" xfId="32501"/>
    <cellStyle name="Normal 6 3 3 2 4 6 2" xfId="32502"/>
    <cellStyle name="Normal 6 3 3 2 4 6 3" xfId="32503"/>
    <cellStyle name="Normal 6 3 3 2 4 7" xfId="32504"/>
    <cellStyle name="Normal 6 3 3 2 4 8" xfId="32505"/>
    <cellStyle name="Normal 6 3 3 2 4 9" xfId="32506"/>
    <cellStyle name="Normal 6 3 3 2 5" xfId="32507"/>
    <cellStyle name="Normal 6 3 3 2 5 2" xfId="32508"/>
    <cellStyle name="Normal 6 3 3 2 5 2 2" xfId="32509"/>
    <cellStyle name="Normal 6 3 3 2 5 2 2 2" xfId="32510"/>
    <cellStyle name="Normal 6 3 3 2 5 2 2 3" xfId="32511"/>
    <cellStyle name="Normal 6 3 3 2 5 2 2 4" xfId="32512"/>
    <cellStyle name="Normal 6 3 3 2 5 2 3" xfId="32513"/>
    <cellStyle name="Normal 6 3 3 2 5 2 3 2" xfId="32514"/>
    <cellStyle name="Normal 6 3 3 2 5 2 3 3" xfId="32515"/>
    <cellStyle name="Normal 6 3 3 2 5 2 4" xfId="32516"/>
    <cellStyle name="Normal 6 3 3 2 5 2 5" xfId="32517"/>
    <cellStyle name="Normal 6 3 3 2 5 2 6" xfId="32518"/>
    <cellStyle name="Normal 6 3 3 2 5 3" xfId="32519"/>
    <cellStyle name="Normal 6 3 3 2 5 3 2" xfId="32520"/>
    <cellStyle name="Normal 6 3 3 2 5 3 3" xfId="32521"/>
    <cellStyle name="Normal 6 3 3 2 5 3 4" xfId="32522"/>
    <cellStyle name="Normal 6 3 3 2 5 4" xfId="32523"/>
    <cellStyle name="Normal 6 3 3 2 5 4 2" xfId="32524"/>
    <cellStyle name="Normal 6 3 3 2 5 4 3" xfId="32525"/>
    <cellStyle name="Normal 6 3 3 2 5 4 4" xfId="32526"/>
    <cellStyle name="Normal 6 3 3 2 5 5" xfId="32527"/>
    <cellStyle name="Normal 6 3 3 2 5 5 2" xfId="32528"/>
    <cellStyle name="Normal 6 3 3 2 5 5 3" xfId="32529"/>
    <cellStyle name="Normal 6 3 3 2 5 5 4" xfId="32530"/>
    <cellStyle name="Normal 6 3 3 2 5 6" xfId="32531"/>
    <cellStyle name="Normal 6 3 3 2 5 6 2" xfId="32532"/>
    <cellStyle name="Normal 6 3 3 2 5 6 3" xfId="32533"/>
    <cellStyle name="Normal 6 3 3 2 5 7" xfId="32534"/>
    <cellStyle name="Normal 6 3 3 2 5 8" xfId="32535"/>
    <cellStyle name="Normal 6 3 3 2 5 9" xfId="32536"/>
    <cellStyle name="Normal 6 3 3 2 6" xfId="32537"/>
    <cellStyle name="Normal 6 3 3 2 6 2" xfId="32538"/>
    <cellStyle name="Normal 6 3 3 2 6 2 2" xfId="32539"/>
    <cellStyle name="Normal 6 3 3 2 6 2 2 2" xfId="32540"/>
    <cellStyle name="Normal 6 3 3 2 6 2 2 3" xfId="32541"/>
    <cellStyle name="Normal 6 3 3 2 6 2 2 4" xfId="32542"/>
    <cellStyle name="Normal 6 3 3 2 6 2 3" xfId="32543"/>
    <cellStyle name="Normal 6 3 3 2 6 2 3 2" xfId="32544"/>
    <cellStyle name="Normal 6 3 3 2 6 2 3 3" xfId="32545"/>
    <cellStyle name="Normal 6 3 3 2 6 2 4" xfId="32546"/>
    <cellStyle name="Normal 6 3 3 2 6 2 5" xfId="32547"/>
    <cellStyle name="Normal 6 3 3 2 6 2 6" xfId="32548"/>
    <cellStyle name="Normal 6 3 3 2 6 3" xfId="32549"/>
    <cellStyle name="Normal 6 3 3 2 6 3 2" xfId="32550"/>
    <cellStyle name="Normal 6 3 3 2 6 3 3" xfId="32551"/>
    <cellStyle name="Normal 6 3 3 2 6 3 4" xfId="32552"/>
    <cellStyle name="Normal 6 3 3 2 6 4" xfId="32553"/>
    <cellStyle name="Normal 6 3 3 2 6 4 2" xfId="32554"/>
    <cellStyle name="Normal 6 3 3 2 6 4 3" xfId="32555"/>
    <cellStyle name="Normal 6 3 3 2 6 4 4" xfId="32556"/>
    <cellStyle name="Normal 6 3 3 2 6 5" xfId="32557"/>
    <cellStyle name="Normal 6 3 3 2 6 5 2" xfId="32558"/>
    <cellStyle name="Normal 6 3 3 2 6 5 3" xfId="32559"/>
    <cellStyle name="Normal 6 3 3 2 6 6" xfId="32560"/>
    <cellStyle name="Normal 6 3 3 2 6 7" xfId="32561"/>
    <cellStyle name="Normal 6 3 3 2 6 8" xfId="32562"/>
    <cellStyle name="Normal 6 3 3 2 7" xfId="32563"/>
    <cellStyle name="Normal 6 3 3 2 7 2" xfId="32564"/>
    <cellStyle name="Normal 6 3 3 2 7 2 2" xfId="32565"/>
    <cellStyle name="Normal 6 3 3 2 7 2 3" xfId="32566"/>
    <cellStyle name="Normal 6 3 3 2 7 2 4" xfId="32567"/>
    <cellStyle name="Normal 6 3 3 2 7 3" xfId="32568"/>
    <cellStyle name="Normal 6 3 3 2 7 3 2" xfId="32569"/>
    <cellStyle name="Normal 6 3 3 2 7 3 3" xfId="32570"/>
    <cellStyle name="Normal 6 3 3 2 7 4" xfId="32571"/>
    <cellStyle name="Normal 6 3 3 2 7 5" xfId="32572"/>
    <cellStyle name="Normal 6 3 3 2 7 6" xfId="32573"/>
    <cellStyle name="Normal 6 3 3 2 8" xfId="32574"/>
    <cellStyle name="Normal 6 3 3 2 8 2" xfId="32575"/>
    <cellStyle name="Normal 6 3 3 2 8 3" xfId="32576"/>
    <cellStyle name="Normal 6 3 3 2 8 4" xfId="32577"/>
    <cellStyle name="Normal 6 3 3 2 9" xfId="32578"/>
    <cellStyle name="Normal 6 3 3 2 9 2" xfId="32579"/>
    <cellStyle name="Normal 6 3 3 2 9 3" xfId="32580"/>
    <cellStyle name="Normal 6 3 3 2 9 4" xfId="32581"/>
    <cellStyle name="Normal 6 3 3 3" xfId="32582"/>
    <cellStyle name="Normal 6 3 3 3 10" xfId="32583"/>
    <cellStyle name="Normal 6 3 3 3 10 2" xfId="32584"/>
    <cellStyle name="Normal 6 3 3 3 10 3" xfId="32585"/>
    <cellStyle name="Normal 6 3 3 3 10 4" xfId="32586"/>
    <cellStyle name="Normal 6 3 3 3 11" xfId="32587"/>
    <cellStyle name="Normal 6 3 3 3 11 2" xfId="32588"/>
    <cellStyle name="Normal 6 3 3 3 11 3" xfId="32589"/>
    <cellStyle name="Normal 6 3 3 3 12" xfId="32590"/>
    <cellStyle name="Normal 6 3 3 3 13" xfId="32591"/>
    <cellStyle name="Normal 6 3 3 3 14" xfId="32592"/>
    <cellStyle name="Normal 6 3 3 3 2" xfId="32593"/>
    <cellStyle name="Normal 6 3 3 3 2 10" xfId="32594"/>
    <cellStyle name="Normal 6 3 3 3 2 11" xfId="32595"/>
    <cellStyle name="Normal 6 3 3 3 2 2" xfId="32596"/>
    <cellStyle name="Normal 6 3 3 3 2 2 10" xfId="32597"/>
    <cellStyle name="Normal 6 3 3 3 2 2 2" xfId="32598"/>
    <cellStyle name="Normal 6 3 3 3 2 2 2 2" xfId="32599"/>
    <cellStyle name="Normal 6 3 3 3 2 2 2 2 2" xfId="32600"/>
    <cellStyle name="Normal 6 3 3 3 2 2 2 2 2 2" xfId="32601"/>
    <cellStyle name="Normal 6 3 3 3 2 2 2 2 2 3" xfId="32602"/>
    <cellStyle name="Normal 6 3 3 3 2 2 2 2 2 4" xfId="32603"/>
    <cellStyle name="Normal 6 3 3 3 2 2 2 2 3" xfId="32604"/>
    <cellStyle name="Normal 6 3 3 3 2 2 2 2 3 2" xfId="32605"/>
    <cellStyle name="Normal 6 3 3 3 2 2 2 2 3 3" xfId="32606"/>
    <cellStyle name="Normal 6 3 3 3 2 2 2 2 4" xfId="32607"/>
    <cellStyle name="Normal 6 3 3 3 2 2 2 2 5" xfId="32608"/>
    <cellStyle name="Normal 6 3 3 3 2 2 2 2 6" xfId="32609"/>
    <cellStyle name="Normal 6 3 3 3 2 2 2 3" xfId="32610"/>
    <cellStyle name="Normal 6 3 3 3 2 2 2 3 2" xfId="32611"/>
    <cellStyle name="Normal 6 3 3 3 2 2 2 3 3" xfId="32612"/>
    <cellStyle name="Normal 6 3 3 3 2 2 2 3 4" xfId="32613"/>
    <cellStyle name="Normal 6 3 3 3 2 2 2 4" xfId="32614"/>
    <cellStyle name="Normal 6 3 3 3 2 2 2 4 2" xfId="32615"/>
    <cellStyle name="Normal 6 3 3 3 2 2 2 4 3" xfId="32616"/>
    <cellStyle name="Normal 6 3 3 3 2 2 2 4 4" xfId="32617"/>
    <cellStyle name="Normal 6 3 3 3 2 2 2 5" xfId="32618"/>
    <cellStyle name="Normal 6 3 3 3 2 2 2 5 2" xfId="32619"/>
    <cellStyle name="Normal 6 3 3 3 2 2 2 5 3" xfId="32620"/>
    <cellStyle name="Normal 6 3 3 3 2 2 2 5 4" xfId="32621"/>
    <cellStyle name="Normal 6 3 3 3 2 2 2 6" xfId="32622"/>
    <cellStyle name="Normal 6 3 3 3 2 2 2 6 2" xfId="32623"/>
    <cellStyle name="Normal 6 3 3 3 2 2 2 6 3" xfId="32624"/>
    <cellStyle name="Normal 6 3 3 3 2 2 2 7" xfId="32625"/>
    <cellStyle name="Normal 6 3 3 3 2 2 2 8" xfId="32626"/>
    <cellStyle name="Normal 6 3 3 3 2 2 2 9" xfId="32627"/>
    <cellStyle name="Normal 6 3 3 3 2 2 3" xfId="32628"/>
    <cellStyle name="Normal 6 3 3 3 2 2 3 2" xfId="32629"/>
    <cellStyle name="Normal 6 3 3 3 2 2 3 2 2" xfId="32630"/>
    <cellStyle name="Normal 6 3 3 3 2 2 3 2 3" xfId="32631"/>
    <cellStyle name="Normal 6 3 3 3 2 2 3 2 4" xfId="32632"/>
    <cellStyle name="Normal 6 3 3 3 2 2 3 3" xfId="32633"/>
    <cellStyle name="Normal 6 3 3 3 2 2 3 3 2" xfId="32634"/>
    <cellStyle name="Normal 6 3 3 3 2 2 3 3 3" xfId="32635"/>
    <cellStyle name="Normal 6 3 3 3 2 2 3 4" xfId="32636"/>
    <cellStyle name="Normal 6 3 3 3 2 2 3 5" xfId="32637"/>
    <cellStyle name="Normal 6 3 3 3 2 2 3 6" xfId="32638"/>
    <cellStyle name="Normal 6 3 3 3 2 2 4" xfId="32639"/>
    <cellStyle name="Normal 6 3 3 3 2 2 4 2" xfId="32640"/>
    <cellStyle name="Normal 6 3 3 3 2 2 4 3" xfId="32641"/>
    <cellStyle name="Normal 6 3 3 3 2 2 4 4" xfId="32642"/>
    <cellStyle name="Normal 6 3 3 3 2 2 5" xfId="32643"/>
    <cellStyle name="Normal 6 3 3 3 2 2 5 2" xfId="32644"/>
    <cellStyle name="Normal 6 3 3 3 2 2 5 3" xfId="32645"/>
    <cellStyle name="Normal 6 3 3 3 2 2 5 4" xfId="32646"/>
    <cellStyle name="Normal 6 3 3 3 2 2 6" xfId="32647"/>
    <cellStyle name="Normal 6 3 3 3 2 2 6 2" xfId="32648"/>
    <cellStyle name="Normal 6 3 3 3 2 2 6 3" xfId="32649"/>
    <cellStyle name="Normal 6 3 3 3 2 2 6 4" xfId="32650"/>
    <cellStyle name="Normal 6 3 3 3 2 2 7" xfId="32651"/>
    <cellStyle name="Normal 6 3 3 3 2 2 7 2" xfId="32652"/>
    <cellStyle name="Normal 6 3 3 3 2 2 7 3" xfId="32653"/>
    <cellStyle name="Normal 6 3 3 3 2 2 8" xfId="32654"/>
    <cellStyle name="Normal 6 3 3 3 2 2 9" xfId="32655"/>
    <cellStyle name="Normal 6 3 3 3 2 3" xfId="32656"/>
    <cellStyle name="Normal 6 3 3 3 2 3 2" xfId="32657"/>
    <cellStyle name="Normal 6 3 3 3 2 3 2 2" xfId="32658"/>
    <cellStyle name="Normal 6 3 3 3 2 3 2 2 2" xfId="32659"/>
    <cellStyle name="Normal 6 3 3 3 2 3 2 2 3" xfId="32660"/>
    <cellStyle name="Normal 6 3 3 3 2 3 2 2 4" xfId="32661"/>
    <cellStyle name="Normal 6 3 3 3 2 3 2 3" xfId="32662"/>
    <cellStyle name="Normal 6 3 3 3 2 3 2 3 2" xfId="32663"/>
    <cellStyle name="Normal 6 3 3 3 2 3 2 3 3" xfId="32664"/>
    <cellStyle name="Normal 6 3 3 3 2 3 2 4" xfId="32665"/>
    <cellStyle name="Normal 6 3 3 3 2 3 2 5" xfId="32666"/>
    <cellStyle name="Normal 6 3 3 3 2 3 2 6" xfId="32667"/>
    <cellStyle name="Normal 6 3 3 3 2 3 3" xfId="32668"/>
    <cellStyle name="Normal 6 3 3 3 2 3 3 2" xfId="32669"/>
    <cellStyle name="Normal 6 3 3 3 2 3 3 3" xfId="32670"/>
    <cellStyle name="Normal 6 3 3 3 2 3 3 4" xfId="32671"/>
    <cellStyle name="Normal 6 3 3 3 2 3 4" xfId="32672"/>
    <cellStyle name="Normal 6 3 3 3 2 3 4 2" xfId="32673"/>
    <cellStyle name="Normal 6 3 3 3 2 3 4 3" xfId="32674"/>
    <cellStyle name="Normal 6 3 3 3 2 3 4 4" xfId="32675"/>
    <cellStyle name="Normal 6 3 3 3 2 3 5" xfId="32676"/>
    <cellStyle name="Normal 6 3 3 3 2 3 5 2" xfId="32677"/>
    <cellStyle name="Normal 6 3 3 3 2 3 5 3" xfId="32678"/>
    <cellStyle name="Normal 6 3 3 3 2 3 5 4" xfId="32679"/>
    <cellStyle name="Normal 6 3 3 3 2 3 6" xfId="32680"/>
    <cellStyle name="Normal 6 3 3 3 2 3 6 2" xfId="32681"/>
    <cellStyle name="Normal 6 3 3 3 2 3 6 3" xfId="32682"/>
    <cellStyle name="Normal 6 3 3 3 2 3 7" xfId="32683"/>
    <cellStyle name="Normal 6 3 3 3 2 3 8" xfId="32684"/>
    <cellStyle name="Normal 6 3 3 3 2 3 9" xfId="32685"/>
    <cellStyle name="Normal 6 3 3 3 2 4" xfId="32686"/>
    <cellStyle name="Normal 6 3 3 3 2 4 2" xfId="32687"/>
    <cellStyle name="Normal 6 3 3 3 2 4 2 2" xfId="32688"/>
    <cellStyle name="Normal 6 3 3 3 2 4 2 3" xfId="32689"/>
    <cellStyle name="Normal 6 3 3 3 2 4 2 4" xfId="32690"/>
    <cellStyle name="Normal 6 3 3 3 2 4 3" xfId="32691"/>
    <cellStyle name="Normal 6 3 3 3 2 4 3 2" xfId="32692"/>
    <cellStyle name="Normal 6 3 3 3 2 4 3 3" xfId="32693"/>
    <cellStyle name="Normal 6 3 3 3 2 4 4" xfId="32694"/>
    <cellStyle name="Normal 6 3 3 3 2 4 5" xfId="32695"/>
    <cellStyle name="Normal 6 3 3 3 2 4 6" xfId="32696"/>
    <cellStyle name="Normal 6 3 3 3 2 5" xfId="32697"/>
    <cellStyle name="Normal 6 3 3 3 2 5 2" xfId="32698"/>
    <cellStyle name="Normal 6 3 3 3 2 5 3" xfId="32699"/>
    <cellStyle name="Normal 6 3 3 3 2 5 4" xfId="32700"/>
    <cellStyle name="Normal 6 3 3 3 2 6" xfId="32701"/>
    <cellStyle name="Normal 6 3 3 3 2 6 2" xfId="32702"/>
    <cellStyle name="Normal 6 3 3 3 2 6 3" xfId="32703"/>
    <cellStyle name="Normal 6 3 3 3 2 6 4" xfId="32704"/>
    <cellStyle name="Normal 6 3 3 3 2 7" xfId="32705"/>
    <cellStyle name="Normal 6 3 3 3 2 7 2" xfId="32706"/>
    <cellStyle name="Normal 6 3 3 3 2 7 3" xfId="32707"/>
    <cellStyle name="Normal 6 3 3 3 2 7 4" xfId="32708"/>
    <cellStyle name="Normal 6 3 3 3 2 8" xfId="32709"/>
    <cellStyle name="Normal 6 3 3 3 2 8 2" xfId="32710"/>
    <cellStyle name="Normal 6 3 3 3 2 8 3" xfId="32711"/>
    <cellStyle name="Normal 6 3 3 3 2 9" xfId="32712"/>
    <cellStyle name="Normal 6 3 3 3 3" xfId="32713"/>
    <cellStyle name="Normal 6 3 3 3 3 10" xfId="32714"/>
    <cellStyle name="Normal 6 3 3 3 3 2" xfId="32715"/>
    <cellStyle name="Normal 6 3 3 3 3 2 2" xfId="32716"/>
    <cellStyle name="Normal 6 3 3 3 3 2 2 2" xfId="32717"/>
    <cellStyle name="Normal 6 3 3 3 3 2 2 2 2" xfId="32718"/>
    <cellStyle name="Normal 6 3 3 3 3 2 2 2 3" xfId="32719"/>
    <cellStyle name="Normal 6 3 3 3 3 2 2 2 4" xfId="32720"/>
    <cellStyle name="Normal 6 3 3 3 3 2 2 3" xfId="32721"/>
    <cellStyle name="Normal 6 3 3 3 3 2 2 3 2" xfId="32722"/>
    <cellStyle name="Normal 6 3 3 3 3 2 2 3 3" xfId="32723"/>
    <cellStyle name="Normal 6 3 3 3 3 2 2 4" xfId="32724"/>
    <cellStyle name="Normal 6 3 3 3 3 2 2 5" xfId="32725"/>
    <cellStyle name="Normal 6 3 3 3 3 2 2 6" xfId="32726"/>
    <cellStyle name="Normal 6 3 3 3 3 2 3" xfId="32727"/>
    <cellStyle name="Normal 6 3 3 3 3 2 3 2" xfId="32728"/>
    <cellStyle name="Normal 6 3 3 3 3 2 3 3" xfId="32729"/>
    <cellStyle name="Normal 6 3 3 3 3 2 3 4" xfId="32730"/>
    <cellStyle name="Normal 6 3 3 3 3 2 4" xfId="32731"/>
    <cellStyle name="Normal 6 3 3 3 3 2 4 2" xfId="32732"/>
    <cellStyle name="Normal 6 3 3 3 3 2 4 3" xfId="32733"/>
    <cellStyle name="Normal 6 3 3 3 3 2 4 4" xfId="32734"/>
    <cellStyle name="Normal 6 3 3 3 3 2 5" xfId="32735"/>
    <cellStyle name="Normal 6 3 3 3 3 2 5 2" xfId="32736"/>
    <cellStyle name="Normal 6 3 3 3 3 2 5 3" xfId="32737"/>
    <cellStyle name="Normal 6 3 3 3 3 2 5 4" xfId="32738"/>
    <cellStyle name="Normal 6 3 3 3 3 2 6" xfId="32739"/>
    <cellStyle name="Normal 6 3 3 3 3 2 6 2" xfId="32740"/>
    <cellStyle name="Normal 6 3 3 3 3 2 6 3" xfId="32741"/>
    <cellStyle name="Normal 6 3 3 3 3 2 7" xfId="32742"/>
    <cellStyle name="Normal 6 3 3 3 3 2 8" xfId="32743"/>
    <cellStyle name="Normal 6 3 3 3 3 2 9" xfId="32744"/>
    <cellStyle name="Normal 6 3 3 3 3 3" xfId="32745"/>
    <cellStyle name="Normal 6 3 3 3 3 3 2" xfId="32746"/>
    <cellStyle name="Normal 6 3 3 3 3 3 2 2" xfId="32747"/>
    <cellStyle name="Normal 6 3 3 3 3 3 2 3" xfId="32748"/>
    <cellStyle name="Normal 6 3 3 3 3 3 2 4" xfId="32749"/>
    <cellStyle name="Normal 6 3 3 3 3 3 3" xfId="32750"/>
    <cellStyle name="Normal 6 3 3 3 3 3 3 2" xfId="32751"/>
    <cellStyle name="Normal 6 3 3 3 3 3 3 3" xfId="32752"/>
    <cellStyle name="Normal 6 3 3 3 3 3 4" xfId="32753"/>
    <cellStyle name="Normal 6 3 3 3 3 3 5" xfId="32754"/>
    <cellStyle name="Normal 6 3 3 3 3 3 6" xfId="32755"/>
    <cellStyle name="Normal 6 3 3 3 3 4" xfId="32756"/>
    <cellStyle name="Normal 6 3 3 3 3 4 2" xfId="32757"/>
    <cellStyle name="Normal 6 3 3 3 3 4 3" xfId="32758"/>
    <cellStyle name="Normal 6 3 3 3 3 4 4" xfId="32759"/>
    <cellStyle name="Normal 6 3 3 3 3 5" xfId="32760"/>
    <cellStyle name="Normal 6 3 3 3 3 5 2" xfId="32761"/>
    <cellStyle name="Normal 6 3 3 3 3 5 3" xfId="32762"/>
    <cellStyle name="Normal 6 3 3 3 3 5 4" xfId="32763"/>
    <cellStyle name="Normal 6 3 3 3 3 6" xfId="32764"/>
    <cellStyle name="Normal 6 3 3 3 3 6 2" xfId="32765"/>
    <cellStyle name="Normal 6 3 3 3 3 6 3" xfId="32766"/>
    <cellStyle name="Normal 6 3 3 3 3 6 4" xfId="32767"/>
    <cellStyle name="Normal 6 3 3 3 3 7" xfId="32768"/>
    <cellStyle name="Normal 6 3 3 3 3 7 2" xfId="32769"/>
    <cellStyle name="Normal 6 3 3 3 3 7 3" xfId="32770"/>
    <cellStyle name="Normal 6 3 3 3 3 8" xfId="32771"/>
    <cellStyle name="Normal 6 3 3 3 3 9" xfId="32772"/>
    <cellStyle name="Normal 6 3 3 3 4" xfId="32773"/>
    <cellStyle name="Normal 6 3 3 3 4 2" xfId="32774"/>
    <cellStyle name="Normal 6 3 3 3 4 2 2" xfId="32775"/>
    <cellStyle name="Normal 6 3 3 3 4 2 2 2" xfId="32776"/>
    <cellStyle name="Normal 6 3 3 3 4 2 2 3" xfId="32777"/>
    <cellStyle name="Normal 6 3 3 3 4 2 2 4" xfId="32778"/>
    <cellStyle name="Normal 6 3 3 3 4 2 3" xfId="32779"/>
    <cellStyle name="Normal 6 3 3 3 4 2 3 2" xfId="32780"/>
    <cellStyle name="Normal 6 3 3 3 4 2 3 3" xfId="32781"/>
    <cellStyle name="Normal 6 3 3 3 4 2 4" xfId="32782"/>
    <cellStyle name="Normal 6 3 3 3 4 2 5" xfId="32783"/>
    <cellStyle name="Normal 6 3 3 3 4 2 6" xfId="32784"/>
    <cellStyle name="Normal 6 3 3 3 4 3" xfId="32785"/>
    <cellStyle name="Normal 6 3 3 3 4 3 2" xfId="32786"/>
    <cellStyle name="Normal 6 3 3 3 4 3 3" xfId="32787"/>
    <cellStyle name="Normal 6 3 3 3 4 3 4" xfId="32788"/>
    <cellStyle name="Normal 6 3 3 3 4 4" xfId="32789"/>
    <cellStyle name="Normal 6 3 3 3 4 4 2" xfId="32790"/>
    <cellStyle name="Normal 6 3 3 3 4 4 3" xfId="32791"/>
    <cellStyle name="Normal 6 3 3 3 4 4 4" xfId="32792"/>
    <cellStyle name="Normal 6 3 3 3 4 5" xfId="32793"/>
    <cellStyle name="Normal 6 3 3 3 4 5 2" xfId="32794"/>
    <cellStyle name="Normal 6 3 3 3 4 5 3" xfId="32795"/>
    <cellStyle name="Normal 6 3 3 3 4 5 4" xfId="32796"/>
    <cellStyle name="Normal 6 3 3 3 4 6" xfId="32797"/>
    <cellStyle name="Normal 6 3 3 3 4 6 2" xfId="32798"/>
    <cellStyle name="Normal 6 3 3 3 4 6 3" xfId="32799"/>
    <cellStyle name="Normal 6 3 3 3 4 7" xfId="32800"/>
    <cellStyle name="Normal 6 3 3 3 4 8" xfId="32801"/>
    <cellStyle name="Normal 6 3 3 3 4 9" xfId="32802"/>
    <cellStyle name="Normal 6 3 3 3 5" xfId="32803"/>
    <cellStyle name="Normal 6 3 3 3 5 2" xfId="32804"/>
    <cellStyle name="Normal 6 3 3 3 5 2 2" xfId="32805"/>
    <cellStyle name="Normal 6 3 3 3 5 2 2 2" xfId="32806"/>
    <cellStyle name="Normal 6 3 3 3 5 2 2 3" xfId="32807"/>
    <cellStyle name="Normal 6 3 3 3 5 2 2 4" xfId="32808"/>
    <cellStyle name="Normal 6 3 3 3 5 2 3" xfId="32809"/>
    <cellStyle name="Normal 6 3 3 3 5 2 3 2" xfId="32810"/>
    <cellStyle name="Normal 6 3 3 3 5 2 3 3" xfId="32811"/>
    <cellStyle name="Normal 6 3 3 3 5 2 4" xfId="32812"/>
    <cellStyle name="Normal 6 3 3 3 5 2 5" xfId="32813"/>
    <cellStyle name="Normal 6 3 3 3 5 2 6" xfId="32814"/>
    <cellStyle name="Normal 6 3 3 3 5 3" xfId="32815"/>
    <cellStyle name="Normal 6 3 3 3 5 3 2" xfId="32816"/>
    <cellStyle name="Normal 6 3 3 3 5 3 3" xfId="32817"/>
    <cellStyle name="Normal 6 3 3 3 5 3 4" xfId="32818"/>
    <cellStyle name="Normal 6 3 3 3 5 4" xfId="32819"/>
    <cellStyle name="Normal 6 3 3 3 5 4 2" xfId="32820"/>
    <cellStyle name="Normal 6 3 3 3 5 4 3" xfId="32821"/>
    <cellStyle name="Normal 6 3 3 3 5 4 4" xfId="32822"/>
    <cellStyle name="Normal 6 3 3 3 5 5" xfId="32823"/>
    <cellStyle name="Normal 6 3 3 3 5 5 2" xfId="32824"/>
    <cellStyle name="Normal 6 3 3 3 5 5 3" xfId="32825"/>
    <cellStyle name="Normal 6 3 3 3 5 5 4" xfId="32826"/>
    <cellStyle name="Normal 6 3 3 3 5 6" xfId="32827"/>
    <cellStyle name="Normal 6 3 3 3 5 6 2" xfId="32828"/>
    <cellStyle name="Normal 6 3 3 3 5 6 3" xfId="32829"/>
    <cellStyle name="Normal 6 3 3 3 5 7" xfId="32830"/>
    <cellStyle name="Normal 6 3 3 3 5 8" xfId="32831"/>
    <cellStyle name="Normal 6 3 3 3 5 9" xfId="32832"/>
    <cellStyle name="Normal 6 3 3 3 6" xfId="32833"/>
    <cellStyle name="Normal 6 3 3 3 6 2" xfId="32834"/>
    <cellStyle name="Normal 6 3 3 3 6 2 2" xfId="32835"/>
    <cellStyle name="Normal 6 3 3 3 6 2 2 2" xfId="32836"/>
    <cellStyle name="Normal 6 3 3 3 6 2 2 3" xfId="32837"/>
    <cellStyle name="Normal 6 3 3 3 6 2 2 4" xfId="32838"/>
    <cellStyle name="Normal 6 3 3 3 6 2 3" xfId="32839"/>
    <cellStyle name="Normal 6 3 3 3 6 2 3 2" xfId="32840"/>
    <cellStyle name="Normal 6 3 3 3 6 2 3 3" xfId="32841"/>
    <cellStyle name="Normal 6 3 3 3 6 2 4" xfId="32842"/>
    <cellStyle name="Normal 6 3 3 3 6 2 5" xfId="32843"/>
    <cellStyle name="Normal 6 3 3 3 6 2 6" xfId="32844"/>
    <cellStyle name="Normal 6 3 3 3 6 3" xfId="32845"/>
    <cellStyle name="Normal 6 3 3 3 6 3 2" xfId="32846"/>
    <cellStyle name="Normal 6 3 3 3 6 3 3" xfId="32847"/>
    <cellStyle name="Normal 6 3 3 3 6 3 4" xfId="32848"/>
    <cellStyle name="Normal 6 3 3 3 6 4" xfId="32849"/>
    <cellStyle name="Normal 6 3 3 3 6 4 2" xfId="32850"/>
    <cellStyle name="Normal 6 3 3 3 6 4 3" xfId="32851"/>
    <cellStyle name="Normal 6 3 3 3 6 4 4" xfId="32852"/>
    <cellStyle name="Normal 6 3 3 3 6 5" xfId="32853"/>
    <cellStyle name="Normal 6 3 3 3 6 5 2" xfId="32854"/>
    <cellStyle name="Normal 6 3 3 3 6 5 3" xfId="32855"/>
    <cellStyle name="Normal 6 3 3 3 6 6" xfId="32856"/>
    <cellStyle name="Normal 6 3 3 3 6 7" xfId="32857"/>
    <cellStyle name="Normal 6 3 3 3 6 8" xfId="32858"/>
    <cellStyle name="Normal 6 3 3 3 7" xfId="32859"/>
    <cellStyle name="Normal 6 3 3 3 7 2" xfId="32860"/>
    <cellStyle name="Normal 6 3 3 3 7 2 2" xfId="32861"/>
    <cellStyle name="Normal 6 3 3 3 7 2 3" xfId="32862"/>
    <cellStyle name="Normal 6 3 3 3 7 2 4" xfId="32863"/>
    <cellStyle name="Normal 6 3 3 3 7 3" xfId="32864"/>
    <cellStyle name="Normal 6 3 3 3 7 3 2" xfId="32865"/>
    <cellStyle name="Normal 6 3 3 3 7 3 3" xfId="32866"/>
    <cellStyle name="Normal 6 3 3 3 7 4" xfId="32867"/>
    <cellStyle name="Normal 6 3 3 3 7 5" xfId="32868"/>
    <cellStyle name="Normal 6 3 3 3 7 6" xfId="32869"/>
    <cellStyle name="Normal 6 3 3 3 8" xfId="32870"/>
    <cellStyle name="Normal 6 3 3 3 8 2" xfId="32871"/>
    <cellStyle name="Normal 6 3 3 3 8 3" xfId="32872"/>
    <cellStyle name="Normal 6 3 3 3 8 4" xfId="32873"/>
    <cellStyle name="Normal 6 3 3 3 9" xfId="32874"/>
    <cellStyle name="Normal 6 3 3 3 9 2" xfId="32875"/>
    <cellStyle name="Normal 6 3 3 3 9 3" xfId="32876"/>
    <cellStyle name="Normal 6 3 3 3 9 4" xfId="32877"/>
    <cellStyle name="Normal 6 3 3 4" xfId="32878"/>
    <cellStyle name="Normal 6 3 3 4 10" xfId="32879"/>
    <cellStyle name="Normal 6 3 3 4 11" xfId="32880"/>
    <cellStyle name="Normal 6 3 3 4 2" xfId="32881"/>
    <cellStyle name="Normal 6 3 3 4 2 10" xfId="32882"/>
    <cellStyle name="Normal 6 3 3 4 2 2" xfId="32883"/>
    <cellStyle name="Normal 6 3 3 4 2 2 2" xfId="32884"/>
    <cellStyle name="Normal 6 3 3 4 2 2 2 2" xfId="32885"/>
    <cellStyle name="Normal 6 3 3 4 2 2 2 2 2" xfId="32886"/>
    <cellStyle name="Normal 6 3 3 4 2 2 2 2 3" xfId="32887"/>
    <cellStyle name="Normal 6 3 3 4 2 2 2 2 4" xfId="32888"/>
    <cellStyle name="Normal 6 3 3 4 2 2 2 3" xfId="32889"/>
    <cellStyle name="Normal 6 3 3 4 2 2 2 3 2" xfId="32890"/>
    <cellStyle name="Normal 6 3 3 4 2 2 2 3 3" xfId="32891"/>
    <cellStyle name="Normal 6 3 3 4 2 2 2 4" xfId="32892"/>
    <cellStyle name="Normal 6 3 3 4 2 2 2 5" xfId="32893"/>
    <cellStyle name="Normal 6 3 3 4 2 2 2 6" xfId="32894"/>
    <cellStyle name="Normal 6 3 3 4 2 2 3" xfId="32895"/>
    <cellStyle name="Normal 6 3 3 4 2 2 3 2" xfId="32896"/>
    <cellStyle name="Normal 6 3 3 4 2 2 3 3" xfId="32897"/>
    <cellStyle name="Normal 6 3 3 4 2 2 3 4" xfId="32898"/>
    <cellStyle name="Normal 6 3 3 4 2 2 4" xfId="32899"/>
    <cellStyle name="Normal 6 3 3 4 2 2 4 2" xfId="32900"/>
    <cellStyle name="Normal 6 3 3 4 2 2 4 3" xfId="32901"/>
    <cellStyle name="Normal 6 3 3 4 2 2 4 4" xfId="32902"/>
    <cellStyle name="Normal 6 3 3 4 2 2 5" xfId="32903"/>
    <cellStyle name="Normal 6 3 3 4 2 2 5 2" xfId="32904"/>
    <cellStyle name="Normal 6 3 3 4 2 2 5 3" xfId="32905"/>
    <cellStyle name="Normal 6 3 3 4 2 2 5 4" xfId="32906"/>
    <cellStyle name="Normal 6 3 3 4 2 2 6" xfId="32907"/>
    <cellStyle name="Normal 6 3 3 4 2 2 6 2" xfId="32908"/>
    <cellStyle name="Normal 6 3 3 4 2 2 6 3" xfId="32909"/>
    <cellStyle name="Normal 6 3 3 4 2 2 7" xfId="32910"/>
    <cellStyle name="Normal 6 3 3 4 2 2 8" xfId="32911"/>
    <cellStyle name="Normal 6 3 3 4 2 2 9" xfId="32912"/>
    <cellStyle name="Normal 6 3 3 4 2 3" xfId="32913"/>
    <cellStyle name="Normal 6 3 3 4 2 3 2" xfId="32914"/>
    <cellStyle name="Normal 6 3 3 4 2 3 2 2" xfId="32915"/>
    <cellStyle name="Normal 6 3 3 4 2 3 2 3" xfId="32916"/>
    <cellStyle name="Normal 6 3 3 4 2 3 2 4" xfId="32917"/>
    <cellStyle name="Normal 6 3 3 4 2 3 3" xfId="32918"/>
    <cellStyle name="Normal 6 3 3 4 2 3 3 2" xfId="32919"/>
    <cellStyle name="Normal 6 3 3 4 2 3 3 3" xfId="32920"/>
    <cellStyle name="Normal 6 3 3 4 2 3 4" xfId="32921"/>
    <cellStyle name="Normal 6 3 3 4 2 3 5" xfId="32922"/>
    <cellStyle name="Normal 6 3 3 4 2 3 6" xfId="32923"/>
    <cellStyle name="Normal 6 3 3 4 2 4" xfId="32924"/>
    <cellStyle name="Normal 6 3 3 4 2 4 2" xfId="32925"/>
    <cellStyle name="Normal 6 3 3 4 2 4 3" xfId="32926"/>
    <cellStyle name="Normal 6 3 3 4 2 4 4" xfId="32927"/>
    <cellStyle name="Normal 6 3 3 4 2 5" xfId="32928"/>
    <cellStyle name="Normal 6 3 3 4 2 5 2" xfId="32929"/>
    <cellStyle name="Normal 6 3 3 4 2 5 3" xfId="32930"/>
    <cellStyle name="Normal 6 3 3 4 2 5 4" xfId="32931"/>
    <cellStyle name="Normal 6 3 3 4 2 6" xfId="32932"/>
    <cellStyle name="Normal 6 3 3 4 2 6 2" xfId="32933"/>
    <cellStyle name="Normal 6 3 3 4 2 6 3" xfId="32934"/>
    <cellStyle name="Normal 6 3 3 4 2 6 4" xfId="32935"/>
    <cellStyle name="Normal 6 3 3 4 2 7" xfId="32936"/>
    <cellStyle name="Normal 6 3 3 4 2 7 2" xfId="32937"/>
    <cellStyle name="Normal 6 3 3 4 2 7 3" xfId="32938"/>
    <cellStyle name="Normal 6 3 3 4 2 8" xfId="32939"/>
    <cellStyle name="Normal 6 3 3 4 2 9" xfId="32940"/>
    <cellStyle name="Normal 6 3 3 4 3" xfId="32941"/>
    <cellStyle name="Normal 6 3 3 4 3 2" xfId="32942"/>
    <cellStyle name="Normal 6 3 3 4 3 2 2" xfId="32943"/>
    <cellStyle name="Normal 6 3 3 4 3 2 2 2" xfId="32944"/>
    <cellStyle name="Normal 6 3 3 4 3 2 2 3" xfId="32945"/>
    <cellStyle name="Normal 6 3 3 4 3 2 2 4" xfId="32946"/>
    <cellStyle name="Normal 6 3 3 4 3 2 3" xfId="32947"/>
    <cellStyle name="Normal 6 3 3 4 3 2 3 2" xfId="32948"/>
    <cellStyle name="Normal 6 3 3 4 3 2 3 3" xfId="32949"/>
    <cellStyle name="Normal 6 3 3 4 3 2 4" xfId="32950"/>
    <cellStyle name="Normal 6 3 3 4 3 2 5" xfId="32951"/>
    <cellStyle name="Normal 6 3 3 4 3 2 6" xfId="32952"/>
    <cellStyle name="Normal 6 3 3 4 3 3" xfId="32953"/>
    <cellStyle name="Normal 6 3 3 4 3 3 2" xfId="32954"/>
    <cellStyle name="Normal 6 3 3 4 3 3 3" xfId="32955"/>
    <cellStyle name="Normal 6 3 3 4 3 3 4" xfId="32956"/>
    <cellStyle name="Normal 6 3 3 4 3 4" xfId="32957"/>
    <cellStyle name="Normal 6 3 3 4 3 4 2" xfId="32958"/>
    <cellStyle name="Normal 6 3 3 4 3 4 3" xfId="32959"/>
    <cellStyle name="Normal 6 3 3 4 3 4 4" xfId="32960"/>
    <cellStyle name="Normal 6 3 3 4 3 5" xfId="32961"/>
    <cellStyle name="Normal 6 3 3 4 3 5 2" xfId="32962"/>
    <cellStyle name="Normal 6 3 3 4 3 5 3" xfId="32963"/>
    <cellStyle name="Normal 6 3 3 4 3 5 4" xfId="32964"/>
    <cellStyle name="Normal 6 3 3 4 3 6" xfId="32965"/>
    <cellStyle name="Normal 6 3 3 4 3 6 2" xfId="32966"/>
    <cellStyle name="Normal 6 3 3 4 3 6 3" xfId="32967"/>
    <cellStyle name="Normal 6 3 3 4 3 7" xfId="32968"/>
    <cellStyle name="Normal 6 3 3 4 3 8" xfId="32969"/>
    <cellStyle name="Normal 6 3 3 4 3 9" xfId="32970"/>
    <cellStyle name="Normal 6 3 3 4 4" xfId="32971"/>
    <cellStyle name="Normal 6 3 3 4 4 2" xfId="32972"/>
    <cellStyle name="Normal 6 3 3 4 4 2 2" xfId="32973"/>
    <cellStyle name="Normal 6 3 3 4 4 2 3" xfId="32974"/>
    <cellStyle name="Normal 6 3 3 4 4 2 4" xfId="32975"/>
    <cellStyle name="Normal 6 3 3 4 4 3" xfId="32976"/>
    <cellStyle name="Normal 6 3 3 4 4 3 2" xfId="32977"/>
    <cellStyle name="Normal 6 3 3 4 4 3 3" xfId="32978"/>
    <cellStyle name="Normal 6 3 3 4 4 4" xfId="32979"/>
    <cellStyle name="Normal 6 3 3 4 4 5" xfId="32980"/>
    <cellStyle name="Normal 6 3 3 4 4 6" xfId="32981"/>
    <cellStyle name="Normal 6 3 3 4 5" xfId="32982"/>
    <cellStyle name="Normal 6 3 3 4 5 2" xfId="32983"/>
    <cellStyle name="Normal 6 3 3 4 5 3" xfId="32984"/>
    <cellStyle name="Normal 6 3 3 4 5 4" xfId="32985"/>
    <cellStyle name="Normal 6 3 3 4 6" xfId="32986"/>
    <cellStyle name="Normal 6 3 3 4 6 2" xfId="32987"/>
    <cellStyle name="Normal 6 3 3 4 6 3" xfId="32988"/>
    <cellStyle name="Normal 6 3 3 4 6 4" xfId="32989"/>
    <cellStyle name="Normal 6 3 3 4 7" xfId="32990"/>
    <cellStyle name="Normal 6 3 3 4 7 2" xfId="32991"/>
    <cellStyle name="Normal 6 3 3 4 7 3" xfId="32992"/>
    <cellStyle name="Normal 6 3 3 4 7 4" xfId="32993"/>
    <cellStyle name="Normal 6 3 3 4 8" xfId="32994"/>
    <cellStyle name="Normal 6 3 3 4 8 2" xfId="32995"/>
    <cellStyle name="Normal 6 3 3 4 8 3" xfId="32996"/>
    <cellStyle name="Normal 6 3 3 4 9" xfId="32997"/>
    <cellStyle name="Normal 6 3 3 5" xfId="32998"/>
    <cellStyle name="Normal 6 3 3 5 10" xfId="32999"/>
    <cellStyle name="Normal 6 3 3 5 11" xfId="33000"/>
    <cellStyle name="Normal 6 3 3 5 2" xfId="33001"/>
    <cellStyle name="Normal 6 3 3 5 2 10" xfId="33002"/>
    <cellStyle name="Normal 6 3 3 5 2 2" xfId="33003"/>
    <cellStyle name="Normal 6 3 3 5 2 2 2" xfId="33004"/>
    <cellStyle name="Normal 6 3 3 5 2 2 2 2" xfId="33005"/>
    <cellStyle name="Normal 6 3 3 5 2 2 2 2 2" xfId="33006"/>
    <cellStyle name="Normal 6 3 3 5 2 2 2 2 3" xfId="33007"/>
    <cellStyle name="Normal 6 3 3 5 2 2 2 2 4" xfId="33008"/>
    <cellStyle name="Normal 6 3 3 5 2 2 2 3" xfId="33009"/>
    <cellStyle name="Normal 6 3 3 5 2 2 2 3 2" xfId="33010"/>
    <cellStyle name="Normal 6 3 3 5 2 2 2 3 3" xfId="33011"/>
    <cellStyle name="Normal 6 3 3 5 2 2 2 4" xfId="33012"/>
    <cellStyle name="Normal 6 3 3 5 2 2 2 5" xfId="33013"/>
    <cellStyle name="Normal 6 3 3 5 2 2 2 6" xfId="33014"/>
    <cellStyle name="Normal 6 3 3 5 2 2 3" xfId="33015"/>
    <cellStyle name="Normal 6 3 3 5 2 2 3 2" xfId="33016"/>
    <cellStyle name="Normal 6 3 3 5 2 2 3 3" xfId="33017"/>
    <cellStyle name="Normal 6 3 3 5 2 2 3 4" xfId="33018"/>
    <cellStyle name="Normal 6 3 3 5 2 2 4" xfId="33019"/>
    <cellStyle name="Normal 6 3 3 5 2 2 4 2" xfId="33020"/>
    <cellStyle name="Normal 6 3 3 5 2 2 4 3" xfId="33021"/>
    <cellStyle name="Normal 6 3 3 5 2 2 4 4" xfId="33022"/>
    <cellStyle name="Normal 6 3 3 5 2 2 5" xfId="33023"/>
    <cellStyle name="Normal 6 3 3 5 2 2 5 2" xfId="33024"/>
    <cellStyle name="Normal 6 3 3 5 2 2 5 3" xfId="33025"/>
    <cellStyle name="Normal 6 3 3 5 2 2 5 4" xfId="33026"/>
    <cellStyle name="Normal 6 3 3 5 2 2 6" xfId="33027"/>
    <cellStyle name="Normal 6 3 3 5 2 2 6 2" xfId="33028"/>
    <cellStyle name="Normal 6 3 3 5 2 2 6 3" xfId="33029"/>
    <cellStyle name="Normal 6 3 3 5 2 2 7" xfId="33030"/>
    <cellStyle name="Normal 6 3 3 5 2 2 8" xfId="33031"/>
    <cellStyle name="Normal 6 3 3 5 2 2 9" xfId="33032"/>
    <cellStyle name="Normal 6 3 3 5 2 3" xfId="33033"/>
    <cellStyle name="Normal 6 3 3 5 2 3 2" xfId="33034"/>
    <cellStyle name="Normal 6 3 3 5 2 3 2 2" xfId="33035"/>
    <cellStyle name="Normal 6 3 3 5 2 3 2 3" xfId="33036"/>
    <cellStyle name="Normal 6 3 3 5 2 3 2 4" xfId="33037"/>
    <cellStyle name="Normal 6 3 3 5 2 3 3" xfId="33038"/>
    <cellStyle name="Normal 6 3 3 5 2 3 3 2" xfId="33039"/>
    <cellStyle name="Normal 6 3 3 5 2 3 3 3" xfId="33040"/>
    <cellStyle name="Normal 6 3 3 5 2 3 4" xfId="33041"/>
    <cellStyle name="Normal 6 3 3 5 2 3 5" xfId="33042"/>
    <cellStyle name="Normal 6 3 3 5 2 3 6" xfId="33043"/>
    <cellStyle name="Normal 6 3 3 5 2 4" xfId="33044"/>
    <cellStyle name="Normal 6 3 3 5 2 4 2" xfId="33045"/>
    <cellStyle name="Normal 6 3 3 5 2 4 3" xfId="33046"/>
    <cellStyle name="Normal 6 3 3 5 2 4 4" xfId="33047"/>
    <cellStyle name="Normal 6 3 3 5 2 5" xfId="33048"/>
    <cellStyle name="Normal 6 3 3 5 2 5 2" xfId="33049"/>
    <cellStyle name="Normal 6 3 3 5 2 5 3" xfId="33050"/>
    <cellStyle name="Normal 6 3 3 5 2 5 4" xfId="33051"/>
    <cellStyle name="Normal 6 3 3 5 2 6" xfId="33052"/>
    <cellStyle name="Normal 6 3 3 5 2 6 2" xfId="33053"/>
    <cellStyle name="Normal 6 3 3 5 2 6 3" xfId="33054"/>
    <cellStyle name="Normal 6 3 3 5 2 6 4" xfId="33055"/>
    <cellStyle name="Normal 6 3 3 5 2 7" xfId="33056"/>
    <cellStyle name="Normal 6 3 3 5 2 7 2" xfId="33057"/>
    <cellStyle name="Normal 6 3 3 5 2 7 3" xfId="33058"/>
    <cellStyle name="Normal 6 3 3 5 2 8" xfId="33059"/>
    <cellStyle name="Normal 6 3 3 5 2 9" xfId="33060"/>
    <cellStyle name="Normal 6 3 3 5 3" xfId="33061"/>
    <cellStyle name="Normal 6 3 3 5 3 2" xfId="33062"/>
    <cellStyle name="Normal 6 3 3 5 3 2 2" xfId="33063"/>
    <cellStyle name="Normal 6 3 3 5 3 2 2 2" xfId="33064"/>
    <cellStyle name="Normal 6 3 3 5 3 2 2 3" xfId="33065"/>
    <cellStyle name="Normal 6 3 3 5 3 2 2 4" xfId="33066"/>
    <cellStyle name="Normal 6 3 3 5 3 2 3" xfId="33067"/>
    <cellStyle name="Normal 6 3 3 5 3 2 3 2" xfId="33068"/>
    <cellStyle name="Normal 6 3 3 5 3 2 3 3" xfId="33069"/>
    <cellStyle name="Normal 6 3 3 5 3 2 4" xfId="33070"/>
    <cellStyle name="Normal 6 3 3 5 3 2 5" xfId="33071"/>
    <cellStyle name="Normal 6 3 3 5 3 2 6" xfId="33072"/>
    <cellStyle name="Normal 6 3 3 5 3 3" xfId="33073"/>
    <cellStyle name="Normal 6 3 3 5 3 3 2" xfId="33074"/>
    <cellStyle name="Normal 6 3 3 5 3 3 3" xfId="33075"/>
    <cellStyle name="Normal 6 3 3 5 3 3 4" xfId="33076"/>
    <cellStyle name="Normal 6 3 3 5 3 4" xfId="33077"/>
    <cellStyle name="Normal 6 3 3 5 3 4 2" xfId="33078"/>
    <cellStyle name="Normal 6 3 3 5 3 4 3" xfId="33079"/>
    <cellStyle name="Normal 6 3 3 5 3 4 4" xfId="33080"/>
    <cellStyle name="Normal 6 3 3 5 3 5" xfId="33081"/>
    <cellStyle name="Normal 6 3 3 5 3 5 2" xfId="33082"/>
    <cellStyle name="Normal 6 3 3 5 3 5 3" xfId="33083"/>
    <cellStyle name="Normal 6 3 3 5 3 5 4" xfId="33084"/>
    <cellStyle name="Normal 6 3 3 5 3 6" xfId="33085"/>
    <cellStyle name="Normal 6 3 3 5 3 6 2" xfId="33086"/>
    <cellStyle name="Normal 6 3 3 5 3 6 3" xfId="33087"/>
    <cellStyle name="Normal 6 3 3 5 3 7" xfId="33088"/>
    <cellStyle name="Normal 6 3 3 5 3 8" xfId="33089"/>
    <cellStyle name="Normal 6 3 3 5 3 9" xfId="33090"/>
    <cellStyle name="Normal 6 3 3 5 4" xfId="33091"/>
    <cellStyle name="Normal 6 3 3 5 4 2" xfId="33092"/>
    <cellStyle name="Normal 6 3 3 5 4 2 2" xfId="33093"/>
    <cellStyle name="Normal 6 3 3 5 4 2 3" xfId="33094"/>
    <cellStyle name="Normal 6 3 3 5 4 2 4" xfId="33095"/>
    <cellStyle name="Normal 6 3 3 5 4 3" xfId="33096"/>
    <cellStyle name="Normal 6 3 3 5 4 3 2" xfId="33097"/>
    <cellStyle name="Normal 6 3 3 5 4 3 3" xfId="33098"/>
    <cellStyle name="Normal 6 3 3 5 4 4" xfId="33099"/>
    <cellStyle name="Normal 6 3 3 5 4 5" xfId="33100"/>
    <cellStyle name="Normal 6 3 3 5 4 6" xfId="33101"/>
    <cellStyle name="Normal 6 3 3 5 5" xfId="33102"/>
    <cellStyle name="Normal 6 3 3 5 5 2" xfId="33103"/>
    <cellStyle name="Normal 6 3 3 5 5 3" xfId="33104"/>
    <cellStyle name="Normal 6 3 3 5 5 4" xfId="33105"/>
    <cellStyle name="Normal 6 3 3 5 6" xfId="33106"/>
    <cellStyle name="Normal 6 3 3 5 6 2" xfId="33107"/>
    <cellStyle name="Normal 6 3 3 5 6 3" xfId="33108"/>
    <cellStyle name="Normal 6 3 3 5 6 4" xfId="33109"/>
    <cellStyle name="Normal 6 3 3 5 7" xfId="33110"/>
    <cellStyle name="Normal 6 3 3 5 7 2" xfId="33111"/>
    <cellStyle name="Normal 6 3 3 5 7 3" xfId="33112"/>
    <cellStyle name="Normal 6 3 3 5 7 4" xfId="33113"/>
    <cellStyle name="Normal 6 3 3 5 8" xfId="33114"/>
    <cellStyle name="Normal 6 3 3 5 8 2" xfId="33115"/>
    <cellStyle name="Normal 6 3 3 5 8 3" xfId="33116"/>
    <cellStyle name="Normal 6 3 3 5 9" xfId="33117"/>
    <cellStyle name="Normal 6 3 3 6" xfId="33118"/>
    <cellStyle name="Normal 6 3 3 6 10" xfId="33119"/>
    <cellStyle name="Normal 6 3 3 6 11" xfId="33120"/>
    <cellStyle name="Normal 6 3 3 6 2" xfId="33121"/>
    <cellStyle name="Normal 6 3 3 6 2 10" xfId="33122"/>
    <cellStyle name="Normal 6 3 3 6 2 2" xfId="33123"/>
    <cellStyle name="Normal 6 3 3 6 2 2 2" xfId="33124"/>
    <cellStyle name="Normal 6 3 3 6 2 2 2 2" xfId="33125"/>
    <cellStyle name="Normal 6 3 3 6 2 2 2 2 2" xfId="33126"/>
    <cellStyle name="Normal 6 3 3 6 2 2 2 2 3" xfId="33127"/>
    <cellStyle name="Normal 6 3 3 6 2 2 2 2 4" xfId="33128"/>
    <cellStyle name="Normal 6 3 3 6 2 2 2 3" xfId="33129"/>
    <cellStyle name="Normal 6 3 3 6 2 2 2 3 2" xfId="33130"/>
    <cellStyle name="Normal 6 3 3 6 2 2 2 3 3" xfId="33131"/>
    <cellStyle name="Normal 6 3 3 6 2 2 2 4" xfId="33132"/>
    <cellStyle name="Normal 6 3 3 6 2 2 2 5" xfId="33133"/>
    <cellStyle name="Normal 6 3 3 6 2 2 2 6" xfId="33134"/>
    <cellStyle name="Normal 6 3 3 6 2 2 3" xfId="33135"/>
    <cellStyle name="Normal 6 3 3 6 2 2 3 2" xfId="33136"/>
    <cellStyle name="Normal 6 3 3 6 2 2 3 3" xfId="33137"/>
    <cellStyle name="Normal 6 3 3 6 2 2 3 4" xfId="33138"/>
    <cellStyle name="Normal 6 3 3 6 2 2 4" xfId="33139"/>
    <cellStyle name="Normal 6 3 3 6 2 2 4 2" xfId="33140"/>
    <cellStyle name="Normal 6 3 3 6 2 2 4 3" xfId="33141"/>
    <cellStyle name="Normal 6 3 3 6 2 2 4 4" xfId="33142"/>
    <cellStyle name="Normal 6 3 3 6 2 2 5" xfId="33143"/>
    <cellStyle name="Normal 6 3 3 6 2 2 5 2" xfId="33144"/>
    <cellStyle name="Normal 6 3 3 6 2 2 5 3" xfId="33145"/>
    <cellStyle name="Normal 6 3 3 6 2 2 5 4" xfId="33146"/>
    <cellStyle name="Normal 6 3 3 6 2 2 6" xfId="33147"/>
    <cellStyle name="Normal 6 3 3 6 2 2 6 2" xfId="33148"/>
    <cellStyle name="Normal 6 3 3 6 2 2 6 3" xfId="33149"/>
    <cellStyle name="Normal 6 3 3 6 2 2 7" xfId="33150"/>
    <cellStyle name="Normal 6 3 3 6 2 2 8" xfId="33151"/>
    <cellStyle name="Normal 6 3 3 6 2 2 9" xfId="33152"/>
    <cellStyle name="Normal 6 3 3 6 2 3" xfId="33153"/>
    <cellStyle name="Normal 6 3 3 6 2 3 2" xfId="33154"/>
    <cellStyle name="Normal 6 3 3 6 2 3 2 2" xfId="33155"/>
    <cellStyle name="Normal 6 3 3 6 2 3 2 3" xfId="33156"/>
    <cellStyle name="Normal 6 3 3 6 2 3 2 4" xfId="33157"/>
    <cellStyle name="Normal 6 3 3 6 2 3 3" xfId="33158"/>
    <cellStyle name="Normal 6 3 3 6 2 3 3 2" xfId="33159"/>
    <cellStyle name="Normal 6 3 3 6 2 3 3 3" xfId="33160"/>
    <cellStyle name="Normal 6 3 3 6 2 3 4" xfId="33161"/>
    <cellStyle name="Normal 6 3 3 6 2 3 5" xfId="33162"/>
    <cellStyle name="Normal 6 3 3 6 2 3 6" xfId="33163"/>
    <cellStyle name="Normal 6 3 3 6 2 4" xfId="33164"/>
    <cellStyle name="Normal 6 3 3 6 2 4 2" xfId="33165"/>
    <cellStyle name="Normal 6 3 3 6 2 4 3" xfId="33166"/>
    <cellStyle name="Normal 6 3 3 6 2 4 4" xfId="33167"/>
    <cellStyle name="Normal 6 3 3 6 2 5" xfId="33168"/>
    <cellStyle name="Normal 6 3 3 6 2 5 2" xfId="33169"/>
    <cellStyle name="Normal 6 3 3 6 2 5 3" xfId="33170"/>
    <cellStyle name="Normal 6 3 3 6 2 5 4" xfId="33171"/>
    <cellStyle name="Normal 6 3 3 6 2 6" xfId="33172"/>
    <cellStyle name="Normal 6 3 3 6 2 6 2" xfId="33173"/>
    <cellStyle name="Normal 6 3 3 6 2 6 3" xfId="33174"/>
    <cellStyle name="Normal 6 3 3 6 2 6 4" xfId="33175"/>
    <cellStyle name="Normal 6 3 3 6 2 7" xfId="33176"/>
    <cellStyle name="Normal 6 3 3 6 2 7 2" xfId="33177"/>
    <cellStyle name="Normal 6 3 3 6 2 7 3" xfId="33178"/>
    <cellStyle name="Normal 6 3 3 6 2 8" xfId="33179"/>
    <cellStyle name="Normal 6 3 3 6 2 9" xfId="33180"/>
    <cellStyle name="Normal 6 3 3 6 3" xfId="33181"/>
    <cellStyle name="Normal 6 3 3 6 3 2" xfId="33182"/>
    <cellStyle name="Normal 6 3 3 6 3 2 2" xfId="33183"/>
    <cellStyle name="Normal 6 3 3 6 3 2 2 2" xfId="33184"/>
    <cellStyle name="Normal 6 3 3 6 3 2 2 3" xfId="33185"/>
    <cellStyle name="Normal 6 3 3 6 3 2 2 4" xfId="33186"/>
    <cellStyle name="Normal 6 3 3 6 3 2 3" xfId="33187"/>
    <cellStyle name="Normal 6 3 3 6 3 2 3 2" xfId="33188"/>
    <cellStyle name="Normal 6 3 3 6 3 2 3 3" xfId="33189"/>
    <cellStyle name="Normal 6 3 3 6 3 2 4" xfId="33190"/>
    <cellStyle name="Normal 6 3 3 6 3 2 5" xfId="33191"/>
    <cellStyle name="Normal 6 3 3 6 3 2 6" xfId="33192"/>
    <cellStyle name="Normal 6 3 3 6 3 3" xfId="33193"/>
    <cellStyle name="Normal 6 3 3 6 3 3 2" xfId="33194"/>
    <cellStyle name="Normal 6 3 3 6 3 3 3" xfId="33195"/>
    <cellStyle name="Normal 6 3 3 6 3 3 4" xfId="33196"/>
    <cellStyle name="Normal 6 3 3 6 3 4" xfId="33197"/>
    <cellStyle name="Normal 6 3 3 6 3 4 2" xfId="33198"/>
    <cellStyle name="Normal 6 3 3 6 3 4 3" xfId="33199"/>
    <cellStyle name="Normal 6 3 3 6 3 4 4" xfId="33200"/>
    <cellStyle name="Normal 6 3 3 6 3 5" xfId="33201"/>
    <cellStyle name="Normal 6 3 3 6 3 5 2" xfId="33202"/>
    <cellStyle name="Normal 6 3 3 6 3 5 3" xfId="33203"/>
    <cellStyle name="Normal 6 3 3 6 3 5 4" xfId="33204"/>
    <cellStyle name="Normal 6 3 3 6 3 6" xfId="33205"/>
    <cellStyle name="Normal 6 3 3 6 3 6 2" xfId="33206"/>
    <cellStyle name="Normal 6 3 3 6 3 6 3" xfId="33207"/>
    <cellStyle name="Normal 6 3 3 6 3 7" xfId="33208"/>
    <cellStyle name="Normal 6 3 3 6 3 8" xfId="33209"/>
    <cellStyle name="Normal 6 3 3 6 3 9" xfId="33210"/>
    <cellStyle name="Normal 6 3 3 6 4" xfId="33211"/>
    <cellStyle name="Normal 6 3 3 6 4 2" xfId="33212"/>
    <cellStyle name="Normal 6 3 3 6 4 2 2" xfId="33213"/>
    <cellStyle name="Normal 6 3 3 6 4 2 3" xfId="33214"/>
    <cellStyle name="Normal 6 3 3 6 4 2 4" xfId="33215"/>
    <cellStyle name="Normal 6 3 3 6 4 3" xfId="33216"/>
    <cellStyle name="Normal 6 3 3 6 4 3 2" xfId="33217"/>
    <cellStyle name="Normal 6 3 3 6 4 3 3" xfId="33218"/>
    <cellStyle name="Normal 6 3 3 6 4 4" xfId="33219"/>
    <cellStyle name="Normal 6 3 3 6 4 5" xfId="33220"/>
    <cellStyle name="Normal 6 3 3 6 4 6" xfId="33221"/>
    <cellStyle name="Normal 6 3 3 6 5" xfId="33222"/>
    <cellStyle name="Normal 6 3 3 6 5 2" xfId="33223"/>
    <cellStyle name="Normal 6 3 3 6 5 3" xfId="33224"/>
    <cellStyle name="Normal 6 3 3 6 5 4" xfId="33225"/>
    <cellStyle name="Normal 6 3 3 6 6" xfId="33226"/>
    <cellStyle name="Normal 6 3 3 6 6 2" xfId="33227"/>
    <cellStyle name="Normal 6 3 3 6 6 3" xfId="33228"/>
    <cellStyle name="Normal 6 3 3 6 6 4" xfId="33229"/>
    <cellStyle name="Normal 6 3 3 6 7" xfId="33230"/>
    <cellStyle name="Normal 6 3 3 6 7 2" xfId="33231"/>
    <cellStyle name="Normal 6 3 3 6 7 3" xfId="33232"/>
    <cellStyle name="Normal 6 3 3 6 7 4" xfId="33233"/>
    <cellStyle name="Normal 6 3 3 6 8" xfId="33234"/>
    <cellStyle name="Normal 6 3 3 6 8 2" xfId="33235"/>
    <cellStyle name="Normal 6 3 3 6 8 3" xfId="33236"/>
    <cellStyle name="Normal 6 3 3 6 9" xfId="33237"/>
    <cellStyle name="Normal 6 3 3 7" xfId="33238"/>
    <cellStyle name="Normal 6 3 3 7 10" xfId="33239"/>
    <cellStyle name="Normal 6 3 3 7 2" xfId="33240"/>
    <cellStyle name="Normal 6 3 3 7 2 2" xfId="33241"/>
    <cellStyle name="Normal 6 3 3 7 2 2 2" xfId="33242"/>
    <cellStyle name="Normal 6 3 3 7 2 2 2 2" xfId="33243"/>
    <cellStyle name="Normal 6 3 3 7 2 2 2 3" xfId="33244"/>
    <cellStyle name="Normal 6 3 3 7 2 2 2 4" xfId="33245"/>
    <cellStyle name="Normal 6 3 3 7 2 2 3" xfId="33246"/>
    <cellStyle name="Normal 6 3 3 7 2 2 3 2" xfId="33247"/>
    <cellStyle name="Normal 6 3 3 7 2 2 3 3" xfId="33248"/>
    <cellStyle name="Normal 6 3 3 7 2 2 4" xfId="33249"/>
    <cellStyle name="Normal 6 3 3 7 2 2 5" xfId="33250"/>
    <cellStyle name="Normal 6 3 3 7 2 2 6" xfId="33251"/>
    <cellStyle name="Normal 6 3 3 7 2 3" xfId="33252"/>
    <cellStyle name="Normal 6 3 3 7 2 3 2" xfId="33253"/>
    <cellStyle name="Normal 6 3 3 7 2 3 3" xfId="33254"/>
    <cellStyle name="Normal 6 3 3 7 2 3 4" xfId="33255"/>
    <cellStyle name="Normal 6 3 3 7 2 4" xfId="33256"/>
    <cellStyle name="Normal 6 3 3 7 2 4 2" xfId="33257"/>
    <cellStyle name="Normal 6 3 3 7 2 4 3" xfId="33258"/>
    <cellStyle name="Normal 6 3 3 7 2 4 4" xfId="33259"/>
    <cellStyle name="Normal 6 3 3 7 2 5" xfId="33260"/>
    <cellStyle name="Normal 6 3 3 7 2 5 2" xfId="33261"/>
    <cellStyle name="Normal 6 3 3 7 2 5 3" xfId="33262"/>
    <cellStyle name="Normal 6 3 3 7 2 5 4" xfId="33263"/>
    <cellStyle name="Normal 6 3 3 7 2 6" xfId="33264"/>
    <cellStyle name="Normal 6 3 3 7 2 6 2" xfId="33265"/>
    <cellStyle name="Normal 6 3 3 7 2 6 3" xfId="33266"/>
    <cellStyle name="Normal 6 3 3 7 2 7" xfId="33267"/>
    <cellStyle name="Normal 6 3 3 7 2 8" xfId="33268"/>
    <cellStyle name="Normal 6 3 3 7 2 9" xfId="33269"/>
    <cellStyle name="Normal 6 3 3 7 3" xfId="33270"/>
    <cellStyle name="Normal 6 3 3 7 3 2" xfId="33271"/>
    <cellStyle name="Normal 6 3 3 7 3 2 2" xfId="33272"/>
    <cellStyle name="Normal 6 3 3 7 3 2 3" xfId="33273"/>
    <cellStyle name="Normal 6 3 3 7 3 2 4" xfId="33274"/>
    <cellStyle name="Normal 6 3 3 7 3 3" xfId="33275"/>
    <cellStyle name="Normal 6 3 3 7 3 3 2" xfId="33276"/>
    <cellStyle name="Normal 6 3 3 7 3 3 3" xfId="33277"/>
    <cellStyle name="Normal 6 3 3 7 3 4" xfId="33278"/>
    <cellStyle name="Normal 6 3 3 7 3 5" xfId="33279"/>
    <cellStyle name="Normal 6 3 3 7 3 6" xfId="33280"/>
    <cellStyle name="Normal 6 3 3 7 4" xfId="33281"/>
    <cellStyle name="Normal 6 3 3 7 4 2" xfId="33282"/>
    <cellStyle name="Normal 6 3 3 7 4 3" xfId="33283"/>
    <cellStyle name="Normal 6 3 3 7 4 4" xfId="33284"/>
    <cellStyle name="Normal 6 3 3 7 5" xfId="33285"/>
    <cellStyle name="Normal 6 3 3 7 5 2" xfId="33286"/>
    <cellStyle name="Normal 6 3 3 7 5 3" xfId="33287"/>
    <cellStyle name="Normal 6 3 3 7 5 4" xfId="33288"/>
    <cellStyle name="Normal 6 3 3 7 6" xfId="33289"/>
    <cellStyle name="Normal 6 3 3 7 6 2" xfId="33290"/>
    <cellStyle name="Normal 6 3 3 7 6 3" xfId="33291"/>
    <cellStyle name="Normal 6 3 3 7 6 4" xfId="33292"/>
    <cellStyle name="Normal 6 3 3 7 7" xfId="33293"/>
    <cellStyle name="Normal 6 3 3 7 7 2" xfId="33294"/>
    <cellStyle name="Normal 6 3 3 7 7 3" xfId="33295"/>
    <cellStyle name="Normal 6 3 3 7 8" xfId="33296"/>
    <cellStyle name="Normal 6 3 3 7 9" xfId="33297"/>
    <cellStyle name="Normal 6 3 3 8" xfId="33298"/>
    <cellStyle name="Normal 6 3 3 8 2" xfId="33299"/>
    <cellStyle name="Normal 6 3 3 8 2 2" xfId="33300"/>
    <cellStyle name="Normal 6 3 3 8 2 2 2" xfId="33301"/>
    <cellStyle name="Normal 6 3 3 8 2 2 3" xfId="33302"/>
    <cellStyle name="Normal 6 3 3 8 2 2 4" xfId="33303"/>
    <cellStyle name="Normal 6 3 3 8 2 3" xfId="33304"/>
    <cellStyle name="Normal 6 3 3 8 2 3 2" xfId="33305"/>
    <cellStyle name="Normal 6 3 3 8 2 3 3" xfId="33306"/>
    <cellStyle name="Normal 6 3 3 8 2 4" xfId="33307"/>
    <cellStyle name="Normal 6 3 3 8 2 5" xfId="33308"/>
    <cellStyle name="Normal 6 3 3 8 2 6" xfId="33309"/>
    <cellStyle name="Normal 6 3 3 8 3" xfId="33310"/>
    <cellStyle name="Normal 6 3 3 8 3 2" xfId="33311"/>
    <cellStyle name="Normal 6 3 3 8 3 3" xfId="33312"/>
    <cellStyle name="Normal 6 3 3 8 3 4" xfId="33313"/>
    <cellStyle name="Normal 6 3 3 8 4" xfId="33314"/>
    <cellStyle name="Normal 6 3 3 8 4 2" xfId="33315"/>
    <cellStyle name="Normal 6 3 3 8 4 3" xfId="33316"/>
    <cellStyle name="Normal 6 3 3 8 4 4" xfId="33317"/>
    <cellStyle name="Normal 6 3 3 8 5" xfId="33318"/>
    <cellStyle name="Normal 6 3 3 8 5 2" xfId="33319"/>
    <cellStyle name="Normal 6 3 3 8 5 3" xfId="33320"/>
    <cellStyle name="Normal 6 3 3 8 5 4" xfId="33321"/>
    <cellStyle name="Normal 6 3 3 8 6" xfId="33322"/>
    <cellStyle name="Normal 6 3 3 8 6 2" xfId="33323"/>
    <cellStyle name="Normal 6 3 3 8 6 3" xfId="33324"/>
    <cellStyle name="Normal 6 3 3 8 7" xfId="33325"/>
    <cellStyle name="Normal 6 3 3 8 8" xfId="33326"/>
    <cellStyle name="Normal 6 3 3 8 9" xfId="33327"/>
    <cellStyle name="Normal 6 3 3 9" xfId="33328"/>
    <cellStyle name="Normal 6 3 3 9 2" xfId="33329"/>
    <cellStyle name="Normal 6 3 3 9 2 2" xfId="33330"/>
    <cellStyle name="Normal 6 3 3 9 2 2 2" xfId="33331"/>
    <cellStyle name="Normal 6 3 3 9 2 2 3" xfId="33332"/>
    <cellStyle name="Normal 6 3 3 9 2 2 4" xfId="33333"/>
    <cellStyle name="Normal 6 3 3 9 2 3" xfId="33334"/>
    <cellStyle name="Normal 6 3 3 9 2 3 2" xfId="33335"/>
    <cellStyle name="Normal 6 3 3 9 2 3 3" xfId="33336"/>
    <cellStyle name="Normal 6 3 3 9 2 4" xfId="33337"/>
    <cellStyle name="Normal 6 3 3 9 2 5" xfId="33338"/>
    <cellStyle name="Normal 6 3 3 9 2 6" xfId="33339"/>
    <cellStyle name="Normal 6 3 3 9 3" xfId="33340"/>
    <cellStyle name="Normal 6 3 3 9 3 2" xfId="33341"/>
    <cellStyle name="Normal 6 3 3 9 3 3" xfId="33342"/>
    <cellStyle name="Normal 6 3 3 9 3 4" xfId="33343"/>
    <cellStyle name="Normal 6 3 3 9 4" xfId="33344"/>
    <cellStyle name="Normal 6 3 3 9 4 2" xfId="33345"/>
    <cellStyle name="Normal 6 3 3 9 4 3" xfId="33346"/>
    <cellStyle name="Normal 6 3 3 9 4 4" xfId="33347"/>
    <cellStyle name="Normal 6 3 3 9 5" xfId="33348"/>
    <cellStyle name="Normal 6 3 3 9 5 2" xfId="33349"/>
    <cellStyle name="Normal 6 3 3 9 5 3" xfId="33350"/>
    <cellStyle name="Normal 6 3 3 9 5 4" xfId="33351"/>
    <cellStyle name="Normal 6 3 3 9 6" xfId="33352"/>
    <cellStyle name="Normal 6 3 3 9 6 2" xfId="33353"/>
    <cellStyle name="Normal 6 3 3 9 6 3" xfId="33354"/>
    <cellStyle name="Normal 6 3 3 9 7" xfId="33355"/>
    <cellStyle name="Normal 6 3 3 9 8" xfId="33356"/>
    <cellStyle name="Normal 6 3 3 9 9" xfId="33357"/>
    <cellStyle name="Normal 6 3 4" xfId="213"/>
    <cellStyle name="Normal 6 3 4 10" xfId="33358"/>
    <cellStyle name="Normal 6 3 4 10 2" xfId="33359"/>
    <cellStyle name="Normal 6 3 4 10 3" xfId="33360"/>
    <cellStyle name="Normal 6 3 4 10 4" xfId="33361"/>
    <cellStyle name="Normal 6 3 4 11" xfId="33362"/>
    <cellStyle name="Normal 6 3 4 11 2" xfId="33363"/>
    <cellStyle name="Normal 6 3 4 11 3" xfId="33364"/>
    <cellStyle name="Normal 6 3 4 12" xfId="33365"/>
    <cellStyle name="Normal 6 3 4 13" xfId="33366"/>
    <cellStyle name="Normal 6 3 4 14" xfId="33367"/>
    <cellStyle name="Normal 6 3 4 2" xfId="33368"/>
    <cellStyle name="Normal 6 3 4 2 10" xfId="33369"/>
    <cellStyle name="Normal 6 3 4 2 11" xfId="33370"/>
    <cellStyle name="Normal 6 3 4 2 2" xfId="33371"/>
    <cellStyle name="Normal 6 3 4 2 2 10" xfId="33372"/>
    <cellStyle name="Normal 6 3 4 2 2 2" xfId="33373"/>
    <cellStyle name="Normal 6 3 4 2 2 2 2" xfId="33374"/>
    <cellStyle name="Normal 6 3 4 2 2 2 2 2" xfId="33375"/>
    <cellStyle name="Normal 6 3 4 2 2 2 2 2 2" xfId="33376"/>
    <cellStyle name="Normal 6 3 4 2 2 2 2 2 3" xfId="33377"/>
    <cellStyle name="Normal 6 3 4 2 2 2 2 2 4" xfId="33378"/>
    <cellStyle name="Normal 6 3 4 2 2 2 2 3" xfId="33379"/>
    <cellStyle name="Normal 6 3 4 2 2 2 2 3 2" xfId="33380"/>
    <cellStyle name="Normal 6 3 4 2 2 2 2 3 3" xfId="33381"/>
    <cellStyle name="Normal 6 3 4 2 2 2 2 4" xfId="33382"/>
    <cellStyle name="Normal 6 3 4 2 2 2 2 5" xfId="33383"/>
    <cellStyle name="Normal 6 3 4 2 2 2 2 6" xfId="33384"/>
    <cellStyle name="Normal 6 3 4 2 2 2 3" xfId="33385"/>
    <cellStyle name="Normal 6 3 4 2 2 2 3 2" xfId="33386"/>
    <cellStyle name="Normal 6 3 4 2 2 2 3 3" xfId="33387"/>
    <cellStyle name="Normal 6 3 4 2 2 2 3 4" xfId="33388"/>
    <cellStyle name="Normal 6 3 4 2 2 2 4" xfId="33389"/>
    <cellStyle name="Normal 6 3 4 2 2 2 4 2" xfId="33390"/>
    <cellStyle name="Normal 6 3 4 2 2 2 4 3" xfId="33391"/>
    <cellStyle name="Normal 6 3 4 2 2 2 4 4" xfId="33392"/>
    <cellStyle name="Normal 6 3 4 2 2 2 5" xfId="33393"/>
    <cellStyle name="Normal 6 3 4 2 2 2 5 2" xfId="33394"/>
    <cellStyle name="Normal 6 3 4 2 2 2 5 3" xfId="33395"/>
    <cellStyle name="Normal 6 3 4 2 2 2 5 4" xfId="33396"/>
    <cellStyle name="Normal 6 3 4 2 2 2 6" xfId="33397"/>
    <cellStyle name="Normal 6 3 4 2 2 2 6 2" xfId="33398"/>
    <cellStyle name="Normal 6 3 4 2 2 2 6 3" xfId="33399"/>
    <cellStyle name="Normal 6 3 4 2 2 2 7" xfId="33400"/>
    <cellStyle name="Normal 6 3 4 2 2 2 8" xfId="33401"/>
    <cellStyle name="Normal 6 3 4 2 2 2 9" xfId="33402"/>
    <cellStyle name="Normal 6 3 4 2 2 3" xfId="33403"/>
    <cellStyle name="Normal 6 3 4 2 2 3 2" xfId="33404"/>
    <cellStyle name="Normal 6 3 4 2 2 3 2 2" xfId="33405"/>
    <cellStyle name="Normal 6 3 4 2 2 3 2 3" xfId="33406"/>
    <cellStyle name="Normal 6 3 4 2 2 3 2 4" xfId="33407"/>
    <cellStyle name="Normal 6 3 4 2 2 3 3" xfId="33408"/>
    <cellStyle name="Normal 6 3 4 2 2 3 3 2" xfId="33409"/>
    <cellStyle name="Normal 6 3 4 2 2 3 3 3" xfId="33410"/>
    <cellStyle name="Normal 6 3 4 2 2 3 4" xfId="33411"/>
    <cellStyle name="Normal 6 3 4 2 2 3 5" xfId="33412"/>
    <cellStyle name="Normal 6 3 4 2 2 3 6" xfId="33413"/>
    <cellStyle name="Normal 6 3 4 2 2 4" xfId="33414"/>
    <cellStyle name="Normal 6 3 4 2 2 4 2" xfId="33415"/>
    <cellStyle name="Normal 6 3 4 2 2 4 3" xfId="33416"/>
    <cellStyle name="Normal 6 3 4 2 2 4 4" xfId="33417"/>
    <cellStyle name="Normal 6 3 4 2 2 5" xfId="33418"/>
    <cellStyle name="Normal 6 3 4 2 2 5 2" xfId="33419"/>
    <cellStyle name="Normal 6 3 4 2 2 5 3" xfId="33420"/>
    <cellStyle name="Normal 6 3 4 2 2 5 4" xfId="33421"/>
    <cellStyle name="Normal 6 3 4 2 2 6" xfId="33422"/>
    <cellStyle name="Normal 6 3 4 2 2 6 2" xfId="33423"/>
    <cellStyle name="Normal 6 3 4 2 2 6 3" xfId="33424"/>
    <cellStyle name="Normal 6 3 4 2 2 6 4" xfId="33425"/>
    <cellStyle name="Normal 6 3 4 2 2 7" xfId="33426"/>
    <cellStyle name="Normal 6 3 4 2 2 7 2" xfId="33427"/>
    <cellStyle name="Normal 6 3 4 2 2 7 3" xfId="33428"/>
    <cellStyle name="Normal 6 3 4 2 2 8" xfId="33429"/>
    <cellStyle name="Normal 6 3 4 2 2 9" xfId="33430"/>
    <cellStyle name="Normal 6 3 4 2 3" xfId="33431"/>
    <cellStyle name="Normal 6 3 4 2 3 2" xfId="33432"/>
    <cellStyle name="Normal 6 3 4 2 3 2 2" xfId="33433"/>
    <cellStyle name="Normal 6 3 4 2 3 2 2 2" xfId="33434"/>
    <cellStyle name="Normal 6 3 4 2 3 2 2 3" xfId="33435"/>
    <cellStyle name="Normal 6 3 4 2 3 2 2 4" xfId="33436"/>
    <cellStyle name="Normal 6 3 4 2 3 2 3" xfId="33437"/>
    <cellStyle name="Normal 6 3 4 2 3 2 3 2" xfId="33438"/>
    <cellStyle name="Normal 6 3 4 2 3 2 3 3" xfId="33439"/>
    <cellStyle name="Normal 6 3 4 2 3 2 4" xfId="33440"/>
    <cellStyle name="Normal 6 3 4 2 3 2 5" xfId="33441"/>
    <cellStyle name="Normal 6 3 4 2 3 2 6" xfId="33442"/>
    <cellStyle name="Normal 6 3 4 2 3 3" xfId="33443"/>
    <cellStyle name="Normal 6 3 4 2 3 3 2" xfId="33444"/>
    <cellStyle name="Normal 6 3 4 2 3 3 3" xfId="33445"/>
    <cellStyle name="Normal 6 3 4 2 3 3 4" xfId="33446"/>
    <cellStyle name="Normal 6 3 4 2 3 4" xfId="33447"/>
    <cellStyle name="Normal 6 3 4 2 3 4 2" xfId="33448"/>
    <cellStyle name="Normal 6 3 4 2 3 4 3" xfId="33449"/>
    <cellStyle name="Normal 6 3 4 2 3 4 4" xfId="33450"/>
    <cellStyle name="Normal 6 3 4 2 3 5" xfId="33451"/>
    <cellStyle name="Normal 6 3 4 2 3 5 2" xfId="33452"/>
    <cellStyle name="Normal 6 3 4 2 3 5 3" xfId="33453"/>
    <cellStyle name="Normal 6 3 4 2 3 5 4" xfId="33454"/>
    <cellStyle name="Normal 6 3 4 2 3 6" xfId="33455"/>
    <cellStyle name="Normal 6 3 4 2 3 6 2" xfId="33456"/>
    <cellStyle name="Normal 6 3 4 2 3 6 3" xfId="33457"/>
    <cellStyle name="Normal 6 3 4 2 3 7" xfId="33458"/>
    <cellStyle name="Normal 6 3 4 2 3 8" xfId="33459"/>
    <cellStyle name="Normal 6 3 4 2 3 9" xfId="33460"/>
    <cellStyle name="Normal 6 3 4 2 4" xfId="33461"/>
    <cellStyle name="Normal 6 3 4 2 4 2" xfId="33462"/>
    <cellStyle name="Normal 6 3 4 2 4 2 2" xfId="33463"/>
    <cellStyle name="Normal 6 3 4 2 4 2 3" xfId="33464"/>
    <cellStyle name="Normal 6 3 4 2 4 2 4" xfId="33465"/>
    <cellStyle name="Normal 6 3 4 2 4 3" xfId="33466"/>
    <cellStyle name="Normal 6 3 4 2 4 3 2" xfId="33467"/>
    <cellStyle name="Normal 6 3 4 2 4 3 3" xfId="33468"/>
    <cellStyle name="Normal 6 3 4 2 4 4" xfId="33469"/>
    <cellStyle name="Normal 6 3 4 2 4 5" xfId="33470"/>
    <cellStyle name="Normal 6 3 4 2 4 6" xfId="33471"/>
    <cellStyle name="Normal 6 3 4 2 5" xfId="33472"/>
    <cellStyle name="Normal 6 3 4 2 5 2" xfId="33473"/>
    <cellStyle name="Normal 6 3 4 2 5 3" xfId="33474"/>
    <cellStyle name="Normal 6 3 4 2 5 4" xfId="33475"/>
    <cellStyle name="Normal 6 3 4 2 6" xfId="33476"/>
    <cellStyle name="Normal 6 3 4 2 6 2" xfId="33477"/>
    <cellStyle name="Normal 6 3 4 2 6 3" xfId="33478"/>
    <cellStyle name="Normal 6 3 4 2 6 4" xfId="33479"/>
    <cellStyle name="Normal 6 3 4 2 7" xfId="33480"/>
    <cellStyle name="Normal 6 3 4 2 7 2" xfId="33481"/>
    <cellStyle name="Normal 6 3 4 2 7 3" xfId="33482"/>
    <cellStyle name="Normal 6 3 4 2 7 4" xfId="33483"/>
    <cellStyle name="Normal 6 3 4 2 8" xfId="33484"/>
    <cellStyle name="Normal 6 3 4 2 8 2" xfId="33485"/>
    <cellStyle name="Normal 6 3 4 2 8 3" xfId="33486"/>
    <cellStyle name="Normal 6 3 4 2 9" xfId="33487"/>
    <cellStyle name="Normal 6 3 4 3" xfId="33488"/>
    <cellStyle name="Normal 6 3 4 3 10" xfId="33489"/>
    <cellStyle name="Normal 6 3 4 3 2" xfId="33490"/>
    <cellStyle name="Normal 6 3 4 3 2 2" xfId="33491"/>
    <cellStyle name="Normal 6 3 4 3 2 2 2" xfId="33492"/>
    <cellStyle name="Normal 6 3 4 3 2 2 2 2" xfId="33493"/>
    <cellStyle name="Normal 6 3 4 3 2 2 2 3" xfId="33494"/>
    <cellStyle name="Normal 6 3 4 3 2 2 2 4" xfId="33495"/>
    <cellStyle name="Normal 6 3 4 3 2 2 3" xfId="33496"/>
    <cellStyle name="Normal 6 3 4 3 2 2 3 2" xfId="33497"/>
    <cellStyle name="Normal 6 3 4 3 2 2 3 3" xfId="33498"/>
    <cellStyle name="Normal 6 3 4 3 2 2 4" xfId="33499"/>
    <cellStyle name="Normal 6 3 4 3 2 2 5" xfId="33500"/>
    <cellStyle name="Normal 6 3 4 3 2 2 6" xfId="33501"/>
    <cellStyle name="Normal 6 3 4 3 2 3" xfId="33502"/>
    <cellStyle name="Normal 6 3 4 3 2 3 2" xfId="33503"/>
    <cellStyle name="Normal 6 3 4 3 2 3 3" xfId="33504"/>
    <cellStyle name="Normal 6 3 4 3 2 3 4" xfId="33505"/>
    <cellStyle name="Normal 6 3 4 3 2 4" xfId="33506"/>
    <cellStyle name="Normal 6 3 4 3 2 4 2" xfId="33507"/>
    <cellStyle name="Normal 6 3 4 3 2 4 3" xfId="33508"/>
    <cellStyle name="Normal 6 3 4 3 2 4 4" xfId="33509"/>
    <cellStyle name="Normal 6 3 4 3 2 5" xfId="33510"/>
    <cellStyle name="Normal 6 3 4 3 2 5 2" xfId="33511"/>
    <cellStyle name="Normal 6 3 4 3 2 5 3" xfId="33512"/>
    <cellStyle name="Normal 6 3 4 3 2 5 4" xfId="33513"/>
    <cellStyle name="Normal 6 3 4 3 2 6" xfId="33514"/>
    <cellStyle name="Normal 6 3 4 3 2 6 2" xfId="33515"/>
    <cellStyle name="Normal 6 3 4 3 2 6 3" xfId="33516"/>
    <cellStyle name="Normal 6 3 4 3 2 7" xfId="33517"/>
    <cellStyle name="Normal 6 3 4 3 2 8" xfId="33518"/>
    <cellStyle name="Normal 6 3 4 3 2 9" xfId="33519"/>
    <cellStyle name="Normal 6 3 4 3 3" xfId="33520"/>
    <cellStyle name="Normal 6 3 4 3 3 2" xfId="33521"/>
    <cellStyle name="Normal 6 3 4 3 3 2 2" xfId="33522"/>
    <cellStyle name="Normal 6 3 4 3 3 2 3" xfId="33523"/>
    <cellStyle name="Normal 6 3 4 3 3 2 4" xfId="33524"/>
    <cellStyle name="Normal 6 3 4 3 3 3" xfId="33525"/>
    <cellStyle name="Normal 6 3 4 3 3 3 2" xfId="33526"/>
    <cellStyle name="Normal 6 3 4 3 3 3 3" xfId="33527"/>
    <cellStyle name="Normal 6 3 4 3 3 4" xfId="33528"/>
    <cellStyle name="Normal 6 3 4 3 3 5" xfId="33529"/>
    <cellStyle name="Normal 6 3 4 3 3 6" xfId="33530"/>
    <cellStyle name="Normal 6 3 4 3 4" xfId="33531"/>
    <cellStyle name="Normal 6 3 4 3 4 2" xfId="33532"/>
    <cellStyle name="Normal 6 3 4 3 4 3" xfId="33533"/>
    <cellStyle name="Normal 6 3 4 3 4 4" xfId="33534"/>
    <cellStyle name="Normal 6 3 4 3 5" xfId="33535"/>
    <cellStyle name="Normal 6 3 4 3 5 2" xfId="33536"/>
    <cellStyle name="Normal 6 3 4 3 5 3" xfId="33537"/>
    <cellStyle name="Normal 6 3 4 3 5 4" xfId="33538"/>
    <cellStyle name="Normal 6 3 4 3 6" xfId="33539"/>
    <cellStyle name="Normal 6 3 4 3 6 2" xfId="33540"/>
    <cellStyle name="Normal 6 3 4 3 6 3" xfId="33541"/>
    <cellStyle name="Normal 6 3 4 3 6 4" xfId="33542"/>
    <cellStyle name="Normal 6 3 4 3 7" xfId="33543"/>
    <cellStyle name="Normal 6 3 4 3 7 2" xfId="33544"/>
    <cellStyle name="Normal 6 3 4 3 7 3" xfId="33545"/>
    <cellStyle name="Normal 6 3 4 3 8" xfId="33546"/>
    <cellStyle name="Normal 6 3 4 3 9" xfId="33547"/>
    <cellStyle name="Normal 6 3 4 4" xfId="33548"/>
    <cellStyle name="Normal 6 3 4 4 2" xfId="33549"/>
    <cellStyle name="Normal 6 3 4 4 2 2" xfId="33550"/>
    <cellStyle name="Normal 6 3 4 4 2 2 2" xfId="33551"/>
    <cellStyle name="Normal 6 3 4 4 2 2 3" xfId="33552"/>
    <cellStyle name="Normal 6 3 4 4 2 2 4" xfId="33553"/>
    <cellStyle name="Normal 6 3 4 4 2 3" xfId="33554"/>
    <cellStyle name="Normal 6 3 4 4 2 3 2" xfId="33555"/>
    <cellStyle name="Normal 6 3 4 4 2 3 3" xfId="33556"/>
    <cellStyle name="Normal 6 3 4 4 2 4" xfId="33557"/>
    <cellStyle name="Normal 6 3 4 4 2 5" xfId="33558"/>
    <cellStyle name="Normal 6 3 4 4 2 6" xfId="33559"/>
    <cellStyle name="Normal 6 3 4 4 3" xfId="33560"/>
    <cellStyle name="Normal 6 3 4 4 3 2" xfId="33561"/>
    <cellStyle name="Normal 6 3 4 4 3 3" xfId="33562"/>
    <cellStyle name="Normal 6 3 4 4 3 4" xfId="33563"/>
    <cellStyle name="Normal 6 3 4 4 4" xfId="33564"/>
    <cellStyle name="Normal 6 3 4 4 4 2" xfId="33565"/>
    <cellStyle name="Normal 6 3 4 4 4 3" xfId="33566"/>
    <cellStyle name="Normal 6 3 4 4 4 4" xfId="33567"/>
    <cellStyle name="Normal 6 3 4 4 5" xfId="33568"/>
    <cellStyle name="Normal 6 3 4 4 5 2" xfId="33569"/>
    <cellStyle name="Normal 6 3 4 4 5 3" xfId="33570"/>
    <cellStyle name="Normal 6 3 4 4 5 4" xfId="33571"/>
    <cellStyle name="Normal 6 3 4 4 6" xfId="33572"/>
    <cellStyle name="Normal 6 3 4 4 6 2" xfId="33573"/>
    <cellStyle name="Normal 6 3 4 4 6 3" xfId="33574"/>
    <cellStyle name="Normal 6 3 4 4 7" xfId="33575"/>
    <cellStyle name="Normal 6 3 4 4 8" xfId="33576"/>
    <cellStyle name="Normal 6 3 4 4 9" xfId="33577"/>
    <cellStyle name="Normal 6 3 4 5" xfId="33578"/>
    <cellStyle name="Normal 6 3 4 5 2" xfId="33579"/>
    <cellStyle name="Normal 6 3 4 5 2 2" xfId="33580"/>
    <cellStyle name="Normal 6 3 4 5 2 2 2" xfId="33581"/>
    <cellStyle name="Normal 6 3 4 5 2 2 3" xfId="33582"/>
    <cellStyle name="Normal 6 3 4 5 2 2 4" xfId="33583"/>
    <cellStyle name="Normal 6 3 4 5 2 3" xfId="33584"/>
    <cellStyle name="Normal 6 3 4 5 2 3 2" xfId="33585"/>
    <cellStyle name="Normal 6 3 4 5 2 3 3" xfId="33586"/>
    <cellStyle name="Normal 6 3 4 5 2 4" xfId="33587"/>
    <cellStyle name="Normal 6 3 4 5 2 5" xfId="33588"/>
    <cellStyle name="Normal 6 3 4 5 2 6" xfId="33589"/>
    <cellStyle name="Normal 6 3 4 5 3" xfId="33590"/>
    <cellStyle name="Normal 6 3 4 5 3 2" xfId="33591"/>
    <cellStyle name="Normal 6 3 4 5 3 3" xfId="33592"/>
    <cellStyle name="Normal 6 3 4 5 3 4" xfId="33593"/>
    <cellStyle name="Normal 6 3 4 5 4" xfId="33594"/>
    <cellStyle name="Normal 6 3 4 5 4 2" xfId="33595"/>
    <cellStyle name="Normal 6 3 4 5 4 3" xfId="33596"/>
    <cellStyle name="Normal 6 3 4 5 4 4" xfId="33597"/>
    <cellStyle name="Normal 6 3 4 5 5" xfId="33598"/>
    <cellStyle name="Normal 6 3 4 5 5 2" xfId="33599"/>
    <cellStyle name="Normal 6 3 4 5 5 3" xfId="33600"/>
    <cellStyle name="Normal 6 3 4 5 5 4" xfId="33601"/>
    <cellStyle name="Normal 6 3 4 5 6" xfId="33602"/>
    <cellStyle name="Normal 6 3 4 5 6 2" xfId="33603"/>
    <cellStyle name="Normal 6 3 4 5 6 3" xfId="33604"/>
    <cellStyle name="Normal 6 3 4 5 7" xfId="33605"/>
    <cellStyle name="Normal 6 3 4 5 8" xfId="33606"/>
    <cellStyle name="Normal 6 3 4 5 9" xfId="33607"/>
    <cellStyle name="Normal 6 3 4 6" xfId="33608"/>
    <cellStyle name="Normal 6 3 4 6 2" xfId="33609"/>
    <cellStyle name="Normal 6 3 4 6 2 2" xfId="33610"/>
    <cellStyle name="Normal 6 3 4 6 2 2 2" xfId="33611"/>
    <cellStyle name="Normal 6 3 4 6 2 2 3" xfId="33612"/>
    <cellStyle name="Normal 6 3 4 6 2 2 4" xfId="33613"/>
    <cellStyle name="Normal 6 3 4 6 2 3" xfId="33614"/>
    <cellStyle name="Normal 6 3 4 6 2 3 2" xfId="33615"/>
    <cellStyle name="Normal 6 3 4 6 2 3 3" xfId="33616"/>
    <cellStyle name="Normal 6 3 4 6 2 4" xfId="33617"/>
    <cellStyle name="Normal 6 3 4 6 2 5" xfId="33618"/>
    <cellStyle name="Normal 6 3 4 6 2 6" xfId="33619"/>
    <cellStyle name="Normal 6 3 4 6 3" xfId="33620"/>
    <cellStyle name="Normal 6 3 4 6 3 2" xfId="33621"/>
    <cellStyle name="Normal 6 3 4 6 3 3" xfId="33622"/>
    <cellStyle name="Normal 6 3 4 6 3 4" xfId="33623"/>
    <cellStyle name="Normal 6 3 4 6 4" xfId="33624"/>
    <cellStyle name="Normal 6 3 4 6 4 2" xfId="33625"/>
    <cellStyle name="Normal 6 3 4 6 4 3" xfId="33626"/>
    <cellStyle name="Normal 6 3 4 6 4 4" xfId="33627"/>
    <cellStyle name="Normal 6 3 4 6 5" xfId="33628"/>
    <cellStyle name="Normal 6 3 4 6 5 2" xfId="33629"/>
    <cellStyle name="Normal 6 3 4 6 5 3" xfId="33630"/>
    <cellStyle name="Normal 6 3 4 6 6" xfId="33631"/>
    <cellStyle name="Normal 6 3 4 6 7" xfId="33632"/>
    <cellStyle name="Normal 6 3 4 6 8" xfId="33633"/>
    <cellStyle name="Normal 6 3 4 7" xfId="33634"/>
    <cellStyle name="Normal 6 3 4 7 2" xfId="33635"/>
    <cellStyle name="Normal 6 3 4 7 2 2" xfId="33636"/>
    <cellStyle name="Normal 6 3 4 7 2 3" xfId="33637"/>
    <cellStyle name="Normal 6 3 4 7 2 4" xfId="33638"/>
    <cellStyle name="Normal 6 3 4 7 3" xfId="33639"/>
    <cellStyle name="Normal 6 3 4 7 3 2" xfId="33640"/>
    <cellStyle name="Normal 6 3 4 7 3 3" xfId="33641"/>
    <cellStyle name="Normal 6 3 4 7 4" xfId="33642"/>
    <cellStyle name="Normal 6 3 4 7 5" xfId="33643"/>
    <cellStyle name="Normal 6 3 4 7 6" xfId="33644"/>
    <cellStyle name="Normal 6 3 4 8" xfId="33645"/>
    <cellStyle name="Normal 6 3 4 8 2" xfId="33646"/>
    <cellStyle name="Normal 6 3 4 8 3" xfId="33647"/>
    <cellStyle name="Normal 6 3 4 8 4" xfId="33648"/>
    <cellStyle name="Normal 6 3 4 9" xfId="33649"/>
    <cellStyle name="Normal 6 3 4 9 2" xfId="33650"/>
    <cellStyle name="Normal 6 3 4 9 3" xfId="33651"/>
    <cellStyle name="Normal 6 3 4 9 4" xfId="33652"/>
    <cellStyle name="Normal 6 3 5" xfId="33653"/>
    <cellStyle name="Normal 6 3 5 10" xfId="33654"/>
    <cellStyle name="Normal 6 3 5 10 2" xfId="33655"/>
    <cellStyle name="Normal 6 3 5 10 3" xfId="33656"/>
    <cellStyle name="Normal 6 3 5 10 4" xfId="33657"/>
    <cellStyle name="Normal 6 3 5 11" xfId="33658"/>
    <cellStyle name="Normal 6 3 5 11 2" xfId="33659"/>
    <cellStyle name="Normal 6 3 5 11 3" xfId="33660"/>
    <cellStyle name="Normal 6 3 5 12" xfId="33661"/>
    <cellStyle name="Normal 6 3 5 13" xfId="33662"/>
    <cellStyle name="Normal 6 3 5 14" xfId="33663"/>
    <cellStyle name="Normal 6 3 5 2" xfId="33664"/>
    <cellStyle name="Normal 6 3 5 2 10" xfId="33665"/>
    <cellStyle name="Normal 6 3 5 2 11" xfId="33666"/>
    <cellStyle name="Normal 6 3 5 2 2" xfId="33667"/>
    <cellStyle name="Normal 6 3 5 2 2 10" xfId="33668"/>
    <cellStyle name="Normal 6 3 5 2 2 2" xfId="33669"/>
    <cellStyle name="Normal 6 3 5 2 2 2 2" xfId="33670"/>
    <cellStyle name="Normal 6 3 5 2 2 2 2 2" xfId="33671"/>
    <cellStyle name="Normal 6 3 5 2 2 2 2 2 2" xfId="33672"/>
    <cellStyle name="Normal 6 3 5 2 2 2 2 2 3" xfId="33673"/>
    <cellStyle name="Normal 6 3 5 2 2 2 2 2 4" xfId="33674"/>
    <cellStyle name="Normal 6 3 5 2 2 2 2 3" xfId="33675"/>
    <cellStyle name="Normal 6 3 5 2 2 2 2 3 2" xfId="33676"/>
    <cellStyle name="Normal 6 3 5 2 2 2 2 3 3" xfId="33677"/>
    <cellStyle name="Normal 6 3 5 2 2 2 2 4" xfId="33678"/>
    <cellStyle name="Normal 6 3 5 2 2 2 2 5" xfId="33679"/>
    <cellStyle name="Normal 6 3 5 2 2 2 2 6" xfId="33680"/>
    <cellStyle name="Normal 6 3 5 2 2 2 3" xfId="33681"/>
    <cellStyle name="Normal 6 3 5 2 2 2 3 2" xfId="33682"/>
    <cellStyle name="Normal 6 3 5 2 2 2 3 3" xfId="33683"/>
    <cellStyle name="Normal 6 3 5 2 2 2 3 4" xfId="33684"/>
    <cellStyle name="Normal 6 3 5 2 2 2 4" xfId="33685"/>
    <cellStyle name="Normal 6 3 5 2 2 2 4 2" xfId="33686"/>
    <cellStyle name="Normal 6 3 5 2 2 2 4 3" xfId="33687"/>
    <cellStyle name="Normal 6 3 5 2 2 2 4 4" xfId="33688"/>
    <cellStyle name="Normal 6 3 5 2 2 2 5" xfId="33689"/>
    <cellStyle name="Normal 6 3 5 2 2 2 5 2" xfId="33690"/>
    <cellStyle name="Normal 6 3 5 2 2 2 5 3" xfId="33691"/>
    <cellStyle name="Normal 6 3 5 2 2 2 5 4" xfId="33692"/>
    <cellStyle name="Normal 6 3 5 2 2 2 6" xfId="33693"/>
    <cellStyle name="Normal 6 3 5 2 2 2 6 2" xfId="33694"/>
    <cellStyle name="Normal 6 3 5 2 2 2 6 3" xfId="33695"/>
    <cellStyle name="Normal 6 3 5 2 2 2 7" xfId="33696"/>
    <cellStyle name="Normal 6 3 5 2 2 2 8" xfId="33697"/>
    <cellStyle name="Normal 6 3 5 2 2 2 9" xfId="33698"/>
    <cellStyle name="Normal 6 3 5 2 2 3" xfId="33699"/>
    <cellStyle name="Normal 6 3 5 2 2 3 2" xfId="33700"/>
    <cellStyle name="Normal 6 3 5 2 2 3 2 2" xfId="33701"/>
    <cellStyle name="Normal 6 3 5 2 2 3 2 3" xfId="33702"/>
    <cellStyle name="Normal 6 3 5 2 2 3 2 4" xfId="33703"/>
    <cellStyle name="Normal 6 3 5 2 2 3 3" xfId="33704"/>
    <cellStyle name="Normal 6 3 5 2 2 3 3 2" xfId="33705"/>
    <cellStyle name="Normal 6 3 5 2 2 3 3 3" xfId="33706"/>
    <cellStyle name="Normal 6 3 5 2 2 3 4" xfId="33707"/>
    <cellStyle name="Normal 6 3 5 2 2 3 5" xfId="33708"/>
    <cellStyle name="Normal 6 3 5 2 2 3 6" xfId="33709"/>
    <cellStyle name="Normal 6 3 5 2 2 4" xfId="33710"/>
    <cellStyle name="Normal 6 3 5 2 2 4 2" xfId="33711"/>
    <cellStyle name="Normal 6 3 5 2 2 4 3" xfId="33712"/>
    <cellStyle name="Normal 6 3 5 2 2 4 4" xfId="33713"/>
    <cellStyle name="Normal 6 3 5 2 2 5" xfId="33714"/>
    <cellStyle name="Normal 6 3 5 2 2 5 2" xfId="33715"/>
    <cellStyle name="Normal 6 3 5 2 2 5 3" xfId="33716"/>
    <cellStyle name="Normal 6 3 5 2 2 5 4" xfId="33717"/>
    <cellStyle name="Normal 6 3 5 2 2 6" xfId="33718"/>
    <cellStyle name="Normal 6 3 5 2 2 6 2" xfId="33719"/>
    <cellStyle name="Normal 6 3 5 2 2 6 3" xfId="33720"/>
    <cellStyle name="Normal 6 3 5 2 2 6 4" xfId="33721"/>
    <cellStyle name="Normal 6 3 5 2 2 7" xfId="33722"/>
    <cellStyle name="Normal 6 3 5 2 2 7 2" xfId="33723"/>
    <cellStyle name="Normal 6 3 5 2 2 7 3" xfId="33724"/>
    <cellStyle name="Normal 6 3 5 2 2 8" xfId="33725"/>
    <cellStyle name="Normal 6 3 5 2 2 9" xfId="33726"/>
    <cellStyle name="Normal 6 3 5 2 3" xfId="33727"/>
    <cellStyle name="Normal 6 3 5 2 3 2" xfId="33728"/>
    <cellStyle name="Normal 6 3 5 2 3 2 2" xfId="33729"/>
    <cellStyle name="Normal 6 3 5 2 3 2 2 2" xfId="33730"/>
    <cellStyle name="Normal 6 3 5 2 3 2 2 3" xfId="33731"/>
    <cellStyle name="Normal 6 3 5 2 3 2 2 4" xfId="33732"/>
    <cellStyle name="Normal 6 3 5 2 3 2 3" xfId="33733"/>
    <cellStyle name="Normal 6 3 5 2 3 2 3 2" xfId="33734"/>
    <cellStyle name="Normal 6 3 5 2 3 2 3 3" xfId="33735"/>
    <cellStyle name="Normal 6 3 5 2 3 2 4" xfId="33736"/>
    <cellStyle name="Normal 6 3 5 2 3 2 5" xfId="33737"/>
    <cellStyle name="Normal 6 3 5 2 3 2 6" xfId="33738"/>
    <cellStyle name="Normal 6 3 5 2 3 3" xfId="33739"/>
    <cellStyle name="Normal 6 3 5 2 3 3 2" xfId="33740"/>
    <cellStyle name="Normal 6 3 5 2 3 3 3" xfId="33741"/>
    <cellStyle name="Normal 6 3 5 2 3 3 4" xfId="33742"/>
    <cellStyle name="Normal 6 3 5 2 3 4" xfId="33743"/>
    <cellStyle name="Normal 6 3 5 2 3 4 2" xfId="33744"/>
    <cellStyle name="Normal 6 3 5 2 3 4 3" xfId="33745"/>
    <cellStyle name="Normal 6 3 5 2 3 4 4" xfId="33746"/>
    <cellStyle name="Normal 6 3 5 2 3 5" xfId="33747"/>
    <cellStyle name="Normal 6 3 5 2 3 5 2" xfId="33748"/>
    <cellStyle name="Normal 6 3 5 2 3 5 3" xfId="33749"/>
    <cellStyle name="Normal 6 3 5 2 3 5 4" xfId="33750"/>
    <cellStyle name="Normal 6 3 5 2 3 6" xfId="33751"/>
    <cellStyle name="Normal 6 3 5 2 3 6 2" xfId="33752"/>
    <cellStyle name="Normal 6 3 5 2 3 6 3" xfId="33753"/>
    <cellStyle name="Normal 6 3 5 2 3 7" xfId="33754"/>
    <cellStyle name="Normal 6 3 5 2 3 8" xfId="33755"/>
    <cellStyle name="Normal 6 3 5 2 3 9" xfId="33756"/>
    <cellStyle name="Normal 6 3 5 2 4" xfId="33757"/>
    <cellStyle name="Normal 6 3 5 2 4 2" xfId="33758"/>
    <cellStyle name="Normal 6 3 5 2 4 2 2" xfId="33759"/>
    <cellStyle name="Normal 6 3 5 2 4 2 3" xfId="33760"/>
    <cellStyle name="Normal 6 3 5 2 4 2 4" xfId="33761"/>
    <cellStyle name="Normal 6 3 5 2 4 3" xfId="33762"/>
    <cellStyle name="Normal 6 3 5 2 4 3 2" xfId="33763"/>
    <cellStyle name="Normal 6 3 5 2 4 3 3" xfId="33764"/>
    <cellStyle name="Normal 6 3 5 2 4 4" xfId="33765"/>
    <cellStyle name="Normal 6 3 5 2 4 5" xfId="33766"/>
    <cellStyle name="Normal 6 3 5 2 4 6" xfId="33767"/>
    <cellStyle name="Normal 6 3 5 2 5" xfId="33768"/>
    <cellStyle name="Normal 6 3 5 2 5 2" xfId="33769"/>
    <cellStyle name="Normal 6 3 5 2 5 3" xfId="33770"/>
    <cellStyle name="Normal 6 3 5 2 5 4" xfId="33771"/>
    <cellStyle name="Normal 6 3 5 2 6" xfId="33772"/>
    <cellStyle name="Normal 6 3 5 2 6 2" xfId="33773"/>
    <cellStyle name="Normal 6 3 5 2 6 3" xfId="33774"/>
    <cellStyle name="Normal 6 3 5 2 6 4" xfId="33775"/>
    <cellStyle name="Normal 6 3 5 2 7" xfId="33776"/>
    <cellStyle name="Normal 6 3 5 2 7 2" xfId="33777"/>
    <cellStyle name="Normal 6 3 5 2 7 3" xfId="33778"/>
    <cellStyle name="Normal 6 3 5 2 7 4" xfId="33779"/>
    <cellStyle name="Normal 6 3 5 2 8" xfId="33780"/>
    <cellStyle name="Normal 6 3 5 2 8 2" xfId="33781"/>
    <cellStyle name="Normal 6 3 5 2 8 3" xfId="33782"/>
    <cellStyle name="Normal 6 3 5 2 9" xfId="33783"/>
    <cellStyle name="Normal 6 3 5 3" xfId="33784"/>
    <cellStyle name="Normal 6 3 5 3 10" xfId="33785"/>
    <cellStyle name="Normal 6 3 5 3 2" xfId="33786"/>
    <cellStyle name="Normal 6 3 5 3 2 2" xfId="33787"/>
    <cellStyle name="Normal 6 3 5 3 2 2 2" xfId="33788"/>
    <cellStyle name="Normal 6 3 5 3 2 2 2 2" xfId="33789"/>
    <cellStyle name="Normal 6 3 5 3 2 2 2 3" xfId="33790"/>
    <cellStyle name="Normal 6 3 5 3 2 2 2 4" xfId="33791"/>
    <cellStyle name="Normal 6 3 5 3 2 2 3" xfId="33792"/>
    <cellStyle name="Normal 6 3 5 3 2 2 3 2" xfId="33793"/>
    <cellStyle name="Normal 6 3 5 3 2 2 3 3" xfId="33794"/>
    <cellStyle name="Normal 6 3 5 3 2 2 4" xfId="33795"/>
    <cellStyle name="Normal 6 3 5 3 2 2 5" xfId="33796"/>
    <cellStyle name="Normal 6 3 5 3 2 2 6" xfId="33797"/>
    <cellStyle name="Normal 6 3 5 3 2 3" xfId="33798"/>
    <cellStyle name="Normal 6 3 5 3 2 3 2" xfId="33799"/>
    <cellStyle name="Normal 6 3 5 3 2 3 3" xfId="33800"/>
    <cellStyle name="Normal 6 3 5 3 2 3 4" xfId="33801"/>
    <cellStyle name="Normal 6 3 5 3 2 4" xfId="33802"/>
    <cellStyle name="Normal 6 3 5 3 2 4 2" xfId="33803"/>
    <cellStyle name="Normal 6 3 5 3 2 4 3" xfId="33804"/>
    <cellStyle name="Normal 6 3 5 3 2 4 4" xfId="33805"/>
    <cellStyle name="Normal 6 3 5 3 2 5" xfId="33806"/>
    <cellStyle name="Normal 6 3 5 3 2 5 2" xfId="33807"/>
    <cellStyle name="Normal 6 3 5 3 2 5 3" xfId="33808"/>
    <cellStyle name="Normal 6 3 5 3 2 5 4" xfId="33809"/>
    <cellStyle name="Normal 6 3 5 3 2 6" xfId="33810"/>
    <cellStyle name="Normal 6 3 5 3 2 6 2" xfId="33811"/>
    <cellStyle name="Normal 6 3 5 3 2 6 3" xfId="33812"/>
    <cellStyle name="Normal 6 3 5 3 2 7" xfId="33813"/>
    <cellStyle name="Normal 6 3 5 3 2 8" xfId="33814"/>
    <cellStyle name="Normal 6 3 5 3 2 9" xfId="33815"/>
    <cellStyle name="Normal 6 3 5 3 3" xfId="33816"/>
    <cellStyle name="Normal 6 3 5 3 3 2" xfId="33817"/>
    <cellStyle name="Normal 6 3 5 3 3 2 2" xfId="33818"/>
    <cellStyle name="Normal 6 3 5 3 3 2 3" xfId="33819"/>
    <cellStyle name="Normal 6 3 5 3 3 2 4" xfId="33820"/>
    <cellStyle name="Normal 6 3 5 3 3 3" xfId="33821"/>
    <cellStyle name="Normal 6 3 5 3 3 3 2" xfId="33822"/>
    <cellStyle name="Normal 6 3 5 3 3 3 3" xfId="33823"/>
    <cellStyle name="Normal 6 3 5 3 3 4" xfId="33824"/>
    <cellStyle name="Normal 6 3 5 3 3 5" xfId="33825"/>
    <cellStyle name="Normal 6 3 5 3 3 6" xfId="33826"/>
    <cellStyle name="Normal 6 3 5 3 4" xfId="33827"/>
    <cellStyle name="Normal 6 3 5 3 4 2" xfId="33828"/>
    <cellStyle name="Normal 6 3 5 3 4 3" xfId="33829"/>
    <cellStyle name="Normal 6 3 5 3 4 4" xfId="33830"/>
    <cellStyle name="Normal 6 3 5 3 5" xfId="33831"/>
    <cellStyle name="Normal 6 3 5 3 5 2" xfId="33832"/>
    <cellStyle name="Normal 6 3 5 3 5 3" xfId="33833"/>
    <cellStyle name="Normal 6 3 5 3 5 4" xfId="33834"/>
    <cellStyle name="Normal 6 3 5 3 6" xfId="33835"/>
    <cellStyle name="Normal 6 3 5 3 6 2" xfId="33836"/>
    <cellStyle name="Normal 6 3 5 3 6 3" xfId="33837"/>
    <cellStyle name="Normal 6 3 5 3 6 4" xfId="33838"/>
    <cellStyle name="Normal 6 3 5 3 7" xfId="33839"/>
    <cellStyle name="Normal 6 3 5 3 7 2" xfId="33840"/>
    <cellStyle name="Normal 6 3 5 3 7 3" xfId="33841"/>
    <cellStyle name="Normal 6 3 5 3 8" xfId="33842"/>
    <cellStyle name="Normal 6 3 5 3 9" xfId="33843"/>
    <cellStyle name="Normal 6 3 5 4" xfId="33844"/>
    <cellStyle name="Normal 6 3 5 4 2" xfId="33845"/>
    <cellStyle name="Normal 6 3 5 4 2 2" xfId="33846"/>
    <cellStyle name="Normal 6 3 5 4 2 2 2" xfId="33847"/>
    <cellStyle name="Normal 6 3 5 4 2 2 3" xfId="33848"/>
    <cellStyle name="Normal 6 3 5 4 2 2 4" xfId="33849"/>
    <cellStyle name="Normal 6 3 5 4 2 3" xfId="33850"/>
    <cellStyle name="Normal 6 3 5 4 2 3 2" xfId="33851"/>
    <cellStyle name="Normal 6 3 5 4 2 3 3" xfId="33852"/>
    <cellStyle name="Normal 6 3 5 4 2 4" xfId="33853"/>
    <cellStyle name="Normal 6 3 5 4 2 5" xfId="33854"/>
    <cellStyle name="Normal 6 3 5 4 2 6" xfId="33855"/>
    <cellStyle name="Normal 6 3 5 4 3" xfId="33856"/>
    <cellStyle name="Normal 6 3 5 4 3 2" xfId="33857"/>
    <cellStyle name="Normal 6 3 5 4 3 3" xfId="33858"/>
    <cellStyle name="Normal 6 3 5 4 3 4" xfId="33859"/>
    <cellStyle name="Normal 6 3 5 4 4" xfId="33860"/>
    <cellStyle name="Normal 6 3 5 4 4 2" xfId="33861"/>
    <cellStyle name="Normal 6 3 5 4 4 3" xfId="33862"/>
    <cellStyle name="Normal 6 3 5 4 4 4" xfId="33863"/>
    <cellStyle name="Normal 6 3 5 4 5" xfId="33864"/>
    <cellStyle name="Normal 6 3 5 4 5 2" xfId="33865"/>
    <cellStyle name="Normal 6 3 5 4 5 3" xfId="33866"/>
    <cellStyle name="Normal 6 3 5 4 5 4" xfId="33867"/>
    <cellStyle name="Normal 6 3 5 4 6" xfId="33868"/>
    <cellStyle name="Normal 6 3 5 4 6 2" xfId="33869"/>
    <cellStyle name="Normal 6 3 5 4 6 3" xfId="33870"/>
    <cellStyle name="Normal 6 3 5 4 7" xfId="33871"/>
    <cellStyle name="Normal 6 3 5 4 8" xfId="33872"/>
    <cellStyle name="Normal 6 3 5 4 9" xfId="33873"/>
    <cellStyle name="Normal 6 3 5 5" xfId="33874"/>
    <cellStyle name="Normal 6 3 5 5 2" xfId="33875"/>
    <cellStyle name="Normal 6 3 5 5 2 2" xfId="33876"/>
    <cellStyle name="Normal 6 3 5 5 2 2 2" xfId="33877"/>
    <cellStyle name="Normal 6 3 5 5 2 2 3" xfId="33878"/>
    <cellStyle name="Normal 6 3 5 5 2 2 4" xfId="33879"/>
    <cellStyle name="Normal 6 3 5 5 2 3" xfId="33880"/>
    <cellStyle name="Normal 6 3 5 5 2 3 2" xfId="33881"/>
    <cellStyle name="Normal 6 3 5 5 2 3 3" xfId="33882"/>
    <cellStyle name="Normal 6 3 5 5 2 4" xfId="33883"/>
    <cellStyle name="Normal 6 3 5 5 2 5" xfId="33884"/>
    <cellStyle name="Normal 6 3 5 5 2 6" xfId="33885"/>
    <cellStyle name="Normal 6 3 5 5 3" xfId="33886"/>
    <cellStyle name="Normal 6 3 5 5 3 2" xfId="33887"/>
    <cellStyle name="Normal 6 3 5 5 3 3" xfId="33888"/>
    <cellStyle name="Normal 6 3 5 5 3 4" xfId="33889"/>
    <cellStyle name="Normal 6 3 5 5 4" xfId="33890"/>
    <cellStyle name="Normal 6 3 5 5 4 2" xfId="33891"/>
    <cellStyle name="Normal 6 3 5 5 4 3" xfId="33892"/>
    <cellStyle name="Normal 6 3 5 5 4 4" xfId="33893"/>
    <cellStyle name="Normal 6 3 5 5 5" xfId="33894"/>
    <cellStyle name="Normal 6 3 5 5 5 2" xfId="33895"/>
    <cellStyle name="Normal 6 3 5 5 5 3" xfId="33896"/>
    <cellStyle name="Normal 6 3 5 5 5 4" xfId="33897"/>
    <cellStyle name="Normal 6 3 5 5 6" xfId="33898"/>
    <cellStyle name="Normal 6 3 5 5 6 2" xfId="33899"/>
    <cellStyle name="Normal 6 3 5 5 6 3" xfId="33900"/>
    <cellStyle name="Normal 6 3 5 5 7" xfId="33901"/>
    <cellStyle name="Normal 6 3 5 5 8" xfId="33902"/>
    <cellStyle name="Normal 6 3 5 5 9" xfId="33903"/>
    <cellStyle name="Normal 6 3 5 6" xfId="33904"/>
    <cellStyle name="Normal 6 3 5 6 2" xfId="33905"/>
    <cellStyle name="Normal 6 3 5 6 2 2" xfId="33906"/>
    <cellStyle name="Normal 6 3 5 6 2 2 2" xfId="33907"/>
    <cellStyle name="Normal 6 3 5 6 2 2 3" xfId="33908"/>
    <cellStyle name="Normal 6 3 5 6 2 2 4" xfId="33909"/>
    <cellStyle name="Normal 6 3 5 6 2 3" xfId="33910"/>
    <cellStyle name="Normal 6 3 5 6 2 3 2" xfId="33911"/>
    <cellStyle name="Normal 6 3 5 6 2 3 3" xfId="33912"/>
    <cellStyle name="Normal 6 3 5 6 2 4" xfId="33913"/>
    <cellStyle name="Normal 6 3 5 6 2 5" xfId="33914"/>
    <cellStyle name="Normal 6 3 5 6 2 6" xfId="33915"/>
    <cellStyle name="Normal 6 3 5 6 3" xfId="33916"/>
    <cellStyle name="Normal 6 3 5 6 3 2" xfId="33917"/>
    <cellStyle name="Normal 6 3 5 6 3 3" xfId="33918"/>
    <cellStyle name="Normal 6 3 5 6 3 4" xfId="33919"/>
    <cellStyle name="Normal 6 3 5 6 4" xfId="33920"/>
    <cellStyle name="Normal 6 3 5 6 4 2" xfId="33921"/>
    <cellStyle name="Normal 6 3 5 6 4 3" xfId="33922"/>
    <cellStyle name="Normal 6 3 5 6 4 4" xfId="33923"/>
    <cellStyle name="Normal 6 3 5 6 5" xfId="33924"/>
    <cellStyle name="Normal 6 3 5 6 5 2" xfId="33925"/>
    <cellStyle name="Normal 6 3 5 6 5 3" xfId="33926"/>
    <cellStyle name="Normal 6 3 5 6 6" xfId="33927"/>
    <cellStyle name="Normal 6 3 5 6 7" xfId="33928"/>
    <cellStyle name="Normal 6 3 5 6 8" xfId="33929"/>
    <cellStyle name="Normal 6 3 5 7" xfId="33930"/>
    <cellStyle name="Normal 6 3 5 7 2" xfId="33931"/>
    <cellStyle name="Normal 6 3 5 7 2 2" xfId="33932"/>
    <cellStyle name="Normal 6 3 5 7 2 3" xfId="33933"/>
    <cellStyle name="Normal 6 3 5 7 2 4" xfId="33934"/>
    <cellStyle name="Normal 6 3 5 7 3" xfId="33935"/>
    <cellStyle name="Normal 6 3 5 7 3 2" xfId="33936"/>
    <cellStyle name="Normal 6 3 5 7 3 3" xfId="33937"/>
    <cellStyle name="Normal 6 3 5 7 4" xfId="33938"/>
    <cellStyle name="Normal 6 3 5 7 5" xfId="33939"/>
    <cellStyle name="Normal 6 3 5 7 6" xfId="33940"/>
    <cellStyle name="Normal 6 3 5 8" xfId="33941"/>
    <cellStyle name="Normal 6 3 5 8 2" xfId="33942"/>
    <cellStyle name="Normal 6 3 5 8 3" xfId="33943"/>
    <cellStyle name="Normal 6 3 5 8 4" xfId="33944"/>
    <cellStyle name="Normal 6 3 5 9" xfId="33945"/>
    <cellStyle name="Normal 6 3 5 9 2" xfId="33946"/>
    <cellStyle name="Normal 6 3 5 9 3" xfId="33947"/>
    <cellStyle name="Normal 6 3 5 9 4" xfId="33948"/>
    <cellStyle name="Normal 6 3 6" xfId="33949"/>
    <cellStyle name="Normal 6 3 6 10" xfId="33950"/>
    <cellStyle name="Normal 6 3 6 11" xfId="33951"/>
    <cellStyle name="Normal 6 3 6 2" xfId="33952"/>
    <cellStyle name="Normal 6 3 6 2 10" xfId="33953"/>
    <cellStyle name="Normal 6 3 6 2 2" xfId="33954"/>
    <cellStyle name="Normal 6 3 6 2 2 2" xfId="33955"/>
    <cellStyle name="Normal 6 3 6 2 2 2 2" xfId="33956"/>
    <cellStyle name="Normal 6 3 6 2 2 2 2 2" xfId="33957"/>
    <cellStyle name="Normal 6 3 6 2 2 2 2 3" xfId="33958"/>
    <cellStyle name="Normal 6 3 6 2 2 2 2 4" xfId="33959"/>
    <cellStyle name="Normal 6 3 6 2 2 2 3" xfId="33960"/>
    <cellStyle name="Normal 6 3 6 2 2 2 3 2" xfId="33961"/>
    <cellStyle name="Normal 6 3 6 2 2 2 3 3" xfId="33962"/>
    <cellStyle name="Normal 6 3 6 2 2 2 4" xfId="33963"/>
    <cellStyle name="Normal 6 3 6 2 2 2 5" xfId="33964"/>
    <cellStyle name="Normal 6 3 6 2 2 2 6" xfId="33965"/>
    <cellStyle name="Normal 6 3 6 2 2 3" xfId="33966"/>
    <cellStyle name="Normal 6 3 6 2 2 3 2" xfId="33967"/>
    <cellStyle name="Normal 6 3 6 2 2 3 3" xfId="33968"/>
    <cellStyle name="Normal 6 3 6 2 2 3 4" xfId="33969"/>
    <cellStyle name="Normal 6 3 6 2 2 4" xfId="33970"/>
    <cellStyle name="Normal 6 3 6 2 2 4 2" xfId="33971"/>
    <cellStyle name="Normal 6 3 6 2 2 4 3" xfId="33972"/>
    <cellStyle name="Normal 6 3 6 2 2 4 4" xfId="33973"/>
    <cellStyle name="Normal 6 3 6 2 2 5" xfId="33974"/>
    <cellStyle name="Normal 6 3 6 2 2 5 2" xfId="33975"/>
    <cellStyle name="Normal 6 3 6 2 2 5 3" xfId="33976"/>
    <cellStyle name="Normal 6 3 6 2 2 5 4" xfId="33977"/>
    <cellStyle name="Normal 6 3 6 2 2 6" xfId="33978"/>
    <cellStyle name="Normal 6 3 6 2 2 6 2" xfId="33979"/>
    <cellStyle name="Normal 6 3 6 2 2 6 3" xfId="33980"/>
    <cellStyle name="Normal 6 3 6 2 2 7" xfId="33981"/>
    <cellStyle name="Normal 6 3 6 2 2 8" xfId="33982"/>
    <cellStyle name="Normal 6 3 6 2 2 9" xfId="33983"/>
    <cellStyle name="Normal 6 3 6 2 3" xfId="33984"/>
    <cellStyle name="Normal 6 3 6 2 3 2" xfId="33985"/>
    <cellStyle name="Normal 6 3 6 2 3 2 2" xfId="33986"/>
    <cellStyle name="Normal 6 3 6 2 3 2 3" xfId="33987"/>
    <cellStyle name="Normal 6 3 6 2 3 2 4" xfId="33988"/>
    <cellStyle name="Normal 6 3 6 2 3 3" xfId="33989"/>
    <cellStyle name="Normal 6 3 6 2 3 3 2" xfId="33990"/>
    <cellStyle name="Normal 6 3 6 2 3 3 3" xfId="33991"/>
    <cellStyle name="Normal 6 3 6 2 3 4" xfId="33992"/>
    <cellStyle name="Normal 6 3 6 2 3 5" xfId="33993"/>
    <cellStyle name="Normal 6 3 6 2 3 6" xfId="33994"/>
    <cellStyle name="Normal 6 3 6 2 4" xfId="33995"/>
    <cellStyle name="Normal 6 3 6 2 4 2" xfId="33996"/>
    <cellStyle name="Normal 6 3 6 2 4 3" xfId="33997"/>
    <cellStyle name="Normal 6 3 6 2 4 4" xfId="33998"/>
    <cellStyle name="Normal 6 3 6 2 5" xfId="33999"/>
    <cellStyle name="Normal 6 3 6 2 5 2" xfId="34000"/>
    <cellStyle name="Normal 6 3 6 2 5 3" xfId="34001"/>
    <cellStyle name="Normal 6 3 6 2 5 4" xfId="34002"/>
    <cellStyle name="Normal 6 3 6 2 6" xfId="34003"/>
    <cellStyle name="Normal 6 3 6 2 6 2" xfId="34004"/>
    <cellStyle name="Normal 6 3 6 2 6 3" xfId="34005"/>
    <cellStyle name="Normal 6 3 6 2 6 4" xfId="34006"/>
    <cellStyle name="Normal 6 3 6 2 7" xfId="34007"/>
    <cellStyle name="Normal 6 3 6 2 7 2" xfId="34008"/>
    <cellStyle name="Normal 6 3 6 2 7 3" xfId="34009"/>
    <cellStyle name="Normal 6 3 6 2 8" xfId="34010"/>
    <cellStyle name="Normal 6 3 6 2 9" xfId="34011"/>
    <cellStyle name="Normal 6 3 6 3" xfId="34012"/>
    <cellStyle name="Normal 6 3 6 3 2" xfId="34013"/>
    <cellStyle name="Normal 6 3 6 3 2 2" xfId="34014"/>
    <cellStyle name="Normal 6 3 6 3 2 2 2" xfId="34015"/>
    <cellStyle name="Normal 6 3 6 3 2 2 3" xfId="34016"/>
    <cellStyle name="Normal 6 3 6 3 2 2 4" xfId="34017"/>
    <cellStyle name="Normal 6 3 6 3 2 3" xfId="34018"/>
    <cellStyle name="Normal 6 3 6 3 2 3 2" xfId="34019"/>
    <cellStyle name="Normal 6 3 6 3 2 3 3" xfId="34020"/>
    <cellStyle name="Normal 6 3 6 3 2 4" xfId="34021"/>
    <cellStyle name="Normal 6 3 6 3 2 5" xfId="34022"/>
    <cellStyle name="Normal 6 3 6 3 2 6" xfId="34023"/>
    <cellStyle name="Normal 6 3 6 3 3" xfId="34024"/>
    <cellStyle name="Normal 6 3 6 3 3 2" xfId="34025"/>
    <cellStyle name="Normal 6 3 6 3 3 3" xfId="34026"/>
    <cellStyle name="Normal 6 3 6 3 3 4" xfId="34027"/>
    <cellStyle name="Normal 6 3 6 3 4" xfId="34028"/>
    <cellStyle name="Normal 6 3 6 3 4 2" xfId="34029"/>
    <cellStyle name="Normal 6 3 6 3 4 3" xfId="34030"/>
    <cellStyle name="Normal 6 3 6 3 4 4" xfId="34031"/>
    <cellStyle name="Normal 6 3 6 3 5" xfId="34032"/>
    <cellStyle name="Normal 6 3 6 3 5 2" xfId="34033"/>
    <cellStyle name="Normal 6 3 6 3 5 3" xfId="34034"/>
    <cellStyle name="Normal 6 3 6 3 5 4" xfId="34035"/>
    <cellStyle name="Normal 6 3 6 3 6" xfId="34036"/>
    <cellStyle name="Normal 6 3 6 3 6 2" xfId="34037"/>
    <cellStyle name="Normal 6 3 6 3 6 3" xfId="34038"/>
    <cellStyle name="Normal 6 3 6 3 7" xfId="34039"/>
    <cellStyle name="Normal 6 3 6 3 8" xfId="34040"/>
    <cellStyle name="Normal 6 3 6 3 9" xfId="34041"/>
    <cellStyle name="Normal 6 3 6 4" xfId="34042"/>
    <cellStyle name="Normal 6 3 6 4 2" xfId="34043"/>
    <cellStyle name="Normal 6 3 6 4 2 2" xfId="34044"/>
    <cellStyle name="Normal 6 3 6 4 2 3" xfId="34045"/>
    <cellStyle name="Normal 6 3 6 4 2 4" xfId="34046"/>
    <cellStyle name="Normal 6 3 6 4 3" xfId="34047"/>
    <cellStyle name="Normal 6 3 6 4 3 2" xfId="34048"/>
    <cellStyle name="Normal 6 3 6 4 3 3" xfId="34049"/>
    <cellStyle name="Normal 6 3 6 4 4" xfId="34050"/>
    <cellStyle name="Normal 6 3 6 4 5" xfId="34051"/>
    <cellStyle name="Normal 6 3 6 4 6" xfId="34052"/>
    <cellStyle name="Normal 6 3 6 5" xfId="34053"/>
    <cellStyle name="Normal 6 3 6 5 2" xfId="34054"/>
    <cellStyle name="Normal 6 3 6 5 3" xfId="34055"/>
    <cellStyle name="Normal 6 3 6 5 4" xfId="34056"/>
    <cellStyle name="Normal 6 3 6 6" xfId="34057"/>
    <cellStyle name="Normal 6 3 6 6 2" xfId="34058"/>
    <cellStyle name="Normal 6 3 6 6 3" xfId="34059"/>
    <cellStyle name="Normal 6 3 6 6 4" xfId="34060"/>
    <cellStyle name="Normal 6 3 6 7" xfId="34061"/>
    <cellStyle name="Normal 6 3 6 7 2" xfId="34062"/>
    <cellStyle name="Normal 6 3 6 7 3" xfId="34063"/>
    <cellStyle name="Normal 6 3 6 7 4" xfId="34064"/>
    <cellStyle name="Normal 6 3 6 8" xfId="34065"/>
    <cellStyle name="Normal 6 3 6 8 2" xfId="34066"/>
    <cellStyle name="Normal 6 3 6 8 3" xfId="34067"/>
    <cellStyle name="Normal 6 3 6 9" xfId="34068"/>
    <cellStyle name="Normal 6 3 7" xfId="34069"/>
    <cellStyle name="Normal 6 3 7 10" xfId="34070"/>
    <cellStyle name="Normal 6 3 7 11" xfId="34071"/>
    <cellStyle name="Normal 6 3 7 2" xfId="34072"/>
    <cellStyle name="Normal 6 3 7 2 10" xfId="34073"/>
    <cellStyle name="Normal 6 3 7 2 2" xfId="34074"/>
    <cellStyle name="Normal 6 3 7 2 2 2" xfId="34075"/>
    <cellStyle name="Normal 6 3 7 2 2 2 2" xfId="34076"/>
    <cellStyle name="Normal 6 3 7 2 2 2 2 2" xfId="34077"/>
    <cellStyle name="Normal 6 3 7 2 2 2 2 3" xfId="34078"/>
    <cellStyle name="Normal 6 3 7 2 2 2 2 4" xfId="34079"/>
    <cellStyle name="Normal 6 3 7 2 2 2 3" xfId="34080"/>
    <cellStyle name="Normal 6 3 7 2 2 2 3 2" xfId="34081"/>
    <cellStyle name="Normal 6 3 7 2 2 2 3 3" xfId="34082"/>
    <cellStyle name="Normal 6 3 7 2 2 2 4" xfId="34083"/>
    <cellStyle name="Normal 6 3 7 2 2 2 5" xfId="34084"/>
    <cellStyle name="Normal 6 3 7 2 2 2 6" xfId="34085"/>
    <cellStyle name="Normal 6 3 7 2 2 3" xfId="34086"/>
    <cellStyle name="Normal 6 3 7 2 2 3 2" xfId="34087"/>
    <cellStyle name="Normal 6 3 7 2 2 3 3" xfId="34088"/>
    <cellStyle name="Normal 6 3 7 2 2 3 4" xfId="34089"/>
    <cellStyle name="Normal 6 3 7 2 2 4" xfId="34090"/>
    <cellStyle name="Normal 6 3 7 2 2 4 2" xfId="34091"/>
    <cellStyle name="Normal 6 3 7 2 2 4 3" xfId="34092"/>
    <cellStyle name="Normal 6 3 7 2 2 4 4" xfId="34093"/>
    <cellStyle name="Normal 6 3 7 2 2 5" xfId="34094"/>
    <cellStyle name="Normal 6 3 7 2 2 5 2" xfId="34095"/>
    <cellStyle name="Normal 6 3 7 2 2 5 3" xfId="34096"/>
    <cellStyle name="Normal 6 3 7 2 2 5 4" xfId="34097"/>
    <cellStyle name="Normal 6 3 7 2 2 6" xfId="34098"/>
    <cellStyle name="Normal 6 3 7 2 2 6 2" xfId="34099"/>
    <cellStyle name="Normal 6 3 7 2 2 6 3" xfId="34100"/>
    <cellStyle name="Normal 6 3 7 2 2 7" xfId="34101"/>
    <cellStyle name="Normal 6 3 7 2 2 8" xfId="34102"/>
    <cellStyle name="Normal 6 3 7 2 2 9" xfId="34103"/>
    <cellStyle name="Normal 6 3 7 2 3" xfId="34104"/>
    <cellStyle name="Normal 6 3 7 2 3 2" xfId="34105"/>
    <cellStyle name="Normal 6 3 7 2 3 2 2" xfId="34106"/>
    <cellStyle name="Normal 6 3 7 2 3 2 3" xfId="34107"/>
    <cellStyle name="Normal 6 3 7 2 3 2 4" xfId="34108"/>
    <cellStyle name="Normal 6 3 7 2 3 3" xfId="34109"/>
    <cellStyle name="Normal 6 3 7 2 3 3 2" xfId="34110"/>
    <cellStyle name="Normal 6 3 7 2 3 3 3" xfId="34111"/>
    <cellStyle name="Normal 6 3 7 2 3 4" xfId="34112"/>
    <cellStyle name="Normal 6 3 7 2 3 5" xfId="34113"/>
    <cellStyle name="Normal 6 3 7 2 3 6" xfId="34114"/>
    <cellStyle name="Normal 6 3 7 2 4" xfId="34115"/>
    <cellStyle name="Normal 6 3 7 2 4 2" xfId="34116"/>
    <cellStyle name="Normal 6 3 7 2 4 3" xfId="34117"/>
    <cellStyle name="Normal 6 3 7 2 4 4" xfId="34118"/>
    <cellStyle name="Normal 6 3 7 2 5" xfId="34119"/>
    <cellStyle name="Normal 6 3 7 2 5 2" xfId="34120"/>
    <cellStyle name="Normal 6 3 7 2 5 3" xfId="34121"/>
    <cellStyle name="Normal 6 3 7 2 5 4" xfId="34122"/>
    <cellStyle name="Normal 6 3 7 2 6" xfId="34123"/>
    <cellStyle name="Normal 6 3 7 2 6 2" xfId="34124"/>
    <cellStyle name="Normal 6 3 7 2 6 3" xfId="34125"/>
    <cellStyle name="Normal 6 3 7 2 6 4" xfId="34126"/>
    <cellStyle name="Normal 6 3 7 2 7" xfId="34127"/>
    <cellStyle name="Normal 6 3 7 2 7 2" xfId="34128"/>
    <cellStyle name="Normal 6 3 7 2 7 3" xfId="34129"/>
    <cellStyle name="Normal 6 3 7 2 8" xfId="34130"/>
    <cellStyle name="Normal 6 3 7 2 9" xfId="34131"/>
    <cellStyle name="Normal 6 3 7 3" xfId="34132"/>
    <cellStyle name="Normal 6 3 7 3 2" xfId="34133"/>
    <cellStyle name="Normal 6 3 7 3 2 2" xfId="34134"/>
    <cellStyle name="Normal 6 3 7 3 2 2 2" xfId="34135"/>
    <cellStyle name="Normal 6 3 7 3 2 2 3" xfId="34136"/>
    <cellStyle name="Normal 6 3 7 3 2 2 4" xfId="34137"/>
    <cellStyle name="Normal 6 3 7 3 2 3" xfId="34138"/>
    <cellStyle name="Normal 6 3 7 3 2 3 2" xfId="34139"/>
    <cellStyle name="Normal 6 3 7 3 2 3 3" xfId="34140"/>
    <cellStyle name="Normal 6 3 7 3 2 4" xfId="34141"/>
    <cellStyle name="Normal 6 3 7 3 2 5" xfId="34142"/>
    <cellStyle name="Normal 6 3 7 3 2 6" xfId="34143"/>
    <cellStyle name="Normal 6 3 7 3 3" xfId="34144"/>
    <cellStyle name="Normal 6 3 7 3 3 2" xfId="34145"/>
    <cellStyle name="Normal 6 3 7 3 3 3" xfId="34146"/>
    <cellStyle name="Normal 6 3 7 3 3 4" xfId="34147"/>
    <cellStyle name="Normal 6 3 7 3 4" xfId="34148"/>
    <cellStyle name="Normal 6 3 7 3 4 2" xfId="34149"/>
    <cellStyle name="Normal 6 3 7 3 4 3" xfId="34150"/>
    <cellStyle name="Normal 6 3 7 3 4 4" xfId="34151"/>
    <cellStyle name="Normal 6 3 7 3 5" xfId="34152"/>
    <cellStyle name="Normal 6 3 7 3 5 2" xfId="34153"/>
    <cellStyle name="Normal 6 3 7 3 5 3" xfId="34154"/>
    <cellStyle name="Normal 6 3 7 3 5 4" xfId="34155"/>
    <cellStyle name="Normal 6 3 7 3 6" xfId="34156"/>
    <cellStyle name="Normal 6 3 7 3 6 2" xfId="34157"/>
    <cellStyle name="Normal 6 3 7 3 6 3" xfId="34158"/>
    <cellStyle name="Normal 6 3 7 3 7" xfId="34159"/>
    <cellStyle name="Normal 6 3 7 3 8" xfId="34160"/>
    <cellStyle name="Normal 6 3 7 3 9" xfId="34161"/>
    <cellStyle name="Normal 6 3 7 4" xfId="34162"/>
    <cellStyle name="Normal 6 3 7 4 2" xfId="34163"/>
    <cellStyle name="Normal 6 3 7 4 2 2" xfId="34164"/>
    <cellStyle name="Normal 6 3 7 4 2 3" xfId="34165"/>
    <cellStyle name="Normal 6 3 7 4 2 4" xfId="34166"/>
    <cellStyle name="Normal 6 3 7 4 3" xfId="34167"/>
    <cellStyle name="Normal 6 3 7 4 3 2" xfId="34168"/>
    <cellStyle name="Normal 6 3 7 4 3 3" xfId="34169"/>
    <cellStyle name="Normal 6 3 7 4 4" xfId="34170"/>
    <cellStyle name="Normal 6 3 7 4 5" xfId="34171"/>
    <cellStyle name="Normal 6 3 7 4 6" xfId="34172"/>
    <cellStyle name="Normal 6 3 7 5" xfId="34173"/>
    <cellStyle name="Normal 6 3 7 5 2" xfId="34174"/>
    <cellStyle name="Normal 6 3 7 5 3" xfId="34175"/>
    <cellStyle name="Normal 6 3 7 5 4" xfId="34176"/>
    <cellStyle name="Normal 6 3 7 6" xfId="34177"/>
    <cellStyle name="Normal 6 3 7 6 2" xfId="34178"/>
    <cellStyle name="Normal 6 3 7 6 3" xfId="34179"/>
    <cellStyle name="Normal 6 3 7 6 4" xfId="34180"/>
    <cellStyle name="Normal 6 3 7 7" xfId="34181"/>
    <cellStyle name="Normal 6 3 7 7 2" xfId="34182"/>
    <cellStyle name="Normal 6 3 7 7 3" xfId="34183"/>
    <cellStyle name="Normal 6 3 7 7 4" xfId="34184"/>
    <cellStyle name="Normal 6 3 7 8" xfId="34185"/>
    <cellStyle name="Normal 6 3 7 8 2" xfId="34186"/>
    <cellStyle name="Normal 6 3 7 8 3" xfId="34187"/>
    <cellStyle name="Normal 6 3 7 9" xfId="34188"/>
    <cellStyle name="Normal 6 3 8" xfId="34189"/>
    <cellStyle name="Normal 6 3 8 10" xfId="34190"/>
    <cellStyle name="Normal 6 3 8 11" xfId="34191"/>
    <cellStyle name="Normal 6 3 8 2" xfId="34192"/>
    <cellStyle name="Normal 6 3 8 2 10" xfId="34193"/>
    <cellStyle name="Normal 6 3 8 2 2" xfId="34194"/>
    <cellStyle name="Normal 6 3 8 2 2 2" xfId="34195"/>
    <cellStyle name="Normal 6 3 8 2 2 2 2" xfId="34196"/>
    <cellStyle name="Normal 6 3 8 2 2 2 2 2" xfId="34197"/>
    <cellStyle name="Normal 6 3 8 2 2 2 2 3" xfId="34198"/>
    <cellStyle name="Normal 6 3 8 2 2 2 2 4" xfId="34199"/>
    <cellStyle name="Normal 6 3 8 2 2 2 3" xfId="34200"/>
    <cellStyle name="Normal 6 3 8 2 2 2 3 2" xfId="34201"/>
    <cellStyle name="Normal 6 3 8 2 2 2 3 3" xfId="34202"/>
    <cellStyle name="Normal 6 3 8 2 2 2 4" xfId="34203"/>
    <cellStyle name="Normal 6 3 8 2 2 2 5" xfId="34204"/>
    <cellStyle name="Normal 6 3 8 2 2 2 6" xfId="34205"/>
    <cellStyle name="Normal 6 3 8 2 2 3" xfId="34206"/>
    <cellStyle name="Normal 6 3 8 2 2 3 2" xfId="34207"/>
    <cellStyle name="Normal 6 3 8 2 2 3 3" xfId="34208"/>
    <cellStyle name="Normal 6 3 8 2 2 3 4" xfId="34209"/>
    <cellStyle name="Normal 6 3 8 2 2 4" xfId="34210"/>
    <cellStyle name="Normal 6 3 8 2 2 4 2" xfId="34211"/>
    <cellStyle name="Normal 6 3 8 2 2 4 3" xfId="34212"/>
    <cellStyle name="Normal 6 3 8 2 2 4 4" xfId="34213"/>
    <cellStyle name="Normal 6 3 8 2 2 5" xfId="34214"/>
    <cellStyle name="Normal 6 3 8 2 2 5 2" xfId="34215"/>
    <cellStyle name="Normal 6 3 8 2 2 5 3" xfId="34216"/>
    <cellStyle name="Normal 6 3 8 2 2 5 4" xfId="34217"/>
    <cellStyle name="Normal 6 3 8 2 2 6" xfId="34218"/>
    <cellStyle name="Normal 6 3 8 2 2 6 2" xfId="34219"/>
    <cellStyle name="Normal 6 3 8 2 2 6 3" xfId="34220"/>
    <cellStyle name="Normal 6 3 8 2 2 7" xfId="34221"/>
    <cellStyle name="Normal 6 3 8 2 2 8" xfId="34222"/>
    <cellStyle name="Normal 6 3 8 2 2 9" xfId="34223"/>
    <cellStyle name="Normal 6 3 8 2 3" xfId="34224"/>
    <cellStyle name="Normal 6 3 8 2 3 2" xfId="34225"/>
    <cellStyle name="Normal 6 3 8 2 3 2 2" xfId="34226"/>
    <cellStyle name="Normal 6 3 8 2 3 2 3" xfId="34227"/>
    <cellStyle name="Normal 6 3 8 2 3 2 4" xfId="34228"/>
    <cellStyle name="Normal 6 3 8 2 3 3" xfId="34229"/>
    <cellStyle name="Normal 6 3 8 2 3 3 2" xfId="34230"/>
    <cellStyle name="Normal 6 3 8 2 3 3 3" xfId="34231"/>
    <cellStyle name="Normal 6 3 8 2 3 4" xfId="34232"/>
    <cellStyle name="Normal 6 3 8 2 3 5" xfId="34233"/>
    <cellStyle name="Normal 6 3 8 2 3 6" xfId="34234"/>
    <cellStyle name="Normal 6 3 8 2 4" xfId="34235"/>
    <cellStyle name="Normal 6 3 8 2 4 2" xfId="34236"/>
    <cellStyle name="Normal 6 3 8 2 4 3" xfId="34237"/>
    <cellStyle name="Normal 6 3 8 2 4 4" xfId="34238"/>
    <cellStyle name="Normal 6 3 8 2 5" xfId="34239"/>
    <cellStyle name="Normal 6 3 8 2 5 2" xfId="34240"/>
    <cellStyle name="Normal 6 3 8 2 5 3" xfId="34241"/>
    <cellStyle name="Normal 6 3 8 2 5 4" xfId="34242"/>
    <cellStyle name="Normal 6 3 8 2 6" xfId="34243"/>
    <cellStyle name="Normal 6 3 8 2 6 2" xfId="34244"/>
    <cellStyle name="Normal 6 3 8 2 6 3" xfId="34245"/>
    <cellStyle name="Normal 6 3 8 2 6 4" xfId="34246"/>
    <cellStyle name="Normal 6 3 8 2 7" xfId="34247"/>
    <cellStyle name="Normal 6 3 8 2 7 2" xfId="34248"/>
    <cellStyle name="Normal 6 3 8 2 7 3" xfId="34249"/>
    <cellStyle name="Normal 6 3 8 2 8" xfId="34250"/>
    <cellStyle name="Normal 6 3 8 2 9" xfId="34251"/>
    <cellStyle name="Normal 6 3 8 3" xfId="34252"/>
    <cellStyle name="Normal 6 3 8 3 2" xfId="34253"/>
    <cellStyle name="Normal 6 3 8 3 2 2" xfId="34254"/>
    <cellStyle name="Normal 6 3 8 3 2 2 2" xfId="34255"/>
    <cellStyle name="Normal 6 3 8 3 2 2 3" xfId="34256"/>
    <cellStyle name="Normal 6 3 8 3 2 2 4" xfId="34257"/>
    <cellStyle name="Normal 6 3 8 3 2 3" xfId="34258"/>
    <cellStyle name="Normal 6 3 8 3 2 3 2" xfId="34259"/>
    <cellStyle name="Normal 6 3 8 3 2 3 3" xfId="34260"/>
    <cellStyle name="Normal 6 3 8 3 2 4" xfId="34261"/>
    <cellStyle name="Normal 6 3 8 3 2 5" xfId="34262"/>
    <cellStyle name="Normal 6 3 8 3 2 6" xfId="34263"/>
    <cellStyle name="Normal 6 3 8 3 3" xfId="34264"/>
    <cellStyle name="Normal 6 3 8 3 3 2" xfId="34265"/>
    <cellStyle name="Normal 6 3 8 3 3 3" xfId="34266"/>
    <cellStyle name="Normal 6 3 8 3 3 4" xfId="34267"/>
    <cellStyle name="Normal 6 3 8 3 4" xfId="34268"/>
    <cellStyle name="Normal 6 3 8 3 4 2" xfId="34269"/>
    <cellStyle name="Normal 6 3 8 3 4 3" xfId="34270"/>
    <cellStyle name="Normal 6 3 8 3 4 4" xfId="34271"/>
    <cellStyle name="Normal 6 3 8 3 5" xfId="34272"/>
    <cellStyle name="Normal 6 3 8 3 5 2" xfId="34273"/>
    <cellStyle name="Normal 6 3 8 3 5 3" xfId="34274"/>
    <cellStyle name="Normal 6 3 8 3 5 4" xfId="34275"/>
    <cellStyle name="Normal 6 3 8 3 6" xfId="34276"/>
    <cellStyle name="Normal 6 3 8 3 6 2" xfId="34277"/>
    <cellStyle name="Normal 6 3 8 3 6 3" xfId="34278"/>
    <cellStyle name="Normal 6 3 8 3 7" xfId="34279"/>
    <cellStyle name="Normal 6 3 8 3 8" xfId="34280"/>
    <cellStyle name="Normal 6 3 8 3 9" xfId="34281"/>
    <cellStyle name="Normal 6 3 8 4" xfId="34282"/>
    <cellStyle name="Normal 6 3 8 4 2" xfId="34283"/>
    <cellStyle name="Normal 6 3 8 4 2 2" xfId="34284"/>
    <cellStyle name="Normal 6 3 8 4 2 3" xfId="34285"/>
    <cellStyle name="Normal 6 3 8 4 2 4" xfId="34286"/>
    <cellStyle name="Normal 6 3 8 4 3" xfId="34287"/>
    <cellStyle name="Normal 6 3 8 4 3 2" xfId="34288"/>
    <cellStyle name="Normal 6 3 8 4 3 3" xfId="34289"/>
    <cellStyle name="Normal 6 3 8 4 4" xfId="34290"/>
    <cellStyle name="Normal 6 3 8 4 5" xfId="34291"/>
    <cellStyle name="Normal 6 3 8 4 6" xfId="34292"/>
    <cellStyle name="Normal 6 3 8 5" xfId="34293"/>
    <cellStyle name="Normal 6 3 8 5 2" xfId="34294"/>
    <cellStyle name="Normal 6 3 8 5 3" xfId="34295"/>
    <cellStyle name="Normal 6 3 8 5 4" xfId="34296"/>
    <cellStyle name="Normal 6 3 8 6" xfId="34297"/>
    <cellStyle name="Normal 6 3 8 6 2" xfId="34298"/>
    <cellStyle name="Normal 6 3 8 6 3" xfId="34299"/>
    <cellStyle name="Normal 6 3 8 6 4" xfId="34300"/>
    <cellStyle name="Normal 6 3 8 7" xfId="34301"/>
    <cellStyle name="Normal 6 3 8 7 2" xfId="34302"/>
    <cellStyle name="Normal 6 3 8 7 3" xfId="34303"/>
    <cellStyle name="Normal 6 3 8 7 4" xfId="34304"/>
    <cellStyle name="Normal 6 3 8 8" xfId="34305"/>
    <cellStyle name="Normal 6 3 8 8 2" xfId="34306"/>
    <cellStyle name="Normal 6 3 8 8 3" xfId="34307"/>
    <cellStyle name="Normal 6 3 8 9" xfId="34308"/>
    <cellStyle name="Normal 6 3 9" xfId="34309"/>
    <cellStyle name="Normal 6 3 9 10" xfId="34310"/>
    <cellStyle name="Normal 6 3 9 2" xfId="34311"/>
    <cellStyle name="Normal 6 3 9 2 2" xfId="34312"/>
    <cellStyle name="Normal 6 3 9 2 2 2" xfId="34313"/>
    <cellStyle name="Normal 6 3 9 2 2 2 2" xfId="34314"/>
    <cellStyle name="Normal 6 3 9 2 2 2 3" xfId="34315"/>
    <cellStyle name="Normal 6 3 9 2 2 2 4" xfId="34316"/>
    <cellStyle name="Normal 6 3 9 2 2 3" xfId="34317"/>
    <cellStyle name="Normal 6 3 9 2 2 3 2" xfId="34318"/>
    <cellStyle name="Normal 6 3 9 2 2 3 3" xfId="34319"/>
    <cellStyle name="Normal 6 3 9 2 2 4" xfId="34320"/>
    <cellStyle name="Normal 6 3 9 2 2 5" xfId="34321"/>
    <cellStyle name="Normal 6 3 9 2 2 6" xfId="34322"/>
    <cellStyle name="Normal 6 3 9 2 3" xfId="34323"/>
    <cellStyle name="Normal 6 3 9 2 3 2" xfId="34324"/>
    <cellStyle name="Normal 6 3 9 2 3 3" xfId="34325"/>
    <cellStyle name="Normal 6 3 9 2 3 4" xfId="34326"/>
    <cellStyle name="Normal 6 3 9 2 4" xfId="34327"/>
    <cellStyle name="Normal 6 3 9 2 4 2" xfId="34328"/>
    <cellStyle name="Normal 6 3 9 2 4 3" xfId="34329"/>
    <cellStyle name="Normal 6 3 9 2 4 4" xfId="34330"/>
    <cellStyle name="Normal 6 3 9 2 5" xfId="34331"/>
    <cellStyle name="Normal 6 3 9 2 5 2" xfId="34332"/>
    <cellStyle name="Normal 6 3 9 2 5 3" xfId="34333"/>
    <cellStyle name="Normal 6 3 9 2 5 4" xfId="34334"/>
    <cellStyle name="Normal 6 3 9 2 6" xfId="34335"/>
    <cellStyle name="Normal 6 3 9 2 6 2" xfId="34336"/>
    <cellStyle name="Normal 6 3 9 2 6 3" xfId="34337"/>
    <cellStyle name="Normal 6 3 9 2 7" xfId="34338"/>
    <cellStyle name="Normal 6 3 9 2 8" xfId="34339"/>
    <cellStyle name="Normal 6 3 9 2 9" xfId="34340"/>
    <cellStyle name="Normal 6 3 9 3" xfId="34341"/>
    <cellStyle name="Normal 6 3 9 3 2" xfId="34342"/>
    <cellStyle name="Normal 6 3 9 3 2 2" xfId="34343"/>
    <cellStyle name="Normal 6 3 9 3 2 3" xfId="34344"/>
    <cellStyle name="Normal 6 3 9 3 2 4" xfId="34345"/>
    <cellStyle name="Normal 6 3 9 3 3" xfId="34346"/>
    <cellStyle name="Normal 6 3 9 3 3 2" xfId="34347"/>
    <cellStyle name="Normal 6 3 9 3 3 3" xfId="34348"/>
    <cellStyle name="Normal 6 3 9 3 4" xfId="34349"/>
    <cellStyle name="Normal 6 3 9 3 5" xfId="34350"/>
    <cellStyle name="Normal 6 3 9 3 6" xfId="34351"/>
    <cellStyle name="Normal 6 3 9 4" xfId="34352"/>
    <cellStyle name="Normal 6 3 9 4 2" xfId="34353"/>
    <cellStyle name="Normal 6 3 9 4 3" xfId="34354"/>
    <cellStyle name="Normal 6 3 9 4 4" xfId="34355"/>
    <cellStyle name="Normal 6 3 9 5" xfId="34356"/>
    <cellStyle name="Normal 6 3 9 5 2" xfId="34357"/>
    <cellStyle name="Normal 6 3 9 5 3" xfId="34358"/>
    <cellStyle name="Normal 6 3 9 5 4" xfId="34359"/>
    <cellStyle name="Normal 6 3 9 6" xfId="34360"/>
    <cellStyle name="Normal 6 3 9 6 2" xfId="34361"/>
    <cellStyle name="Normal 6 3 9 6 3" xfId="34362"/>
    <cellStyle name="Normal 6 3 9 6 4" xfId="34363"/>
    <cellStyle name="Normal 6 3 9 7" xfId="34364"/>
    <cellStyle name="Normal 6 3 9 7 2" xfId="34365"/>
    <cellStyle name="Normal 6 3 9 7 3" xfId="34366"/>
    <cellStyle name="Normal 6 3 9 8" xfId="34367"/>
    <cellStyle name="Normal 6 3 9 9" xfId="34368"/>
    <cellStyle name="Normal 6 4" xfId="160"/>
    <cellStyle name="Normal 6 4 10" xfId="34369"/>
    <cellStyle name="Normal 6 4 10 2" xfId="34370"/>
    <cellStyle name="Normal 6 4 10 2 2" xfId="34371"/>
    <cellStyle name="Normal 6 4 10 2 2 2" xfId="34372"/>
    <cellStyle name="Normal 6 4 10 2 2 3" xfId="34373"/>
    <cellStyle name="Normal 6 4 10 2 2 4" xfId="34374"/>
    <cellStyle name="Normal 6 4 10 2 3" xfId="34375"/>
    <cellStyle name="Normal 6 4 10 2 3 2" xfId="34376"/>
    <cellStyle name="Normal 6 4 10 2 3 3" xfId="34377"/>
    <cellStyle name="Normal 6 4 10 2 4" xfId="34378"/>
    <cellStyle name="Normal 6 4 10 2 5" xfId="34379"/>
    <cellStyle name="Normal 6 4 10 2 6" xfId="34380"/>
    <cellStyle name="Normal 6 4 10 3" xfId="34381"/>
    <cellStyle name="Normal 6 4 10 3 2" xfId="34382"/>
    <cellStyle name="Normal 6 4 10 3 3" xfId="34383"/>
    <cellStyle name="Normal 6 4 10 3 4" xfId="34384"/>
    <cellStyle name="Normal 6 4 10 4" xfId="34385"/>
    <cellStyle name="Normal 6 4 10 4 2" xfId="34386"/>
    <cellStyle name="Normal 6 4 10 4 3" xfId="34387"/>
    <cellStyle name="Normal 6 4 10 4 4" xfId="34388"/>
    <cellStyle name="Normal 6 4 10 5" xfId="34389"/>
    <cellStyle name="Normal 6 4 10 5 2" xfId="34390"/>
    <cellStyle name="Normal 6 4 10 5 3" xfId="34391"/>
    <cellStyle name="Normal 6 4 10 5 4" xfId="34392"/>
    <cellStyle name="Normal 6 4 10 6" xfId="34393"/>
    <cellStyle name="Normal 6 4 10 6 2" xfId="34394"/>
    <cellStyle name="Normal 6 4 10 6 3" xfId="34395"/>
    <cellStyle name="Normal 6 4 10 7" xfId="34396"/>
    <cellStyle name="Normal 6 4 10 8" xfId="34397"/>
    <cellStyle name="Normal 6 4 10 9" xfId="34398"/>
    <cellStyle name="Normal 6 4 11" xfId="34399"/>
    <cellStyle name="Normal 6 4 11 2" xfId="34400"/>
    <cellStyle name="Normal 6 4 11 2 2" xfId="34401"/>
    <cellStyle name="Normal 6 4 11 2 2 2" xfId="34402"/>
    <cellStyle name="Normal 6 4 11 2 2 3" xfId="34403"/>
    <cellStyle name="Normal 6 4 11 2 2 4" xfId="34404"/>
    <cellStyle name="Normal 6 4 11 2 3" xfId="34405"/>
    <cellStyle name="Normal 6 4 11 2 3 2" xfId="34406"/>
    <cellStyle name="Normal 6 4 11 2 3 3" xfId="34407"/>
    <cellStyle name="Normal 6 4 11 2 4" xfId="34408"/>
    <cellStyle name="Normal 6 4 11 2 5" xfId="34409"/>
    <cellStyle name="Normal 6 4 11 2 6" xfId="34410"/>
    <cellStyle name="Normal 6 4 11 3" xfId="34411"/>
    <cellStyle name="Normal 6 4 11 3 2" xfId="34412"/>
    <cellStyle name="Normal 6 4 11 3 3" xfId="34413"/>
    <cellStyle name="Normal 6 4 11 3 4" xfId="34414"/>
    <cellStyle name="Normal 6 4 11 4" xfId="34415"/>
    <cellStyle name="Normal 6 4 11 4 2" xfId="34416"/>
    <cellStyle name="Normal 6 4 11 4 3" xfId="34417"/>
    <cellStyle name="Normal 6 4 11 4 4" xfId="34418"/>
    <cellStyle name="Normal 6 4 11 5" xfId="34419"/>
    <cellStyle name="Normal 6 4 11 5 2" xfId="34420"/>
    <cellStyle name="Normal 6 4 11 5 3" xfId="34421"/>
    <cellStyle name="Normal 6 4 11 6" xfId="34422"/>
    <cellStyle name="Normal 6 4 11 7" xfId="34423"/>
    <cellStyle name="Normal 6 4 11 8" xfId="34424"/>
    <cellStyle name="Normal 6 4 12" xfId="34425"/>
    <cellStyle name="Normal 6 4 12 2" xfId="34426"/>
    <cellStyle name="Normal 6 4 12 2 2" xfId="34427"/>
    <cellStyle name="Normal 6 4 12 2 3" xfId="34428"/>
    <cellStyle name="Normal 6 4 12 2 4" xfId="34429"/>
    <cellStyle name="Normal 6 4 12 3" xfId="34430"/>
    <cellStyle name="Normal 6 4 12 3 2" xfId="34431"/>
    <cellStyle name="Normal 6 4 12 3 3" xfId="34432"/>
    <cellStyle name="Normal 6 4 12 3 4" xfId="34433"/>
    <cellStyle name="Normal 6 4 12 4" xfId="34434"/>
    <cellStyle name="Normal 6 4 12 4 2" xfId="34435"/>
    <cellStyle name="Normal 6 4 12 4 3" xfId="34436"/>
    <cellStyle name="Normal 6 4 12 5" xfId="34437"/>
    <cellStyle name="Normal 6 4 12 6" xfId="34438"/>
    <cellStyle name="Normal 6 4 12 7" xfId="34439"/>
    <cellStyle name="Normal 6 4 13" xfId="34440"/>
    <cellStyle name="Normal 6 4 13 2" xfId="34441"/>
    <cellStyle name="Normal 6 4 13 3" xfId="34442"/>
    <cellStyle name="Normal 6 4 13 4" xfId="34443"/>
    <cellStyle name="Normal 6 4 14" xfId="34444"/>
    <cellStyle name="Normal 6 4 14 2" xfId="34445"/>
    <cellStyle name="Normal 6 4 14 3" xfId="34446"/>
    <cellStyle name="Normal 6 4 14 4" xfId="34447"/>
    <cellStyle name="Normal 6 4 15" xfId="34448"/>
    <cellStyle name="Normal 6 4 15 2" xfId="34449"/>
    <cellStyle name="Normal 6 4 15 3" xfId="34450"/>
    <cellStyle name="Normal 6 4 15 4" xfId="34451"/>
    <cellStyle name="Normal 6 4 16" xfId="34452"/>
    <cellStyle name="Normal 6 4 16 2" xfId="34453"/>
    <cellStyle name="Normal 6 4 16 3" xfId="34454"/>
    <cellStyle name="Normal 6 4 17" xfId="34455"/>
    <cellStyle name="Normal 6 4 18" xfId="34456"/>
    <cellStyle name="Normal 6 4 19" xfId="34457"/>
    <cellStyle name="Normal 6 4 2" xfId="216"/>
    <cellStyle name="Normal 6 4 2 10" xfId="34458"/>
    <cellStyle name="Normal 6 4 2 10 2" xfId="34459"/>
    <cellStyle name="Normal 6 4 2 10 3" xfId="34460"/>
    <cellStyle name="Normal 6 4 2 10 4" xfId="34461"/>
    <cellStyle name="Normal 6 4 2 11" xfId="34462"/>
    <cellStyle name="Normal 6 4 2 11 2" xfId="34463"/>
    <cellStyle name="Normal 6 4 2 11 3" xfId="34464"/>
    <cellStyle name="Normal 6 4 2 12" xfId="34465"/>
    <cellStyle name="Normal 6 4 2 13" xfId="34466"/>
    <cellStyle name="Normal 6 4 2 14" xfId="34467"/>
    <cellStyle name="Normal 6 4 2 2" xfId="34468"/>
    <cellStyle name="Normal 6 4 2 2 10" xfId="34469"/>
    <cellStyle name="Normal 6 4 2 2 11" xfId="34470"/>
    <cellStyle name="Normal 6 4 2 2 2" xfId="34471"/>
    <cellStyle name="Normal 6 4 2 2 2 10" xfId="34472"/>
    <cellStyle name="Normal 6 4 2 2 2 2" xfId="34473"/>
    <cellStyle name="Normal 6 4 2 2 2 2 2" xfId="34474"/>
    <cellStyle name="Normal 6 4 2 2 2 2 2 2" xfId="34475"/>
    <cellStyle name="Normal 6 4 2 2 2 2 2 2 2" xfId="34476"/>
    <cellStyle name="Normal 6 4 2 2 2 2 2 2 3" xfId="34477"/>
    <cellStyle name="Normal 6 4 2 2 2 2 2 2 4" xfId="34478"/>
    <cellStyle name="Normal 6 4 2 2 2 2 2 3" xfId="34479"/>
    <cellStyle name="Normal 6 4 2 2 2 2 2 3 2" xfId="34480"/>
    <cellStyle name="Normal 6 4 2 2 2 2 2 3 3" xfId="34481"/>
    <cellStyle name="Normal 6 4 2 2 2 2 2 4" xfId="34482"/>
    <cellStyle name="Normal 6 4 2 2 2 2 2 5" xfId="34483"/>
    <cellStyle name="Normal 6 4 2 2 2 2 2 6" xfId="34484"/>
    <cellStyle name="Normal 6 4 2 2 2 2 3" xfId="34485"/>
    <cellStyle name="Normal 6 4 2 2 2 2 3 2" xfId="34486"/>
    <cellStyle name="Normal 6 4 2 2 2 2 3 3" xfId="34487"/>
    <cellStyle name="Normal 6 4 2 2 2 2 3 4" xfId="34488"/>
    <cellStyle name="Normal 6 4 2 2 2 2 4" xfId="34489"/>
    <cellStyle name="Normal 6 4 2 2 2 2 4 2" xfId="34490"/>
    <cellStyle name="Normal 6 4 2 2 2 2 4 3" xfId="34491"/>
    <cellStyle name="Normal 6 4 2 2 2 2 4 4" xfId="34492"/>
    <cellStyle name="Normal 6 4 2 2 2 2 5" xfId="34493"/>
    <cellStyle name="Normal 6 4 2 2 2 2 5 2" xfId="34494"/>
    <cellStyle name="Normal 6 4 2 2 2 2 5 3" xfId="34495"/>
    <cellStyle name="Normal 6 4 2 2 2 2 5 4" xfId="34496"/>
    <cellStyle name="Normal 6 4 2 2 2 2 6" xfId="34497"/>
    <cellStyle name="Normal 6 4 2 2 2 2 6 2" xfId="34498"/>
    <cellStyle name="Normal 6 4 2 2 2 2 6 3" xfId="34499"/>
    <cellStyle name="Normal 6 4 2 2 2 2 7" xfId="34500"/>
    <cellStyle name="Normal 6 4 2 2 2 2 8" xfId="34501"/>
    <cellStyle name="Normal 6 4 2 2 2 2 9" xfId="34502"/>
    <cellStyle name="Normal 6 4 2 2 2 3" xfId="34503"/>
    <cellStyle name="Normal 6 4 2 2 2 3 2" xfId="34504"/>
    <cellStyle name="Normal 6 4 2 2 2 3 2 2" xfId="34505"/>
    <cellStyle name="Normal 6 4 2 2 2 3 2 3" xfId="34506"/>
    <cellStyle name="Normal 6 4 2 2 2 3 2 4" xfId="34507"/>
    <cellStyle name="Normal 6 4 2 2 2 3 3" xfId="34508"/>
    <cellStyle name="Normal 6 4 2 2 2 3 3 2" xfId="34509"/>
    <cellStyle name="Normal 6 4 2 2 2 3 3 3" xfId="34510"/>
    <cellStyle name="Normal 6 4 2 2 2 3 4" xfId="34511"/>
    <cellStyle name="Normal 6 4 2 2 2 3 5" xfId="34512"/>
    <cellStyle name="Normal 6 4 2 2 2 3 6" xfId="34513"/>
    <cellStyle name="Normal 6 4 2 2 2 4" xfId="34514"/>
    <cellStyle name="Normal 6 4 2 2 2 4 2" xfId="34515"/>
    <cellStyle name="Normal 6 4 2 2 2 4 3" xfId="34516"/>
    <cellStyle name="Normal 6 4 2 2 2 4 4" xfId="34517"/>
    <cellStyle name="Normal 6 4 2 2 2 5" xfId="34518"/>
    <cellStyle name="Normal 6 4 2 2 2 5 2" xfId="34519"/>
    <cellStyle name="Normal 6 4 2 2 2 5 3" xfId="34520"/>
    <cellStyle name="Normal 6 4 2 2 2 5 4" xfId="34521"/>
    <cellStyle name="Normal 6 4 2 2 2 6" xfId="34522"/>
    <cellStyle name="Normal 6 4 2 2 2 6 2" xfId="34523"/>
    <cellStyle name="Normal 6 4 2 2 2 6 3" xfId="34524"/>
    <cellStyle name="Normal 6 4 2 2 2 6 4" xfId="34525"/>
    <cellStyle name="Normal 6 4 2 2 2 7" xfId="34526"/>
    <cellStyle name="Normal 6 4 2 2 2 7 2" xfId="34527"/>
    <cellStyle name="Normal 6 4 2 2 2 7 3" xfId="34528"/>
    <cellStyle name="Normal 6 4 2 2 2 8" xfId="34529"/>
    <cellStyle name="Normal 6 4 2 2 2 9" xfId="34530"/>
    <cellStyle name="Normal 6 4 2 2 3" xfId="34531"/>
    <cellStyle name="Normal 6 4 2 2 3 2" xfId="34532"/>
    <cellStyle name="Normal 6 4 2 2 3 2 2" xfId="34533"/>
    <cellStyle name="Normal 6 4 2 2 3 2 2 2" xfId="34534"/>
    <cellStyle name="Normal 6 4 2 2 3 2 2 3" xfId="34535"/>
    <cellStyle name="Normal 6 4 2 2 3 2 2 4" xfId="34536"/>
    <cellStyle name="Normal 6 4 2 2 3 2 3" xfId="34537"/>
    <cellStyle name="Normal 6 4 2 2 3 2 3 2" xfId="34538"/>
    <cellStyle name="Normal 6 4 2 2 3 2 3 3" xfId="34539"/>
    <cellStyle name="Normal 6 4 2 2 3 2 4" xfId="34540"/>
    <cellStyle name="Normal 6 4 2 2 3 2 5" xfId="34541"/>
    <cellStyle name="Normal 6 4 2 2 3 2 6" xfId="34542"/>
    <cellStyle name="Normal 6 4 2 2 3 3" xfId="34543"/>
    <cellStyle name="Normal 6 4 2 2 3 3 2" xfId="34544"/>
    <cellStyle name="Normal 6 4 2 2 3 3 3" xfId="34545"/>
    <cellStyle name="Normal 6 4 2 2 3 3 4" xfId="34546"/>
    <cellStyle name="Normal 6 4 2 2 3 4" xfId="34547"/>
    <cellStyle name="Normal 6 4 2 2 3 4 2" xfId="34548"/>
    <cellStyle name="Normal 6 4 2 2 3 4 3" xfId="34549"/>
    <cellStyle name="Normal 6 4 2 2 3 4 4" xfId="34550"/>
    <cellStyle name="Normal 6 4 2 2 3 5" xfId="34551"/>
    <cellStyle name="Normal 6 4 2 2 3 5 2" xfId="34552"/>
    <cellStyle name="Normal 6 4 2 2 3 5 3" xfId="34553"/>
    <cellStyle name="Normal 6 4 2 2 3 5 4" xfId="34554"/>
    <cellStyle name="Normal 6 4 2 2 3 6" xfId="34555"/>
    <cellStyle name="Normal 6 4 2 2 3 6 2" xfId="34556"/>
    <cellStyle name="Normal 6 4 2 2 3 6 3" xfId="34557"/>
    <cellStyle name="Normal 6 4 2 2 3 7" xfId="34558"/>
    <cellStyle name="Normal 6 4 2 2 3 8" xfId="34559"/>
    <cellStyle name="Normal 6 4 2 2 3 9" xfId="34560"/>
    <cellStyle name="Normal 6 4 2 2 4" xfId="34561"/>
    <cellStyle name="Normal 6 4 2 2 4 2" xfId="34562"/>
    <cellStyle name="Normal 6 4 2 2 4 2 2" xfId="34563"/>
    <cellStyle name="Normal 6 4 2 2 4 2 3" xfId="34564"/>
    <cellStyle name="Normal 6 4 2 2 4 2 4" xfId="34565"/>
    <cellStyle name="Normal 6 4 2 2 4 3" xfId="34566"/>
    <cellStyle name="Normal 6 4 2 2 4 3 2" xfId="34567"/>
    <cellStyle name="Normal 6 4 2 2 4 3 3" xfId="34568"/>
    <cellStyle name="Normal 6 4 2 2 4 4" xfId="34569"/>
    <cellStyle name="Normal 6 4 2 2 4 5" xfId="34570"/>
    <cellStyle name="Normal 6 4 2 2 4 6" xfId="34571"/>
    <cellStyle name="Normal 6 4 2 2 5" xfId="34572"/>
    <cellStyle name="Normal 6 4 2 2 5 2" xfId="34573"/>
    <cellStyle name="Normal 6 4 2 2 5 3" xfId="34574"/>
    <cellStyle name="Normal 6 4 2 2 5 4" xfId="34575"/>
    <cellStyle name="Normal 6 4 2 2 6" xfId="34576"/>
    <cellStyle name="Normal 6 4 2 2 6 2" xfId="34577"/>
    <cellStyle name="Normal 6 4 2 2 6 3" xfId="34578"/>
    <cellStyle name="Normal 6 4 2 2 6 4" xfId="34579"/>
    <cellStyle name="Normal 6 4 2 2 7" xfId="34580"/>
    <cellStyle name="Normal 6 4 2 2 7 2" xfId="34581"/>
    <cellStyle name="Normal 6 4 2 2 7 3" xfId="34582"/>
    <cellStyle name="Normal 6 4 2 2 7 4" xfId="34583"/>
    <cellStyle name="Normal 6 4 2 2 8" xfId="34584"/>
    <cellStyle name="Normal 6 4 2 2 8 2" xfId="34585"/>
    <cellStyle name="Normal 6 4 2 2 8 3" xfId="34586"/>
    <cellStyle name="Normal 6 4 2 2 9" xfId="34587"/>
    <cellStyle name="Normal 6 4 2 3" xfId="34588"/>
    <cellStyle name="Normal 6 4 2 3 10" xfId="34589"/>
    <cellStyle name="Normal 6 4 2 3 2" xfId="34590"/>
    <cellStyle name="Normal 6 4 2 3 2 2" xfId="34591"/>
    <cellStyle name="Normal 6 4 2 3 2 2 2" xfId="34592"/>
    <cellStyle name="Normal 6 4 2 3 2 2 2 2" xfId="34593"/>
    <cellStyle name="Normal 6 4 2 3 2 2 2 3" xfId="34594"/>
    <cellStyle name="Normal 6 4 2 3 2 2 2 4" xfId="34595"/>
    <cellStyle name="Normal 6 4 2 3 2 2 3" xfId="34596"/>
    <cellStyle name="Normal 6 4 2 3 2 2 3 2" xfId="34597"/>
    <cellStyle name="Normal 6 4 2 3 2 2 3 3" xfId="34598"/>
    <cellStyle name="Normal 6 4 2 3 2 2 4" xfId="34599"/>
    <cellStyle name="Normal 6 4 2 3 2 2 5" xfId="34600"/>
    <cellStyle name="Normal 6 4 2 3 2 2 6" xfId="34601"/>
    <cellStyle name="Normal 6 4 2 3 2 3" xfId="34602"/>
    <cellStyle name="Normal 6 4 2 3 2 3 2" xfId="34603"/>
    <cellStyle name="Normal 6 4 2 3 2 3 3" xfId="34604"/>
    <cellStyle name="Normal 6 4 2 3 2 3 4" xfId="34605"/>
    <cellStyle name="Normal 6 4 2 3 2 4" xfId="34606"/>
    <cellStyle name="Normal 6 4 2 3 2 4 2" xfId="34607"/>
    <cellStyle name="Normal 6 4 2 3 2 4 3" xfId="34608"/>
    <cellStyle name="Normal 6 4 2 3 2 4 4" xfId="34609"/>
    <cellStyle name="Normal 6 4 2 3 2 5" xfId="34610"/>
    <cellStyle name="Normal 6 4 2 3 2 5 2" xfId="34611"/>
    <cellStyle name="Normal 6 4 2 3 2 5 3" xfId="34612"/>
    <cellStyle name="Normal 6 4 2 3 2 5 4" xfId="34613"/>
    <cellStyle name="Normal 6 4 2 3 2 6" xfId="34614"/>
    <cellStyle name="Normal 6 4 2 3 2 6 2" xfId="34615"/>
    <cellStyle name="Normal 6 4 2 3 2 6 3" xfId="34616"/>
    <cellStyle name="Normal 6 4 2 3 2 7" xfId="34617"/>
    <cellStyle name="Normal 6 4 2 3 2 8" xfId="34618"/>
    <cellStyle name="Normal 6 4 2 3 2 9" xfId="34619"/>
    <cellStyle name="Normal 6 4 2 3 3" xfId="34620"/>
    <cellStyle name="Normal 6 4 2 3 3 2" xfId="34621"/>
    <cellStyle name="Normal 6 4 2 3 3 2 2" xfId="34622"/>
    <cellStyle name="Normal 6 4 2 3 3 2 3" xfId="34623"/>
    <cellStyle name="Normal 6 4 2 3 3 2 4" xfId="34624"/>
    <cellStyle name="Normal 6 4 2 3 3 3" xfId="34625"/>
    <cellStyle name="Normal 6 4 2 3 3 3 2" xfId="34626"/>
    <cellStyle name="Normal 6 4 2 3 3 3 3" xfId="34627"/>
    <cellStyle name="Normal 6 4 2 3 3 4" xfId="34628"/>
    <cellStyle name="Normal 6 4 2 3 3 5" xfId="34629"/>
    <cellStyle name="Normal 6 4 2 3 3 6" xfId="34630"/>
    <cellStyle name="Normal 6 4 2 3 4" xfId="34631"/>
    <cellStyle name="Normal 6 4 2 3 4 2" xfId="34632"/>
    <cellStyle name="Normal 6 4 2 3 4 3" xfId="34633"/>
    <cellStyle name="Normal 6 4 2 3 4 4" xfId="34634"/>
    <cellStyle name="Normal 6 4 2 3 5" xfId="34635"/>
    <cellStyle name="Normal 6 4 2 3 5 2" xfId="34636"/>
    <cellStyle name="Normal 6 4 2 3 5 3" xfId="34637"/>
    <cellStyle name="Normal 6 4 2 3 5 4" xfId="34638"/>
    <cellStyle name="Normal 6 4 2 3 6" xfId="34639"/>
    <cellStyle name="Normal 6 4 2 3 6 2" xfId="34640"/>
    <cellStyle name="Normal 6 4 2 3 6 3" xfId="34641"/>
    <cellStyle name="Normal 6 4 2 3 6 4" xfId="34642"/>
    <cellStyle name="Normal 6 4 2 3 7" xfId="34643"/>
    <cellStyle name="Normal 6 4 2 3 7 2" xfId="34644"/>
    <cellStyle name="Normal 6 4 2 3 7 3" xfId="34645"/>
    <cellStyle name="Normal 6 4 2 3 8" xfId="34646"/>
    <cellStyle name="Normal 6 4 2 3 9" xfId="34647"/>
    <cellStyle name="Normal 6 4 2 4" xfId="34648"/>
    <cellStyle name="Normal 6 4 2 4 2" xfId="34649"/>
    <cellStyle name="Normal 6 4 2 4 2 2" xfId="34650"/>
    <cellStyle name="Normal 6 4 2 4 2 2 2" xfId="34651"/>
    <cellStyle name="Normal 6 4 2 4 2 2 3" xfId="34652"/>
    <cellStyle name="Normal 6 4 2 4 2 2 4" xfId="34653"/>
    <cellStyle name="Normal 6 4 2 4 2 3" xfId="34654"/>
    <cellStyle name="Normal 6 4 2 4 2 3 2" xfId="34655"/>
    <cellStyle name="Normal 6 4 2 4 2 3 3" xfId="34656"/>
    <cellStyle name="Normal 6 4 2 4 2 4" xfId="34657"/>
    <cellStyle name="Normal 6 4 2 4 2 5" xfId="34658"/>
    <cellStyle name="Normal 6 4 2 4 2 6" xfId="34659"/>
    <cellStyle name="Normal 6 4 2 4 3" xfId="34660"/>
    <cellStyle name="Normal 6 4 2 4 3 2" xfId="34661"/>
    <cellStyle name="Normal 6 4 2 4 3 3" xfId="34662"/>
    <cellStyle name="Normal 6 4 2 4 3 4" xfId="34663"/>
    <cellStyle name="Normal 6 4 2 4 4" xfId="34664"/>
    <cellStyle name="Normal 6 4 2 4 4 2" xfId="34665"/>
    <cellStyle name="Normal 6 4 2 4 4 3" xfId="34666"/>
    <cellStyle name="Normal 6 4 2 4 4 4" xfId="34667"/>
    <cellStyle name="Normal 6 4 2 4 5" xfId="34668"/>
    <cellStyle name="Normal 6 4 2 4 5 2" xfId="34669"/>
    <cellStyle name="Normal 6 4 2 4 5 3" xfId="34670"/>
    <cellStyle name="Normal 6 4 2 4 5 4" xfId="34671"/>
    <cellStyle name="Normal 6 4 2 4 6" xfId="34672"/>
    <cellStyle name="Normal 6 4 2 4 6 2" xfId="34673"/>
    <cellStyle name="Normal 6 4 2 4 6 3" xfId="34674"/>
    <cellStyle name="Normal 6 4 2 4 7" xfId="34675"/>
    <cellStyle name="Normal 6 4 2 4 8" xfId="34676"/>
    <cellStyle name="Normal 6 4 2 4 9" xfId="34677"/>
    <cellStyle name="Normal 6 4 2 5" xfId="34678"/>
    <cellStyle name="Normal 6 4 2 5 2" xfId="34679"/>
    <cellStyle name="Normal 6 4 2 5 2 2" xfId="34680"/>
    <cellStyle name="Normal 6 4 2 5 2 2 2" xfId="34681"/>
    <cellStyle name="Normal 6 4 2 5 2 2 3" xfId="34682"/>
    <cellStyle name="Normal 6 4 2 5 2 2 4" xfId="34683"/>
    <cellStyle name="Normal 6 4 2 5 2 3" xfId="34684"/>
    <cellStyle name="Normal 6 4 2 5 2 3 2" xfId="34685"/>
    <cellStyle name="Normal 6 4 2 5 2 3 3" xfId="34686"/>
    <cellStyle name="Normal 6 4 2 5 2 4" xfId="34687"/>
    <cellStyle name="Normal 6 4 2 5 2 5" xfId="34688"/>
    <cellStyle name="Normal 6 4 2 5 2 6" xfId="34689"/>
    <cellStyle name="Normal 6 4 2 5 3" xfId="34690"/>
    <cellStyle name="Normal 6 4 2 5 3 2" xfId="34691"/>
    <cellStyle name="Normal 6 4 2 5 3 3" xfId="34692"/>
    <cellStyle name="Normal 6 4 2 5 3 4" xfId="34693"/>
    <cellStyle name="Normal 6 4 2 5 4" xfId="34694"/>
    <cellStyle name="Normal 6 4 2 5 4 2" xfId="34695"/>
    <cellStyle name="Normal 6 4 2 5 4 3" xfId="34696"/>
    <cellStyle name="Normal 6 4 2 5 4 4" xfId="34697"/>
    <cellStyle name="Normal 6 4 2 5 5" xfId="34698"/>
    <cellStyle name="Normal 6 4 2 5 5 2" xfId="34699"/>
    <cellStyle name="Normal 6 4 2 5 5 3" xfId="34700"/>
    <cellStyle name="Normal 6 4 2 5 5 4" xfId="34701"/>
    <cellStyle name="Normal 6 4 2 5 6" xfId="34702"/>
    <cellStyle name="Normal 6 4 2 5 6 2" xfId="34703"/>
    <cellStyle name="Normal 6 4 2 5 6 3" xfId="34704"/>
    <cellStyle name="Normal 6 4 2 5 7" xfId="34705"/>
    <cellStyle name="Normal 6 4 2 5 8" xfId="34706"/>
    <cellStyle name="Normal 6 4 2 5 9" xfId="34707"/>
    <cellStyle name="Normal 6 4 2 6" xfId="34708"/>
    <cellStyle name="Normal 6 4 2 6 2" xfId="34709"/>
    <cellStyle name="Normal 6 4 2 6 2 2" xfId="34710"/>
    <cellStyle name="Normal 6 4 2 6 2 2 2" xfId="34711"/>
    <cellStyle name="Normal 6 4 2 6 2 2 3" xfId="34712"/>
    <cellStyle name="Normal 6 4 2 6 2 2 4" xfId="34713"/>
    <cellStyle name="Normal 6 4 2 6 2 3" xfId="34714"/>
    <cellStyle name="Normal 6 4 2 6 2 3 2" xfId="34715"/>
    <cellStyle name="Normal 6 4 2 6 2 3 3" xfId="34716"/>
    <cellStyle name="Normal 6 4 2 6 2 4" xfId="34717"/>
    <cellStyle name="Normal 6 4 2 6 2 5" xfId="34718"/>
    <cellStyle name="Normal 6 4 2 6 2 6" xfId="34719"/>
    <cellStyle name="Normal 6 4 2 6 3" xfId="34720"/>
    <cellStyle name="Normal 6 4 2 6 3 2" xfId="34721"/>
    <cellStyle name="Normal 6 4 2 6 3 3" xfId="34722"/>
    <cellStyle name="Normal 6 4 2 6 3 4" xfId="34723"/>
    <cellStyle name="Normal 6 4 2 6 4" xfId="34724"/>
    <cellStyle name="Normal 6 4 2 6 4 2" xfId="34725"/>
    <cellStyle name="Normal 6 4 2 6 4 3" xfId="34726"/>
    <cellStyle name="Normal 6 4 2 6 4 4" xfId="34727"/>
    <cellStyle name="Normal 6 4 2 6 5" xfId="34728"/>
    <cellStyle name="Normal 6 4 2 6 5 2" xfId="34729"/>
    <cellStyle name="Normal 6 4 2 6 5 3" xfId="34730"/>
    <cellStyle name="Normal 6 4 2 6 6" xfId="34731"/>
    <cellStyle name="Normal 6 4 2 6 7" xfId="34732"/>
    <cellStyle name="Normal 6 4 2 6 8" xfId="34733"/>
    <cellStyle name="Normal 6 4 2 7" xfId="34734"/>
    <cellStyle name="Normal 6 4 2 7 2" xfId="34735"/>
    <cellStyle name="Normal 6 4 2 7 2 2" xfId="34736"/>
    <cellStyle name="Normal 6 4 2 7 2 3" xfId="34737"/>
    <cellStyle name="Normal 6 4 2 7 2 4" xfId="34738"/>
    <cellStyle name="Normal 6 4 2 7 3" xfId="34739"/>
    <cellStyle name="Normal 6 4 2 7 3 2" xfId="34740"/>
    <cellStyle name="Normal 6 4 2 7 3 3" xfId="34741"/>
    <cellStyle name="Normal 6 4 2 7 4" xfId="34742"/>
    <cellStyle name="Normal 6 4 2 7 5" xfId="34743"/>
    <cellStyle name="Normal 6 4 2 7 6" xfId="34744"/>
    <cellStyle name="Normal 6 4 2 8" xfId="34745"/>
    <cellStyle name="Normal 6 4 2 8 2" xfId="34746"/>
    <cellStyle name="Normal 6 4 2 8 3" xfId="34747"/>
    <cellStyle name="Normal 6 4 2 8 4" xfId="34748"/>
    <cellStyle name="Normal 6 4 2 9" xfId="34749"/>
    <cellStyle name="Normal 6 4 2 9 2" xfId="34750"/>
    <cellStyle name="Normal 6 4 2 9 3" xfId="34751"/>
    <cellStyle name="Normal 6 4 2 9 4" xfId="34752"/>
    <cellStyle name="Normal 6 4 3" xfId="34753"/>
    <cellStyle name="Normal 6 4 3 10" xfId="34754"/>
    <cellStyle name="Normal 6 4 3 10 2" xfId="34755"/>
    <cellStyle name="Normal 6 4 3 10 3" xfId="34756"/>
    <cellStyle name="Normal 6 4 3 10 4" xfId="34757"/>
    <cellStyle name="Normal 6 4 3 11" xfId="34758"/>
    <cellStyle name="Normal 6 4 3 11 2" xfId="34759"/>
    <cellStyle name="Normal 6 4 3 11 3" xfId="34760"/>
    <cellStyle name="Normal 6 4 3 12" xfId="34761"/>
    <cellStyle name="Normal 6 4 3 13" xfId="34762"/>
    <cellStyle name="Normal 6 4 3 14" xfId="34763"/>
    <cellStyle name="Normal 6 4 3 2" xfId="34764"/>
    <cellStyle name="Normal 6 4 3 2 10" xfId="34765"/>
    <cellStyle name="Normal 6 4 3 2 11" xfId="34766"/>
    <cellStyle name="Normal 6 4 3 2 2" xfId="34767"/>
    <cellStyle name="Normal 6 4 3 2 2 10" xfId="34768"/>
    <cellStyle name="Normal 6 4 3 2 2 2" xfId="34769"/>
    <cellStyle name="Normal 6 4 3 2 2 2 2" xfId="34770"/>
    <cellStyle name="Normal 6 4 3 2 2 2 2 2" xfId="34771"/>
    <cellStyle name="Normal 6 4 3 2 2 2 2 2 2" xfId="34772"/>
    <cellStyle name="Normal 6 4 3 2 2 2 2 2 3" xfId="34773"/>
    <cellStyle name="Normal 6 4 3 2 2 2 2 2 4" xfId="34774"/>
    <cellStyle name="Normal 6 4 3 2 2 2 2 3" xfId="34775"/>
    <cellStyle name="Normal 6 4 3 2 2 2 2 3 2" xfId="34776"/>
    <cellStyle name="Normal 6 4 3 2 2 2 2 3 3" xfId="34777"/>
    <cellStyle name="Normal 6 4 3 2 2 2 2 4" xfId="34778"/>
    <cellStyle name="Normal 6 4 3 2 2 2 2 5" xfId="34779"/>
    <cellStyle name="Normal 6 4 3 2 2 2 2 6" xfId="34780"/>
    <cellStyle name="Normal 6 4 3 2 2 2 3" xfId="34781"/>
    <cellStyle name="Normal 6 4 3 2 2 2 3 2" xfId="34782"/>
    <cellStyle name="Normal 6 4 3 2 2 2 3 3" xfId="34783"/>
    <cellStyle name="Normal 6 4 3 2 2 2 3 4" xfId="34784"/>
    <cellStyle name="Normal 6 4 3 2 2 2 4" xfId="34785"/>
    <cellStyle name="Normal 6 4 3 2 2 2 4 2" xfId="34786"/>
    <cellStyle name="Normal 6 4 3 2 2 2 4 3" xfId="34787"/>
    <cellStyle name="Normal 6 4 3 2 2 2 4 4" xfId="34788"/>
    <cellStyle name="Normal 6 4 3 2 2 2 5" xfId="34789"/>
    <cellStyle name="Normal 6 4 3 2 2 2 5 2" xfId="34790"/>
    <cellStyle name="Normal 6 4 3 2 2 2 5 3" xfId="34791"/>
    <cellStyle name="Normal 6 4 3 2 2 2 5 4" xfId="34792"/>
    <cellStyle name="Normal 6 4 3 2 2 2 6" xfId="34793"/>
    <cellStyle name="Normal 6 4 3 2 2 2 6 2" xfId="34794"/>
    <cellStyle name="Normal 6 4 3 2 2 2 6 3" xfId="34795"/>
    <cellStyle name="Normal 6 4 3 2 2 2 7" xfId="34796"/>
    <cellStyle name="Normal 6 4 3 2 2 2 8" xfId="34797"/>
    <cellStyle name="Normal 6 4 3 2 2 2 9" xfId="34798"/>
    <cellStyle name="Normal 6 4 3 2 2 3" xfId="34799"/>
    <cellStyle name="Normal 6 4 3 2 2 3 2" xfId="34800"/>
    <cellStyle name="Normal 6 4 3 2 2 3 2 2" xfId="34801"/>
    <cellStyle name="Normal 6 4 3 2 2 3 2 3" xfId="34802"/>
    <cellStyle name="Normal 6 4 3 2 2 3 2 4" xfId="34803"/>
    <cellStyle name="Normal 6 4 3 2 2 3 3" xfId="34804"/>
    <cellStyle name="Normal 6 4 3 2 2 3 3 2" xfId="34805"/>
    <cellStyle name="Normal 6 4 3 2 2 3 3 3" xfId="34806"/>
    <cellStyle name="Normal 6 4 3 2 2 3 4" xfId="34807"/>
    <cellStyle name="Normal 6 4 3 2 2 3 5" xfId="34808"/>
    <cellStyle name="Normal 6 4 3 2 2 3 6" xfId="34809"/>
    <cellStyle name="Normal 6 4 3 2 2 4" xfId="34810"/>
    <cellStyle name="Normal 6 4 3 2 2 4 2" xfId="34811"/>
    <cellStyle name="Normal 6 4 3 2 2 4 3" xfId="34812"/>
    <cellStyle name="Normal 6 4 3 2 2 4 4" xfId="34813"/>
    <cellStyle name="Normal 6 4 3 2 2 5" xfId="34814"/>
    <cellStyle name="Normal 6 4 3 2 2 5 2" xfId="34815"/>
    <cellStyle name="Normal 6 4 3 2 2 5 3" xfId="34816"/>
    <cellStyle name="Normal 6 4 3 2 2 5 4" xfId="34817"/>
    <cellStyle name="Normal 6 4 3 2 2 6" xfId="34818"/>
    <cellStyle name="Normal 6 4 3 2 2 6 2" xfId="34819"/>
    <cellStyle name="Normal 6 4 3 2 2 6 3" xfId="34820"/>
    <cellStyle name="Normal 6 4 3 2 2 6 4" xfId="34821"/>
    <cellStyle name="Normal 6 4 3 2 2 7" xfId="34822"/>
    <cellStyle name="Normal 6 4 3 2 2 7 2" xfId="34823"/>
    <cellStyle name="Normal 6 4 3 2 2 7 3" xfId="34824"/>
    <cellStyle name="Normal 6 4 3 2 2 8" xfId="34825"/>
    <cellStyle name="Normal 6 4 3 2 2 9" xfId="34826"/>
    <cellStyle name="Normal 6 4 3 2 3" xfId="34827"/>
    <cellStyle name="Normal 6 4 3 2 3 2" xfId="34828"/>
    <cellStyle name="Normal 6 4 3 2 3 2 2" xfId="34829"/>
    <cellStyle name="Normal 6 4 3 2 3 2 2 2" xfId="34830"/>
    <cellStyle name="Normal 6 4 3 2 3 2 2 3" xfId="34831"/>
    <cellStyle name="Normal 6 4 3 2 3 2 2 4" xfId="34832"/>
    <cellStyle name="Normal 6 4 3 2 3 2 3" xfId="34833"/>
    <cellStyle name="Normal 6 4 3 2 3 2 3 2" xfId="34834"/>
    <cellStyle name="Normal 6 4 3 2 3 2 3 3" xfId="34835"/>
    <cellStyle name="Normal 6 4 3 2 3 2 4" xfId="34836"/>
    <cellStyle name="Normal 6 4 3 2 3 2 5" xfId="34837"/>
    <cellStyle name="Normal 6 4 3 2 3 2 6" xfId="34838"/>
    <cellStyle name="Normal 6 4 3 2 3 3" xfId="34839"/>
    <cellStyle name="Normal 6 4 3 2 3 3 2" xfId="34840"/>
    <cellStyle name="Normal 6 4 3 2 3 3 3" xfId="34841"/>
    <cellStyle name="Normal 6 4 3 2 3 3 4" xfId="34842"/>
    <cellStyle name="Normal 6 4 3 2 3 4" xfId="34843"/>
    <cellStyle name="Normal 6 4 3 2 3 4 2" xfId="34844"/>
    <cellStyle name="Normal 6 4 3 2 3 4 3" xfId="34845"/>
    <cellStyle name="Normal 6 4 3 2 3 4 4" xfId="34846"/>
    <cellStyle name="Normal 6 4 3 2 3 5" xfId="34847"/>
    <cellStyle name="Normal 6 4 3 2 3 5 2" xfId="34848"/>
    <cellStyle name="Normal 6 4 3 2 3 5 3" xfId="34849"/>
    <cellStyle name="Normal 6 4 3 2 3 5 4" xfId="34850"/>
    <cellStyle name="Normal 6 4 3 2 3 6" xfId="34851"/>
    <cellStyle name="Normal 6 4 3 2 3 6 2" xfId="34852"/>
    <cellStyle name="Normal 6 4 3 2 3 6 3" xfId="34853"/>
    <cellStyle name="Normal 6 4 3 2 3 7" xfId="34854"/>
    <cellStyle name="Normal 6 4 3 2 3 8" xfId="34855"/>
    <cellStyle name="Normal 6 4 3 2 3 9" xfId="34856"/>
    <cellStyle name="Normal 6 4 3 2 4" xfId="34857"/>
    <cellStyle name="Normal 6 4 3 2 4 2" xfId="34858"/>
    <cellStyle name="Normal 6 4 3 2 4 2 2" xfId="34859"/>
    <cellStyle name="Normal 6 4 3 2 4 2 3" xfId="34860"/>
    <cellStyle name="Normal 6 4 3 2 4 2 4" xfId="34861"/>
    <cellStyle name="Normal 6 4 3 2 4 3" xfId="34862"/>
    <cellStyle name="Normal 6 4 3 2 4 3 2" xfId="34863"/>
    <cellStyle name="Normal 6 4 3 2 4 3 3" xfId="34864"/>
    <cellStyle name="Normal 6 4 3 2 4 4" xfId="34865"/>
    <cellStyle name="Normal 6 4 3 2 4 5" xfId="34866"/>
    <cellStyle name="Normal 6 4 3 2 4 6" xfId="34867"/>
    <cellStyle name="Normal 6 4 3 2 5" xfId="34868"/>
    <cellStyle name="Normal 6 4 3 2 5 2" xfId="34869"/>
    <cellStyle name="Normal 6 4 3 2 5 3" xfId="34870"/>
    <cellStyle name="Normal 6 4 3 2 5 4" xfId="34871"/>
    <cellStyle name="Normal 6 4 3 2 6" xfId="34872"/>
    <cellStyle name="Normal 6 4 3 2 6 2" xfId="34873"/>
    <cellStyle name="Normal 6 4 3 2 6 3" xfId="34874"/>
    <cellStyle name="Normal 6 4 3 2 6 4" xfId="34875"/>
    <cellStyle name="Normal 6 4 3 2 7" xfId="34876"/>
    <cellStyle name="Normal 6 4 3 2 7 2" xfId="34877"/>
    <cellStyle name="Normal 6 4 3 2 7 3" xfId="34878"/>
    <cellStyle name="Normal 6 4 3 2 7 4" xfId="34879"/>
    <cellStyle name="Normal 6 4 3 2 8" xfId="34880"/>
    <cellStyle name="Normal 6 4 3 2 8 2" xfId="34881"/>
    <cellStyle name="Normal 6 4 3 2 8 3" xfId="34882"/>
    <cellStyle name="Normal 6 4 3 2 9" xfId="34883"/>
    <cellStyle name="Normal 6 4 3 3" xfId="34884"/>
    <cellStyle name="Normal 6 4 3 3 10" xfId="34885"/>
    <cellStyle name="Normal 6 4 3 3 2" xfId="34886"/>
    <cellStyle name="Normal 6 4 3 3 2 2" xfId="34887"/>
    <cellStyle name="Normal 6 4 3 3 2 2 2" xfId="34888"/>
    <cellStyle name="Normal 6 4 3 3 2 2 2 2" xfId="34889"/>
    <cellStyle name="Normal 6 4 3 3 2 2 2 3" xfId="34890"/>
    <cellStyle name="Normal 6 4 3 3 2 2 2 4" xfId="34891"/>
    <cellStyle name="Normal 6 4 3 3 2 2 3" xfId="34892"/>
    <cellStyle name="Normal 6 4 3 3 2 2 3 2" xfId="34893"/>
    <cellStyle name="Normal 6 4 3 3 2 2 3 3" xfId="34894"/>
    <cellStyle name="Normal 6 4 3 3 2 2 4" xfId="34895"/>
    <cellStyle name="Normal 6 4 3 3 2 2 5" xfId="34896"/>
    <cellStyle name="Normal 6 4 3 3 2 2 6" xfId="34897"/>
    <cellStyle name="Normal 6 4 3 3 2 3" xfId="34898"/>
    <cellStyle name="Normal 6 4 3 3 2 3 2" xfId="34899"/>
    <cellStyle name="Normal 6 4 3 3 2 3 3" xfId="34900"/>
    <cellStyle name="Normal 6 4 3 3 2 3 4" xfId="34901"/>
    <cellStyle name="Normal 6 4 3 3 2 4" xfId="34902"/>
    <cellStyle name="Normal 6 4 3 3 2 4 2" xfId="34903"/>
    <cellStyle name="Normal 6 4 3 3 2 4 3" xfId="34904"/>
    <cellStyle name="Normal 6 4 3 3 2 4 4" xfId="34905"/>
    <cellStyle name="Normal 6 4 3 3 2 5" xfId="34906"/>
    <cellStyle name="Normal 6 4 3 3 2 5 2" xfId="34907"/>
    <cellStyle name="Normal 6 4 3 3 2 5 3" xfId="34908"/>
    <cellStyle name="Normal 6 4 3 3 2 5 4" xfId="34909"/>
    <cellStyle name="Normal 6 4 3 3 2 6" xfId="34910"/>
    <cellStyle name="Normal 6 4 3 3 2 6 2" xfId="34911"/>
    <cellStyle name="Normal 6 4 3 3 2 6 3" xfId="34912"/>
    <cellStyle name="Normal 6 4 3 3 2 7" xfId="34913"/>
    <cellStyle name="Normal 6 4 3 3 2 8" xfId="34914"/>
    <cellStyle name="Normal 6 4 3 3 2 9" xfId="34915"/>
    <cellStyle name="Normal 6 4 3 3 3" xfId="34916"/>
    <cellStyle name="Normal 6 4 3 3 3 2" xfId="34917"/>
    <cellStyle name="Normal 6 4 3 3 3 2 2" xfId="34918"/>
    <cellStyle name="Normal 6 4 3 3 3 2 3" xfId="34919"/>
    <cellStyle name="Normal 6 4 3 3 3 2 4" xfId="34920"/>
    <cellStyle name="Normal 6 4 3 3 3 3" xfId="34921"/>
    <cellStyle name="Normal 6 4 3 3 3 3 2" xfId="34922"/>
    <cellStyle name="Normal 6 4 3 3 3 3 3" xfId="34923"/>
    <cellStyle name="Normal 6 4 3 3 3 4" xfId="34924"/>
    <cellStyle name="Normal 6 4 3 3 3 5" xfId="34925"/>
    <cellStyle name="Normal 6 4 3 3 3 6" xfId="34926"/>
    <cellStyle name="Normal 6 4 3 3 4" xfId="34927"/>
    <cellStyle name="Normal 6 4 3 3 4 2" xfId="34928"/>
    <cellStyle name="Normal 6 4 3 3 4 3" xfId="34929"/>
    <cellStyle name="Normal 6 4 3 3 4 4" xfId="34930"/>
    <cellStyle name="Normal 6 4 3 3 5" xfId="34931"/>
    <cellStyle name="Normal 6 4 3 3 5 2" xfId="34932"/>
    <cellStyle name="Normal 6 4 3 3 5 3" xfId="34933"/>
    <cellStyle name="Normal 6 4 3 3 5 4" xfId="34934"/>
    <cellStyle name="Normal 6 4 3 3 6" xfId="34935"/>
    <cellStyle name="Normal 6 4 3 3 6 2" xfId="34936"/>
    <cellStyle name="Normal 6 4 3 3 6 3" xfId="34937"/>
    <cellStyle name="Normal 6 4 3 3 6 4" xfId="34938"/>
    <cellStyle name="Normal 6 4 3 3 7" xfId="34939"/>
    <cellStyle name="Normal 6 4 3 3 7 2" xfId="34940"/>
    <cellStyle name="Normal 6 4 3 3 7 3" xfId="34941"/>
    <cellStyle name="Normal 6 4 3 3 8" xfId="34942"/>
    <cellStyle name="Normal 6 4 3 3 9" xfId="34943"/>
    <cellStyle name="Normal 6 4 3 4" xfId="34944"/>
    <cellStyle name="Normal 6 4 3 4 2" xfId="34945"/>
    <cellStyle name="Normal 6 4 3 4 2 2" xfId="34946"/>
    <cellStyle name="Normal 6 4 3 4 2 2 2" xfId="34947"/>
    <cellStyle name="Normal 6 4 3 4 2 2 3" xfId="34948"/>
    <cellStyle name="Normal 6 4 3 4 2 2 4" xfId="34949"/>
    <cellStyle name="Normal 6 4 3 4 2 3" xfId="34950"/>
    <cellStyle name="Normal 6 4 3 4 2 3 2" xfId="34951"/>
    <cellStyle name="Normal 6 4 3 4 2 3 3" xfId="34952"/>
    <cellStyle name="Normal 6 4 3 4 2 4" xfId="34953"/>
    <cellStyle name="Normal 6 4 3 4 2 5" xfId="34954"/>
    <cellStyle name="Normal 6 4 3 4 2 6" xfId="34955"/>
    <cellStyle name="Normal 6 4 3 4 3" xfId="34956"/>
    <cellStyle name="Normal 6 4 3 4 3 2" xfId="34957"/>
    <cellStyle name="Normal 6 4 3 4 3 3" xfId="34958"/>
    <cellStyle name="Normal 6 4 3 4 3 4" xfId="34959"/>
    <cellStyle name="Normal 6 4 3 4 4" xfId="34960"/>
    <cellStyle name="Normal 6 4 3 4 4 2" xfId="34961"/>
    <cellStyle name="Normal 6 4 3 4 4 3" xfId="34962"/>
    <cellStyle name="Normal 6 4 3 4 4 4" xfId="34963"/>
    <cellStyle name="Normal 6 4 3 4 5" xfId="34964"/>
    <cellStyle name="Normal 6 4 3 4 5 2" xfId="34965"/>
    <cellStyle name="Normal 6 4 3 4 5 3" xfId="34966"/>
    <cellStyle name="Normal 6 4 3 4 5 4" xfId="34967"/>
    <cellStyle name="Normal 6 4 3 4 6" xfId="34968"/>
    <cellStyle name="Normal 6 4 3 4 6 2" xfId="34969"/>
    <cellStyle name="Normal 6 4 3 4 6 3" xfId="34970"/>
    <cellStyle name="Normal 6 4 3 4 7" xfId="34971"/>
    <cellStyle name="Normal 6 4 3 4 8" xfId="34972"/>
    <cellStyle name="Normal 6 4 3 4 9" xfId="34973"/>
    <cellStyle name="Normal 6 4 3 5" xfId="34974"/>
    <cellStyle name="Normal 6 4 3 5 2" xfId="34975"/>
    <cellStyle name="Normal 6 4 3 5 2 2" xfId="34976"/>
    <cellStyle name="Normal 6 4 3 5 2 2 2" xfId="34977"/>
    <cellStyle name="Normal 6 4 3 5 2 2 3" xfId="34978"/>
    <cellStyle name="Normal 6 4 3 5 2 2 4" xfId="34979"/>
    <cellStyle name="Normal 6 4 3 5 2 3" xfId="34980"/>
    <cellStyle name="Normal 6 4 3 5 2 3 2" xfId="34981"/>
    <cellStyle name="Normal 6 4 3 5 2 3 3" xfId="34982"/>
    <cellStyle name="Normal 6 4 3 5 2 4" xfId="34983"/>
    <cellStyle name="Normal 6 4 3 5 2 5" xfId="34984"/>
    <cellStyle name="Normal 6 4 3 5 2 6" xfId="34985"/>
    <cellStyle name="Normal 6 4 3 5 3" xfId="34986"/>
    <cellStyle name="Normal 6 4 3 5 3 2" xfId="34987"/>
    <cellStyle name="Normal 6 4 3 5 3 3" xfId="34988"/>
    <cellStyle name="Normal 6 4 3 5 3 4" xfId="34989"/>
    <cellStyle name="Normal 6 4 3 5 4" xfId="34990"/>
    <cellStyle name="Normal 6 4 3 5 4 2" xfId="34991"/>
    <cellStyle name="Normal 6 4 3 5 4 3" xfId="34992"/>
    <cellStyle name="Normal 6 4 3 5 4 4" xfId="34993"/>
    <cellStyle name="Normal 6 4 3 5 5" xfId="34994"/>
    <cellStyle name="Normal 6 4 3 5 5 2" xfId="34995"/>
    <cellStyle name="Normal 6 4 3 5 5 3" xfId="34996"/>
    <cellStyle name="Normal 6 4 3 5 5 4" xfId="34997"/>
    <cellStyle name="Normal 6 4 3 5 6" xfId="34998"/>
    <cellStyle name="Normal 6 4 3 5 6 2" xfId="34999"/>
    <cellStyle name="Normal 6 4 3 5 6 3" xfId="35000"/>
    <cellStyle name="Normal 6 4 3 5 7" xfId="35001"/>
    <cellStyle name="Normal 6 4 3 5 8" xfId="35002"/>
    <cellStyle name="Normal 6 4 3 5 9" xfId="35003"/>
    <cellStyle name="Normal 6 4 3 6" xfId="35004"/>
    <cellStyle name="Normal 6 4 3 6 2" xfId="35005"/>
    <cellStyle name="Normal 6 4 3 6 2 2" xfId="35006"/>
    <cellStyle name="Normal 6 4 3 6 2 2 2" xfId="35007"/>
    <cellStyle name="Normal 6 4 3 6 2 2 3" xfId="35008"/>
    <cellStyle name="Normal 6 4 3 6 2 2 4" xfId="35009"/>
    <cellStyle name="Normal 6 4 3 6 2 3" xfId="35010"/>
    <cellStyle name="Normal 6 4 3 6 2 3 2" xfId="35011"/>
    <cellStyle name="Normal 6 4 3 6 2 3 3" xfId="35012"/>
    <cellStyle name="Normal 6 4 3 6 2 4" xfId="35013"/>
    <cellStyle name="Normal 6 4 3 6 2 5" xfId="35014"/>
    <cellStyle name="Normal 6 4 3 6 2 6" xfId="35015"/>
    <cellStyle name="Normal 6 4 3 6 3" xfId="35016"/>
    <cellStyle name="Normal 6 4 3 6 3 2" xfId="35017"/>
    <cellStyle name="Normal 6 4 3 6 3 3" xfId="35018"/>
    <cellStyle name="Normal 6 4 3 6 3 4" xfId="35019"/>
    <cellStyle name="Normal 6 4 3 6 4" xfId="35020"/>
    <cellStyle name="Normal 6 4 3 6 4 2" xfId="35021"/>
    <cellStyle name="Normal 6 4 3 6 4 3" xfId="35022"/>
    <cellStyle name="Normal 6 4 3 6 4 4" xfId="35023"/>
    <cellStyle name="Normal 6 4 3 6 5" xfId="35024"/>
    <cellStyle name="Normal 6 4 3 6 5 2" xfId="35025"/>
    <cellStyle name="Normal 6 4 3 6 5 3" xfId="35026"/>
    <cellStyle name="Normal 6 4 3 6 6" xfId="35027"/>
    <cellStyle name="Normal 6 4 3 6 7" xfId="35028"/>
    <cellStyle name="Normal 6 4 3 6 8" xfId="35029"/>
    <cellStyle name="Normal 6 4 3 7" xfId="35030"/>
    <cellStyle name="Normal 6 4 3 7 2" xfId="35031"/>
    <cellStyle name="Normal 6 4 3 7 2 2" xfId="35032"/>
    <cellStyle name="Normal 6 4 3 7 2 3" xfId="35033"/>
    <cellStyle name="Normal 6 4 3 7 2 4" xfId="35034"/>
    <cellStyle name="Normal 6 4 3 7 3" xfId="35035"/>
    <cellStyle name="Normal 6 4 3 7 3 2" xfId="35036"/>
    <cellStyle name="Normal 6 4 3 7 3 3" xfId="35037"/>
    <cellStyle name="Normal 6 4 3 7 4" xfId="35038"/>
    <cellStyle name="Normal 6 4 3 7 5" xfId="35039"/>
    <cellStyle name="Normal 6 4 3 7 6" xfId="35040"/>
    <cellStyle name="Normal 6 4 3 8" xfId="35041"/>
    <cellStyle name="Normal 6 4 3 8 2" xfId="35042"/>
    <cellStyle name="Normal 6 4 3 8 3" xfId="35043"/>
    <cellStyle name="Normal 6 4 3 8 4" xfId="35044"/>
    <cellStyle name="Normal 6 4 3 9" xfId="35045"/>
    <cellStyle name="Normal 6 4 3 9 2" xfId="35046"/>
    <cellStyle name="Normal 6 4 3 9 3" xfId="35047"/>
    <cellStyle name="Normal 6 4 3 9 4" xfId="35048"/>
    <cellStyle name="Normal 6 4 4" xfId="35049"/>
    <cellStyle name="Normal 6 4 4 10" xfId="35050"/>
    <cellStyle name="Normal 6 4 4 11" xfId="35051"/>
    <cellStyle name="Normal 6 4 4 2" xfId="35052"/>
    <cellStyle name="Normal 6 4 4 2 10" xfId="35053"/>
    <cellStyle name="Normal 6 4 4 2 2" xfId="35054"/>
    <cellStyle name="Normal 6 4 4 2 2 2" xfId="35055"/>
    <cellStyle name="Normal 6 4 4 2 2 2 2" xfId="35056"/>
    <cellStyle name="Normal 6 4 4 2 2 2 2 2" xfId="35057"/>
    <cellStyle name="Normal 6 4 4 2 2 2 2 3" xfId="35058"/>
    <cellStyle name="Normal 6 4 4 2 2 2 2 4" xfId="35059"/>
    <cellStyle name="Normal 6 4 4 2 2 2 3" xfId="35060"/>
    <cellStyle name="Normal 6 4 4 2 2 2 3 2" xfId="35061"/>
    <cellStyle name="Normal 6 4 4 2 2 2 3 3" xfId="35062"/>
    <cellStyle name="Normal 6 4 4 2 2 2 4" xfId="35063"/>
    <cellStyle name="Normal 6 4 4 2 2 2 5" xfId="35064"/>
    <cellStyle name="Normal 6 4 4 2 2 2 6" xfId="35065"/>
    <cellStyle name="Normal 6 4 4 2 2 3" xfId="35066"/>
    <cellStyle name="Normal 6 4 4 2 2 3 2" xfId="35067"/>
    <cellStyle name="Normal 6 4 4 2 2 3 3" xfId="35068"/>
    <cellStyle name="Normal 6 4 4 2 2 3 4" xfId="35069"/>
    <cellStyle name="Normal 6 4 4 2 2 4" xfId="35070"/>
    <cellStyle name="Normal 6 4 4 2 2 4 2" xfId="35071"/>
    <cellStyle name="Normal 6 4 4 2 2 4 3" xfId="35072"/>
    <cellStyle name="Normal 6 4 4 2 2 4 4" xfId="35073"/>
    <cellStyle name="Normal 6 4 4 2 2 5" xfId="35074"/>
    <cellStyle name="Normal 6 4 4 2 2 5 2" xfId="35075"/>
    <cellStyle name="Normal 6 4 4 2 2 5 3" xfId="35076"/>
    <cellStyle name="Normal 6 4 4 2 2 5 4" xfId="35077"/>
    <cellStyle name="Normal 6 4 4 2 2 6" xfId="35078"/>
    <cellStyle name="Normal 6 4 4 2 2 6 2" xfId="35079"/>
    <cellStyle name="Normal 6 4 4 2 2 6 3" xfId="35080"/>
    <cellStyle name="Normal 6 4 4 2 2 7" xfId="35081"/>
    <cellStyle name="Normal 6 4 4 2 2 8" xfId="35082"/>
    <cellStyle name="Normal 6 4 4 2 2 9" xfId="35083"/>
    <cellStyle name="Normal 6 4 4 2 3" xfId="35084"/>
    <cellStyle name="Normal 6 4 4 2 3 2" xfId="35085"/>
    <cellStyle name="Normal 6 4 4 2 3 2 2" xfId="35086"/>
    <cellStyle name="Normal 6 4 4 2 3 2 3" xfId="35087"/>
    <cellStyle name="Normal 6 4 4 2 3 2 4" xfId="35088"/>
    <cellStyle name="Normal 6 4 4 2 3 3" xfId="35089"/>
    <cellStyle name="Normal 6 4 4 2 3 3 2" xfId="35090"/>
    <cellStyle name="Normal 6 4 4 2 3 3 3" xfId="35091"/>
    <cellStyle name="Normal 6 4 4 2 3 4" xfId="35092"/>
    <cellStyle name="Normal 6 4 4 2 3 5" xfId="35093"/>
    <cellStyle name="Normal 6 4 4 2 3 6" xfId="35094"/>
    <cellStyle name="Normal 6 4 4 2 4" xfId="35095"/>
    <cellStyle name="Normal 6 4 4 2 4 2" xfId="35096"/>
    <cellStyle name="Normal 6 4 4 2 4 3" xfId="35097"/>
    <cellStyle name="Normal 6 4 4 2 4 4" xfId="35098"/>
    <cellStyle name="Normal 6 4 4 2 5" xfId="35099"/>
    <cellStyle name="Normal 6 4 4 2 5 2" xfId="35100"/>
    <cellStyle name="Normal 6 4 4 2 5 3" xfId="35101"/>
    <cellStyle name="Normal 6 4 4 2 5 4" xfId="35102"/>
    <cellStyle name="Normal 6 4 4 2 6" xfId="35103"/>
    <cellStyle name="Normal 6 4 4 2 6 2" xfId="35104"/>
    <cellStyle name="Normal 6 4 4 2 6 3" xfId="35105"/>
    <cellStyle name="Normal 6 4 4 2 6 4" xfId="35106"/>
    <cellStyle name="Normal 6 4 4 2 7" xfId="35107"/>
    <cellStyle name="Normal 6 4 4 2 7 2" xfId="35108"/>
    <cellStyle name="Normal 6 4 4 2 7 3" xfId="35109"/>
    <cellStyle name="Normal 6 4 4 2 8" xfId="35110"/>
    <cellStyle name="Normal 6 4 4 2 9" xfId="35111"/>
    <cellStyle name="Normal 6 4 4 3" xfId="35112"/>
    <cellStyle name="Normal 6 4 4 3 2" xfId="35113"/>
    <cellStyle name="Normal 6 4 4 3 2 2" xfId="35114"/>
    <cellStyle name="Normal 6 4 4 3 2 2 2" xfId="35115"/>
    <cellStyle name="Normal 6 4 4 3 2 2 3" xfId="35116"/>
    <cellStyle name="Normal 6 4 4 3 2 2 4" xfId="35117"/>
    <cellStyle name="Normal 6 4 4 3 2 3" xfId="35118"/>
    <cellStyle name="Normal 6 4 4 3 2 3 2" xfId="35119"/>
    <cellStyle name="Normal 6 4 4 3 2 3 3" xfId="35120"/>
    <cellStyle name="Normal 6 4 4 3 2 4" xfId="35121"/>
    <cellStyle name="Normal 6 4 4 3 2 5" xfId="35122"/>
    <cellStyle name="Normal 6 4 4 3 2 6" xfId="35123"/>
    <cellStyle name="Normal 6 4 4 3 3" xfId="35124"/>
    <cellStyle name="Normal 6 4 4 3 3 2" xfId="35125"/>
    <cellStyle name="Normal 6 4 4 3 3 3" xfId="35126"/>
    <cellStyle name="Normal 6 4 4 3 3 4" xfId="35127"/>
    <cellStyle name="Normal 6 4 4 3 4" xfId="35128"/>
    <cellStyle name="Normal 6 4 4 3 4 2" xfId="35129"/>
    <cellStyle name="Normal 6 4 4 3 4 3" xfId="35130"/>
    <cellStyle name="Normal 6 4 4 3 4 4" xfId="35131"/>
    <cellStyle name="Normal 6 4 4 3 5" xfId="35132"/>
    <cellStyle name="Normal 6 4 4 3 5 2" xfId="35133"/>
    <cellStyle name="Normal 6 4 4 3 5 3" xfId="35134"/>
    <cellStyle name="Normal 6 4 4 3 5 4" xfId="35135"/>
    <cellStyle name="Normal 6 4 4 3 6" xfId="35136"/>
    <cellStyle name="Normal 6 4 4 3 6 2" xfId="35137"/>
    <cellStyle name="Normal 6 4 4 3 6 3" xfId="35138"/>
    <cellStyle name="Normal 6 4 4 3 7" xfId="35139"/>
    <cellStyle name="Normal 6 4 4 3 8" xfId="35140"/>
    <cellStyle name="Normal 6 4 4 3 9" xfId="35141"/>
    <cellStyle name="Normal 6 4 4 4" xfId="35142"/>
    <cellStyle name="Normal 6 4 4 4 2" xfId="35143"/>
    <cellStyle name="Normal 6 4 4 4 2 2" xfId="35144"/>
    <cellStyle name="Normal 6 4 4 4 2 3" xfId="35145"/>
    <cellStyle name="Normal 6 4 4 4 2 4" xfId="35146"/>
    <cellStyle name="Normal 6 4 4 4 3" xfId="35147"/>
    <cellStyle name="Normal 6 4 4 4 3 2" xfId="35148"/>
    <cellStyle name="Normal 6 4 4 4 3 3" xfId="35149"/>
    <cellStyle name="Normal 6 4 4 4 4" xfId="35150"/>
    <cellStyle name="Normal 6 4 4 4 5" xfId="35151"/>
    <cellStyle name="Normal 6 4 4 4 6" xfId="35152"/>
    <cellStyle name="Normal 6 4 4 5" xfId="35153"/>
    <cellStyle name="Normal 6 4 4 5 2" xfId="35154"/>
    <cellStyle name="Normal 6 4 4 5 3" xfId="35155"/>
    <cellStyle name="Normal 6 4 4 5 4" xfId="35156"/>
    <cellStyle name="Normal 6 4 4 6" xfId="35157"/>
    <cellStyle name="Normal 6 4 4 6 2" xfId="35158"/>
    <cellStyle name="Normal 6 4 4 6 3" xfId="35159"/>
    <cellStyle name="Normal 6 4 4 6 4" xfId="35160"/>
    <cellStyle name="Normal 6 4 4 7" xfId="35161"/>
    <cellStyle name="Normal 6 4 4 7 2" xfId="35162"/>
    <cellStyle name="Normal 6 4 4 7 3" xfId="35163"/>
    <cellStyle name="Normal 6 4 4 7 4" xfId="35164"/>
    <cellStyle name="Normal 6 4 4 8" xfId="35165"/>
    <cellStyle name="Normal 6 4 4 8 2" xfId="35166"/>
    <cellStyle name="Normal 6 4 4 8 3" xfId="35167"/>
    <cellStyle name="Normal 6 4 4 9" xfId="35168"/>
    <cellStyle name="Normal 6 4 5" xfId="35169"/>
    <cellStyle name="Normal 6 4 5 10" xfId="35170"/>
    <cellStyle name="Normal 6 4 5 11" xfId="35171"/>
    <cellStyle name="Normal 6 4 5 2" xfId="35172"/>
    <cellStyle name="Normal 6 4 5 2 10" xfId="35173"/>
    <cellStyle name="Normal 6 4 5 2 2" xfId="35174"/>
    <cellStyle name="Normal 6 4 5 2 2 2" xfId="35175"/>
    <cellStyle name="Normal 6 4 5 2 2 2 2" xfId="35176"/>
    <cellStyle name="Normal 6 4 5 2 2 2 2 2" xfId="35177"/>
    <cellStyle name="Normal 6 4 5 2 2 2 2 3" xfId="35178"/>
    <cellStyle name="Normal 6 4 5 2 2 2 2 4" xfId="35179"/>
    <cellStyle name="Normal 6 4 5 2 2 2 3" xfId="35180"/>
    <cellStyle name="Normal 6 4 5 2 2 2 3 2" xfId="35181"/>
    <cellStyle name="Normal 6 4 5 2 2 2 3 3" xfId="35182"/>
    <cellStyle name="Normal 6 4 5 2 2 2 4" xfId="35183"/>
    <cellStyle name="Normal 6 4 5 2 2 2 5" xfId="35184"/>
    <cellStyle name="Normal 6 4 5 2 2 2 6" xfId="35185"/>
    <cellStyle name="Normal 6 4 5 2 2 3" xfId="35186"/>
    <cellStyle name="Normal 6 4 5 2 2 3 2" xfId="35187"/>
    <cellStyle name="Normal 6 4 5 2 2 3 3" xfId="35188"/>
    <cellStyle name="Normal 6 4 5 2 2 3 4" xfId="35189"/>
    <cellStyle name="Normal 6 4 5 2 2 4" xfId="35190"/>
    <cellStyle name="Normal 6 4 5 2 2 4 2" xfId="35191"/>
    <cellStyle name="Normal 6 4 5 2 2 4 3" xfId="35192"/>
    <cellStyle name="Normal 6 4 5 2 2 4 4" xfId="35193"/>
    <cellStyle name="Normal 6 4 5 2 2 5" xfId="35194"/>
    <cellStyle name="Normal 6 4 5 2 2 5 2" xfId="35195"/>
    <cellStyle name="Normal 6 4 5 2 2 5 3" xfId="35196"/>
    <cellStyle name="Normal 6 4 5 2 2 5 4" xfId="35197"/>
    <cellStyle name="Normal 6 4 5 2 2 6" xfId="35198"/>
    <cellStyle name="Normal 6 4 5 2 2 6 2" xfId="35199"/>
    <cellStyle name="Normal 6 4 5 2 2 6 3" xfId="35200"/>
    <cellStyle name="Normal 6 4 5 2 2 7" xfId="35201"/>
    <cellStyle name="Normal 6 4 5 2 2 8" xfId="35202"/>
    <cellStyle name="Normal 6 4 5 2 2 9" xfId="35203"/>
    <cellStyle name="Normal 6 4 5 2 3" xfId="35204"/>
    <cellStyle name="Normal 6 4 5 2 3 2" xfId="35205"/>
    <cellStyle name="Normal 6 4 5 2 3 2 2" xfId="35206"/>
    <cellStyle name="Normal 6 4 5 2 3 2 3" xfId="35207"/>
    <cellStyle name="Normal 6 4 5 2 3 2 4" xfId="35208"/>
    <cellStyle name="Normal 6 4 5 2 3 3" xfId="35209"/>
    <cellStyle name="Normal 6 4 5 2 3 3 2" xfId="35210"/>
    <cellStyle name="Normal 6 4 5 2 3 3 3" xfId="35211"/>
    <cellStyle name="Normal 6 4 5 2 3 4" xfId="35212"/>
    <cellStyle name="Normal 6 4 5 2 3 5" xfId="35213"/>
    <cellStyle name="Normal 6 4 5 2 3 6" xfId="35214"/>
    <cellStyle name="Normal 6 4 5 2 4" xfId="35215"/>
    <cellStyle name="Normal 6 4 5 2 4 2" xfId="35216"/>
    <cellStyle name="Normal 6 4 5 2 4 3" xfId="35217"/>
    <cellStyle name="Normal 6 4 5 2 4 4" xfId="35218"/>
    <cellStyle name="Normal 6 4 5 2 5" xfId="35219"/>
    <cellStyle name="Normal 6 4 5 2 5 2" xfId="35220"/>
    <cellStyle name="Normal 6 4 5 2 5 3" xfId="35221"/>
    <cellStyle name="Normal 6 4 5 2 5 4" xfId="35222"/>
    <cellStyle name="Normal 6 4 5 2 6" xfId="35223"/>
    <cellStyle name="Normal 6 4 5 2 6 2" xfId="35224"/>
    <cellStyle name="Normal 6 4 5 2 6 3" xfId="35225"/>
    <cellStyle name="Normal 6 4 5 2 6 4" xfId="35226"/>
    <cellStyle name="Normal 6 4 5 2 7" xfId="35227"/>
    <cellStyle name="Normal 6 4 5 2 7 2" xfId="35228"/>
    <cellStyle name="Normal 6 4 5 2 7 3" xfId="35229"/>
    <cellStyle name="Normal 6 4 5 2 8" xfId="35230"/>
    <cellStyle name="Normal 6 4 5 2 9" xfId="35231"/>
    <cellStyle name="Normal 6 4 5 3" xfId="35232"/>
    <cellStyle name="Normal 6 4 5 3 2" xfId="35233"/>
    <cellStyle name="Normal 6 4 5 3 2 2" xfId="35234"/>
    <cellStyle name="Normal 6 4 5 3 2 2 2" xfId="35235"/>
    <cellStyle name="Normal 6 4 5 3 2 2 3" xfId="35236"/>
    <cellStyle name="Normal 6 4 5 3 2 2 4" xfId="35237"/>
    <cellStyle name="Normal 6 4 5 3 2 3" xfId="35238"/>
    <cellStyle name="Normal 6 4 5 3 2 3 2" xfId="35239"/>
    <cellStyle name="Normal 6 4 5 3 2 3 3" xfId="35240"/>
    <cellStyle name="Normal 6 4 5 3 2 4" xfId="35241"/>
    <cellStyle name="Normal 6 4 5 3 2 5" xfId="35242"/>
    <cellStyle name="Normal 6 4 5 3 2 6" xfId="35243"/>
    <cellStyle name="Normal 6 4 5 3 3" xfId="35244"/>
    <cellStyle name="Normal 6 4 5 3 3 2" xfId="35245"/>
    <cellStyle name="Normal 6 4 5 3 3 3" xfId="35246"/>
    <cellStyle name="Normal 6 4 5 3 3 4" xfId="35247"/>
    <cellStyle name="Normal 6 4 5 3 4" xfId="35248"/>
    <cellStyle name="Normal 6 4 5 3 4 2" xfId="35249"/>
    <cellStyle name="Normal 6 4 5 3 4 3" xfId="35250"/>
    <cellStyle name="Normal 6 4 5 3 4 4" xfId="35251"/>
    <cellStyle name="Normal 6 4 5 3 5" xfId="35252"/>
    <cellStyle name="Normal 6 4 5 3 5 2" xfId="35253"/>
    <cellStyle name="Normal 6 4 5 3 5 3" xfId="35254"/>
    <cellStyle name="Normal 6 4 5 3 5 4" xfId="35255"/>
    <cellStyle name="Normal 6 4 5 3 6" xfId="35256"/>
    <cellStyle name="Normal 6 4 5 3 6 2" xfId="35257"/>
    <cellStyle name="Normal 6 4 5 3 6 3" xfId="35258"/>
    <cellStyle name="Normal 6 4 5 3 7" xfId="35259"/>
    <cellStyle name="Normal 6 4 5 3 8" xfId="35260"/>
    <cellStyle name="Normal 6 4 5 3 9" xfId="35261"/>
    <cellStyle name="Normal 6 4 5 4" xfId="35262"/>
    <cellStyle name="Normal 6 4 5 4 2" xfId="35263"/>
    <cellStyle name="Normal 6 4 5 4 2 2" xfId="35264"/>
    <cellStyle name="Normal 6 4 5 4 2 3" xfId="35265"/>
    <cellStyle name="Normal 6 4 5 4 2 4" xfId="35266"/>
    <cellStyle name="Normal 6 4 5 4 3" xfId="35267"/>
    <cellStyle name="Normal 6 4 5 4 3 2" xfId="35268"/>
    <cellStyle name="Normal 6 4 5 4 3 3" xfId="35269"/>
    <cellStyle name="Normal 6 4 5 4 4" xfId="35270"/>
    <cellStyle name="Normal 6 4 5 4 5" xfId="35271"/>
    <cellStyle name="Normal 6 4 5 4 6" xfId="35272"/>
    <cellStyle name="Normal 6 4 5 5" xfId="35273"/>
    <cellStyle name="Normal 6 4 5 5 2" xfId="35274"/>
    <cellStyle name="Normal 6 4 5 5 3" xfId="35275"/>
    <cellStyle name="Normal 6 4 5 5 4" xfId="35276"/>
    <cellStyle name="Normal 6 4 5 6" xfId="35277"/>
    <cellStyle name="Normal 6 4 5 6 2" xfId="35278"/>
    <cellStyle name="Normal 6 4 5 6 3" xfId="35279"/>
    <cellStyle name="Normal 6 4 5 6 4" xfId="35280"/>
    <cellStyle name="Normal 6 4 5 7" xfId="35281"/>
    <cellStyle name="Normal 6 4 5 7 2" xfId="35282"/>
    <cellStyle name="Normal 6 4 5 7 3" xfId="35283"/>
    <cellStyle name="Normal 6 4 5 7 4" xfId="35284"/>
    <cellStyle name="Normal 6 4 5 8" xfId="35285"/>
    <cellStyle name="Normal 6 4 5 8 2" xfId="35286"/>
    <cellStyle name="Normal 6 4 5 8 3" xfId="35287"/>
    <cellStyle name="Normal 6 4 5 9" xfId="35288"/>
    <cellStyle name="Normal 6 4 6" xfId="35289"/>
    <cellStyle name="Normal 6 4 6 10" xfId="35290"/>
    <cellStyle name="Normal 6 4 6 11" xfId="35291"/>
    <cellStyle name="Normal 6 4 6 2" xfId="35292"/>
    <cellStyle name="Normal 6 4 6 2 10" xfId="35293"/>
    <cellStyle name="Normal 6 4 6 2 2" xfId="35294"/>
    <cellStyle name="Normal 6 4 6 2 2 2" xfId="35295"/>
    <cellStyle name="Normal 6 4 6 2 2 2 2" xfId="35296"/>
    <cellStyle name="Normal 6 4 6 2 2 2 2 2" xfId="35297"/>
    <cellStyle name="Normal 6 4 6 2 2 2 2 3" xfId="35298"/>
    <cellStyle name="Normal 6 4 6 2 2 2 2 4" xfId="35299"/>
    <cellStyle name="Normal 6 4 6 2 2 2 3" xfId="35300"/>
    <cellStyle name="Normal 6 4 6 2 2 2 3 2" xfId="35301"/>
    <cellStyle name="Normal 6 4 6 2 2 2 3 3" xfId="35302"/>
    <cellStyle name="Normal 6 4 6 2 2 2 4" xfId="35303"/>
    <cellStyle name="Normal 6 4 6 2 2 2 5" xfId="35304"/>
    <cellStyle name="Normal 6 4 6 2 2 2 6" xfId="35305"/>
    <cellStyle name="Normal 6 4 6 2 2 3" xfId="35306"/>
    <cellStyle name="Normal 6 4 6 2 2 3 2" xfId="35307"/>
    <cellStyle name="Normal 6 4 6 2 2 3 3" xfId="35308"/>
    <cellStyle name="Normal 6 4 6 2 2 3 4" xfId="35309"/>
    <cellStyle name="Normal 6 4 6 2 2 4" xfId="35310"/>
    <cellStyle name="Normal 6 4 6 2 2 4 2" xfId="35311"/>
    <cellStyle name="Normal 6 4 6 2 2 4 3" xfId="35312"/>
    <cellStyle name="Normal 6 4 6 2 2 4 4" xfId="35313"/>
    <cellStyle name="Normal 6 4 6 2 2 5" xfId="35314"/>
    <cellStyle name="Normal 6 4 6 2 2 5 2" xfId="35315"/>
    <cellStyle name="Normal 6 4 6 2 2 5 3" xfId="35316"/>
    <cellStyle name="Normal 6 4 6 2 2 5 4" xfId="35317"/>
    <cellStyle name="Normal 6 4 6 2 2 6" xfId="35318"/>
    <cellStyle name="Normal 6 4 6 2 2 6 2" xfId="35319"/>
    <cellStyle name="Normal 6 4 6 2 2 6 3" xfId="35320"/>
    <cellStyle name="Normal 6 4 6 2 2 7" xfId="35321"/>
    <cellStyle name="Normal 6 4 6 2 2 8" xfId="35322"/>
    <cellStyle name="Normal 6 4 6 2 2 9" xfId="35323"/>
    <cellStyle name="Normal 6 4 6 2 3" xfId="35324"/>
    <cellStyle name="Normal 6 4 6 2 3 2" xfId="35325"/>
    <cellStyle name="Normal 6 4 6 2 3 2 2" xfId="35326"/>
    <cellStyle name="Normal 6 4 6 2 3 2 3" xfId="35327"/>
    <cellStyle name="Normal 6 4 6 2 3 2 4" xfId="35328"/>
    <cellStyle name="Normal 6 4 6 2 3 3" xfId="35329"/>
    <cellStyle name="Normal 6 4 6 2 3 3 2" xfId="35330"/>
    <cellStyle name="Normal 6 4 6 2 3 3 3" xfId="35331"/>
    <cellStyle name="Normal 6 4 6 2 3 4" xfId="35332"/>
    <cellStyle name="Normal 6 4 6 2 3 5" xfId="35333"/>
    <cellStyle name="Normal 6 4 6 2 3 6" xfId="35334"/>
    <cellStyle name="Normal 6 4 6 2 4" xfId="35335"/>
    <cellStyle name="Normal 6 4 6 2 4 2" xfId="35336"/>
    <cellStyle name="Normal 6 4 6 2 4 3" xfId="35337"/>
    <cellStyle name="Normal 6 4 6 2 4 4" xfId="35338"/>
    <cellStyle name="Normal 6 4 6 2 5" xfId="35339"/>
    <cellStyle name="Normal 6 4 6 2 5 2" xfId="35340"/>
    <cellStyle name="Normal 6 4 6 2 5 3" xfId="35341"/>
    <cellStyle name="Normal 6 4 6 2 5 4" xfId="35342"/>
    <cellStyle name="Normal 6 4 6 2 6" xfId="35343"/>
    <cellStyle name="Normal 6 4 6 2 6 2" xfId="35344"/>
    <cellStyle name="Normal 6 4 6 2 6 3" xfId="35345"/>
    <cellStyle name="Normal 6 4 6 2 6 4" xfId="35346"/>
    <cellStyle name="Normal 6 4 6 2 7" xfId="35347"/>
    <cellStyle name="Normal 6 4 6 2 7 2" xfId="35348"/>
    <cellStyle name="Normal 6 4 6 2 7 3" xfId="35349"/>
    <cellStyle name="Normal 6 4 6 2 8" xfId="35350"/>
    <cellStyle name="Normal 6 4 6 2 9" xfId="35351"/>
    <cellStyle name="Normal 6 4 6 3" xfId="35352"/>
    <cellStyle name="Normal 6 4 6 3 2" xfId="35353"/>
    <cellStyle name="Normal 6 4 6 3 2 2" xfId="35354"/>
    <cellStyle name="Normal 6 4 6 3 2 2 2" xfId="35355"/>
    <cellStyle name="Normal 6 4 6 3 2 2 3" xfId="35356"/>
    <cellStyle name="Normal 6 4 6 3 2 2 4" xfId="35357"/>
    <cellStyle name="Normal 6 4 6 3 2 3" xfId="35358"/>
    <cellStyle name="Normal 6 4 6 3 2 3 2" xfId="35359"/>
    <cellStyle name="Normal 6 4 6 3 2 3 3" xfId="35360"/>
    <cellStyle name="Normal 6 4 6 3 2 4" xfId="35361"/>
    <cellStyle name="Normal 6 4 6 3 2 5" xfId="35362"/>
    <cellStyle name="Normal 6 4 6 3 2 6" xfId="35363"/>
    <cellStyle name="Normal 6 4 6 3 3" xfId="35364"/>
    <cellStyle name="Normal 6 4 6 3 3 2" xfId="35365"/>
    <cellStyle name="Normal 6 4 6 3 3 3" xfId="35366"/>
    <cellStyle name="Normal 6 4 6 3 3 4" xfId="35367"/>
    <cellStyle name="Normal 6 4 6 3 4" xfId="35368"/>
    <cellStyle name="Normal 6 4 6 3 4 2" xfId="35369"/>
    <cellStyle name="Normal 6 4 6 3 4 3" xfId="35370"/>
    <cellStyle name="Normal 6 4 6 3 4 4" xfId="35371"/>
    <cellStyle name="Normal 6 4 6 3 5" xfId="35372"/>
    <cellStyle name="Normal 6 4 6 3 5 2" xfId="35373"/>
    <cellStyle name="Normal 6 4 6 3 5 3" xfId="35374"/>
    <cellStyle name="Normal 6 4 6 3 5 4" xfId="35375"/>
    <cellStyle name="Normal 6 4 6 3 6" xfId="35376"/>
    <cellStyle name="Normal 6 4 6 3 6 2" xfId="35377"/>
    <cellStyle name="Normal 6 4 6 3 6 3" xfId="35378"/>
    <cellStyle name="Normal 6 4 6 3 7" xfId="35379"/>
    <cellStyle name="Normal 6 4 6 3 8" xfId="35380"/>
    <cellStyle name="Normal 6 4 6 3 9" xfId="35381"/>
    <cellStyle name="Normal 6 4 6 4" xfId="35382"/>
    <cellStyle name="Normal 6 4 6 4 2" xfId="35383"/>
    <cellStyle name="Normal 6 4 6 4 2 2" xfId="35384"/>
    <cellStyle name="Normal 6 4 6 4 2 3" xfId="35385"/>
    <cellStyle name="Normal 6 4 6 4 2 4" xfId="35386"/>
    <cellStyle name="Normal 6 4 6 4 3" xfId="35387"/>
    <cellStyle name="Normal 6 4 6 4 3 2" xfId="35388"/>
    <cellStyle name="Normal 6 4 6 4 3 3" xfId="35389"/>
    <cellStyle name="Normal 6 4 6 4 4" xfId="35390"/>
    <cellStyle name="Normal 6 4 6 4 5" xfId="35391"/>
    <cellStyle name="Normal 6 4 6 4 6" xfId="35392"/>
    <cellStyle name="Normal 6 4 6 5" xfId="35393"/>
    <cellStyle name="Normal 6 4 6 5 2" xfId="35394"/>
    <cellStyle name="Normal 6 4 6 5 3" xfId="35395"/>
    <cellStyle name="Normal 6 4 6 5 4" xfId="35396"/>
    <cellStyle name="Normal 6 4 6 6" xfId="35397"/>
    <cellStyle name="Normal 6 4 6 6 2" xfId="35398"/>
    <cellStyle name="Normal 6 4 6 6 3" xfId="35399"/>
    <cellStyle name="Normal 6 4 6 6 4" xfId="35400"/>
    <cellStyle name="Normal 6 4 6 7" xfId="35401"/>
    <cellStyle name="Normal 6 4 6 7 2" xfId="35402"/>
    <cellStyle name="Normal 6 4 6 7 3" xfId="35403"/>
    <cellStyle name="Normal 6 4 6 7 4" xfId="35404"/>
    <cellStyle name="Normal 6 4 6 8" xfId="35405"/>
    <cellStyle name="Normal 6 4 6 8 2" xfId="35406"/>
    <cellStyle name="Normal 6 4 6 8 3" xfId="35407"/>
    <cellStyle name="Normal 6 4 6 9" xfId="35408"/>
    <cellStyle name="Normal 6 4 7" xfId="35409"/>
    <cellStyle name="Normal 6 4 7 10" xfId="35410"/>
    <cellStyle name="Normal 6 4 7 2" xfId="35411"/>
    <cellStyle name="Normal 6 4 7 2 2" xfId="35412"/>
    <cellStyle name="Normal 6 4 7 2 2 2" xfId="35413"/>
    <cellStyle name="Normal 6 4 7 2 2 2 2" xfId="35414"/>
    <cellStyle name="Normal 6 4 7 2 2 2 3" xfId="35415"/>
    <cellStyle name="Normal 6 4 7 2 2 2 4" xfId="35416"/>
    <cellStyle name="Normal 6 4 7 2 2 3" xfId="35417"/>
    <cellStyle name="Normal 6 4 7 2 2 3 2" xfId="35418"/>
    <cellStyle name="Normal 6 4 7 2 2 3 3" xfId="35419"/>
    <cellStyle name="Normal 6 4 7 2 2 4" xfId="35420"/>
    <cellStyle name="Normal 6 4 7 2 2 5" xfId="35421"/>
    <cellStyle name="Normal 6 4 7 2 2 6" xfId="35422"/>
    <cellStyle name="Normal 6 4 7 2 3" xfId="35423"/>
    <cellStyle name="Normal 6 4 7 2 3 2" xfId="35424"/>
    <cellStyle name="Normal 6 4 7 2 3 3" xfId="35425"/>
    <cellStyle name="Normal 6 4 7 2 3 4" xfId="35426"/>
    <cellStyle name="Normal 6 4 7 2 4" xfId="35427"/>
    <cellStyle name="Normal 6 4 7 2 4 2" xfId="35428"/>
    <cellStyle name="Normal 6 4 7 2 4 3" xfId="35429"/>
    <cellStyle name="Normal 6 4 7 2 4 4" xfId="35430"/>
    <cellStyle name="Normal 6 4 7 2 5" xfId="35431"/>
    <cellStyle name="Normal 6 4 7 2 5 2" xfId="35432"/>
    <cellStyle name="Normal 6 4 7 2 5 3" xfId="35433"/>
    <cellStyle name="Normal 6 4 7 2 5 4" xfId="35434"/>
    <cellStyle name="Normal 6 4 7 2 6" xfId="35435"/>
    <cellStyle name="Normal 6 4 7 2 6 2" xfId="35436"/>
    <cellStyle name="Normal 6 4 7 2 6 3" xfId="35437"/>
    <cellStyle name="Normal 6 4 7 2 7" xfId="35438"/>
    <cellStyle name="Normal 6 4 7 2 8" xfId="35439"/>
    <cellStyle name="Normal 6 4 7 2 9" xfId="35440"/>
    <cellStyle name="Normal 6 4 7 3" xfId="35441"/>
    <cellStyle name="Normal 6 4 7 3 2" xfId="35442"/>
    <cellStyle name="Normal 6 4 7 3 2 2" xfId="35443"/>
    <cellStyle name="Normal 6 4 7 3 2 3" xfId="35444"/>
    <cellStyle name="Normal 6 4 7 3 2 4" xfId="35445"/>
    <cellStyle name="Normal 6 4 7 3 3" xfId="35446"/>
    <cellStyle name="Normal 6 4 7 3 3 2" xfId="35447"/>
    <cellStyle name="Normal 6 4 7 3 3 3" xfId="35448"/>
    <cellStyle name="Normal 6 4 7 3 4" xfId="35449"/>
    <cellStyle name="Normal 6 4 7 3 5" xfId="35450"/>
    <cellStyle name="Normal 6 4 7 3 6" xfId="35451"/>
    <cellStyle name="Normal 6 4 7 4" xfId="35452"/>
    <cellStyle name="Normal 6 4 7 4 2" xfId="35453"/>
    <cellStyle name="Normal 6 4 7 4 3" xfId="35454"/>
    <cellStyle name="Normal 6 4 7 4 4" xfId="35455"/>
    <cellStyle name="Normal 6 4 7 5" xfId="35456"/>
    <cellStyle name="Normal 6 4 7 5 2" xfId="35457"/>
    <cellStyle name="Normal 6 4 7 5 3" xfId="35458"/>
    <cellStyle name="Normal 6 4 7 5 4" xfId="35459"/>
    <cellStyle name="Normal 6 4 7 6" xfId="35460"/>
    <cellStyle name="Normal 6 4 7 6 2" xfId="35461"/>
    <cellStyle name="Normal 6 4 7 6 3" xfId="35462"/>
    <cellStyle name="Normal 6 4 7 6 4" xfId="35463"/>
    <cellStyle name="Normal 6 4 7 7" xfId="35464"/>
    <cellStyle name="Normal 6 4 7 7 2" xfId="35465"/>
    <cellStyle name="Normal 6 4 7 7 3" xfId="35466"/>
    <cellStyle name="Normal 6 4 7 8" xfId="35467"/>
    <cellStyle name="Normal 6 4 7 9" xfId="35468"/>
    <cellStyle name="Normal 6 4 8" xfId="35469"/>
    <cellStyle name="Normal 6 4 8 2" xfId="35470"/>
    <cellStyle name="Normal 6 4 8 2 2" xfId="35471"/>
    <cellStyle name="Normal 6 4 8 2 2 2" xfId="35472"/>
    <cellStyle name="Normal 6 4 8 2 2 3" xfId="35473"/>
    <cellStyle name="Normal 6 4 8 2 2 4" xfId="35474"/>
    <cellStyle name="Normal 6 4 8 2 3" xfId="35475"/>
    <cellStyle name="Normal 6 4 8 2 3 2" xfId="35476"/>
    <cellStyle name="Normal 6 4 8 2 3 3" xfId="35477"/>
    <cellStyle name="Normal 6 4 8 2 4" xfId="35478"/>
    <cellStyle name="Normal 6 4 8 2 5" xfId="35479"/>
    <cellStyle name="Normal 6 4 8 2 6" xfId="35480"/>
    <cellStyle name="Normal 6 4 8 3" xfId="35481"/>
    <cellStyle name="Normal 6 4 8 3 2" xfId="35482"/>
    <cellStyle name="Normal 6 4 8 3 3" xfId="35483"/>
    <cellStyle name="Normal 6 4 8 3 4" xfId="35484"/>
    <cellStyle name="Normal 6 4 8 4" xfId="35485"/>
    <cellStyle name="Normal 6 4 8 4 2" xfId="35486"/>
    <cellStyle name="Normal 6 4 8 4 3" xfId="35487"/>
    <cellStyle name="Normal 6 4 8 4 4" xfId="35488"/>
    <cellStyle name="Normal 6 4 8 5" xfId="35489"/>
    <cellStyle name="Normal 6 4 8 5 2" xfId="35490"/>
    <cellStyle name="Normal 6 4 8 5 3" xfId="35491"/>
    <cellStyle name="Normal 6 4 8 5 4" xfId="35492"/>
    <cellStyle name="Normal 6 4 8 6" xfId="35493"/>
    <cellStyle name="Normal 6 4 8 6 2" xfId="35494"/>
    <cellStyle name="Normal 6 4 8 6 3" xfId="35495"/>
    <cellStyle name="Normal 6 4 8 7" xfId="35496"/>
    <cellStyle name="Normal 6 4 8 8" xfId="35497"/>
    <cellStyle name="Normal 6 4 8 9" xfId="35498"/>
    <cellStyle name="Normal 6 4 9" xfId="35499"/>
    <cellStyle name="Normal 6 4 9 2" xfId="35500"/>
    <cellStyle name="Normal 6 4 9 2 2" xfId="35501"/>
    <cellStyle name="Normal 6 4 9 2 2 2" xfId="35502"/>
    <cellStyle name="Normal 6 4 9 2 2 3" xfId="35503"/>
    <cellStyle name="Normal 6 4 9 2 2 4" xfId="35504"/>
    <cellStyle name="Normal 6 4 9 2 3" xfId="35505"/>
    <cellStyle name="Normal 6 4 9 2 3 2" xfId="35506"/>
    <cellStyle name="Normal 6 4 9 2 3 3" xfId="35507"/>
    <cellStyle name="Normal 6 4 9 2 4" xfId="35508"/>
    <cellStyle name="Normal 6 4 9 2 5" xfId="35509"/>
    <cellStyle name="Normal 6 4 9 2 6" xfId="35510"/>
    <cellStyle name="Normal 6 4 9 3" xfId="35511"/>
    <cellStyle name="Normal 6 4 9 3 2" xfId="35512"/>
    <cellStyle name="Normal 6 4 9 3 3" xfId="35513"/>
    <cellStyle name="Normal 6 4 9 3 4" xfId="35514"/>
    <cellStyle name="Normal 6 4 9 4" xfId="35515"/>
    <cellStyle name="Normal 6 4 9 4 2" xfId="35516"/>
    <cellStyle name="Normal 6 4 9 4 3" xfId="35517"/>
    <cellStyle name="Normal 6 4 9 4 4" xfId="35518"/>
    <cellStyle name="Normal 6 4 9 5" xfId="35519"/>
    <cellStyle name="Normal 6 4 9 5 2" xfId="35520"/>
    <cellStyle name="Normal 6 4 9 5 3" xfId="35521"/>
    <cellStyle name="Normal 6 4 9 5 4" xfId="35522"/>
    <cellStyle name="Normal 6 4 9 6" xfId="35523"/>
    <cellStyle name="Normal 6 4 9 6 2" xfId="35524"/>
    <cellStyle name="Normal 6 4 9 6 3" xfId="35525"/>
    <cellStyle name="Normal 6 4 9 7" xfId="35526"/>
    <cellStyle name="Normal 6 4 9 8" xfId="35527"/>
    <cellStyle name="Normal 6 4 9 9" xfId="35528"/>
    <cellStyle name="Normal 6 5" xfId="161"/>
    <cellStyle name="Normal 6 5 10" xfId="35529"/>
    <cellStyle name="Normal 6 5 10 2" xfId="35530"/>
    <cellStyle name="Normal 6 5 10 2 2" xfId="35531"/>
    <cellStyle name="Normal 6 5 10 2 2 2" xfId="35532"/>
    <cellStyle name="Normal 6 5 10 2 2 3" xfId="35533"/>
    <cellStyle name="Normal 6 5 10 2 2 4" xfId="35534"/>
    <cellStyle name="Normal 6 5 10 2 3" xfId="35535"/>
    <cellStyle name="Normal 6 5 10 2 3 2" xfId="35536"/>
    <cellStyle name="Normal 6 5 10 2 3 3" xfId="35537"/>
    <cellStyle name="Normal 6 5 10 2 4" xfId="35538"/>
    <cellStyle name="Normal 6 5 10 2 5" xfId="35539"/>
    <cellStyle name="Normal 6 5 10 2 6" xfId="35540"/>
    <cellStyle name="Normal 6 5 10 3" xfId="35541"/>
    <cellStyle name="Normal 6 5 10 3 2" xfId="35542"/>
    <cellStyle name="Normal 6 5 10 3 3" xfId="35543"/>
    <cellStyle name="Normal 6 5 10 3 4" xfId="35544"/>
    <cellStyle name="Normal 6 5 10 4" xfId="35545"/>
    <cellStyle name="Normal 6 5 10 4 2" xfId="35546"/>
    <cellStyle name="Normal 6 5 10 4 3" xfId="35547"/>
    <cellStyle name="Normal 6 5 10 4 4" xfId="35548"/>
    <cellStyle name="Normal 6 5 10 5" xfId="35549"/>
    <cellStyle name="Normal 6 5 10 5 2" xfId="35550"/>
    <cellStyle name="Normal 6 5 10 5 3" xfId="35551"/>
    <cellStyle name="Normal 6 5 10 5 4" xfId="35552"/>
    <cellStyle name="Normal 6 5 10 6" xfId="35553"/>
    <cellStyle name="Normal 6 5 10 6 2" xfId="35554"/>
    <cellStyle name="Normal 6 5 10 6 3" xfId="35555"/>
    <cellStyle name="Normal 6 5 10 7" xfId="35556"/>
    <cellStyle name="Normal 6 5 10 8" xfId="35557"/>
    <cellStyle name="Normal 6 5 10 9" xfId="35558"/>
    <cellStyle name="Normal 6 5 11" xfId="35559"/>
    <cellStyle name="Normal 6 5 11 2" xfId="35560"/>
    <cellStyle name="Normal 6 5 11 2 2" xfId="35561"/>
    <cellStyle name="Normal 6 5 11 2 2 2" xfId="35562"/>
    <cellStyle name="Normal 6 5 11 2 2 3" xfId="35563"/>
    <cellStyle name="Normal 6 5 11 2 2 4" xfId="35564"/>
    <cellStyle name="Normal 6 5 11 2 3" xfId="35565"/>
    <cellStyle name="Normal 6 5 11 2 3 2" xfId="35566"/>
    <cellStyle name="Normal 6 5 11 2 3 3" xfId="35567"/>
    <cellStyle name="Normal 6 5 11 2 4" xfId="35568"/>
    <cellStyle name="Normal 6 5 11 2 5" xfId="35569"/>
    <cellStyle name="Normal 6 5 11 2 6" xfId="35570"/>
    <cellStyle name="Normal 6 5 11 3" xfId="35571"/>
    <cellStyle name="Normal 6 5 11 3 2" xfId="35572"/>
    <cellStyle name="Normal 6 5 11 3 3" xfId="35573"/>
    <cellStyle name="Normal 6 5 11 3 4" xfId="35574"/>
    <cellStyle name="Normal 6 5 11 4" xfId="35575"/>
    <cellStyle name="Normal 6 5 11 4 2" xfId="35576"/>
    <cellStyle name="Normal 6 5 11 4 3" xfId="35577"/>
    <cellStyle name="Normal 6 5 11 4 4" xfId="35578"/>
    <cellStyle name="Normal 6 5 11 5" xfId="35579"/>
    <cellStyle name="Normal 6 5 11 5 2" xfId="35580"/>
    <cellStyle name="Normal 6 5 11 5 3" xfId="35581"/>
    <cellStyle name="Normal 6 5 11 6" xfId="35582"/>
    <cellStyle name="Normal 6 5 11 7" xfId="35583"/>
    <cellStyle name="Normal 6 5 11 8" xfId="35584"/>
    <cellStyle name="Normal 6 5 12" xfId="35585"/>
    <cellStyle name="Normal 6 5 12 2" xfId="35586"/>
    <cellStyle name="Normal 6 5 12 2 2" xfId="35587"/>
    <cellStyle name="Normal 6 5 12 2 3" xfId="35588"/>
    <cellStyle name="Normal 6 5 12 2 4" xfId="35589"/>
    <cellStyle name="Normal 6 5 12 3" xfId="35590"/>
    <cellStyle name="Normal 6 5 12 3 2" xfId="35591"/>
    <cellStyle name="Normal 6 5 12 3 3" xfId="35592"/>
    <cellStyle name="Normal 6 5 12 3 4" xfId="35593"/>
    <cellStyle name="Normal 6 5 12 4" xfId="35594"/>
    <cellStyle name="Normal 6 5 12 4 2" xfId="35595"/>
    <cellStyle name="Normal 6 5 12 4 3" xfId="35596"/>
    <cellStyle name="Normal 6 5 12 5" xfId="35597"/>
    <cellStyle name="Normal 6 5 12 6" xfId="35598"/>
    <cellStyle name="Normal 6 5 12 7" xfId="35599"/>
    <cellStyle name="Normal 6 5 13" xfId="35600"/>
    <cellStyle name="Normal 6 5 13 2" xfId="35601"/>
    <cellStyle name="Normal 6 5 13 3" xfId="35602"/>
    <cellStyle name="Normal 6 5 13 4" xfId="35603"/>
    <cellStyle name="Normal 6 5 14" xfId="35604"/>
    <cellStyle name="Normal 6 5 14 2" xfId="35605"/>
    <cellStyle name="Normal 6 5 14 3" xfId="35606"/>
    <cellStyle name="Normal 6 5 14 4" xfId="35607"/>
    <cellStyle name="Normal 6 5 15" xfId="35608"/>
    <cellStyle name="Normal 6 5 15 2" xfId="35609"/>
    <cellStyle name="Normal 6 5 15 3" xfId="35610"/>
    <cellStyle name="Normal 6 5 15 4" xfId="35611"/>
    <cellStyle name="Normal 6 5 16" xfId="35612"/>
    <cellStyle name="Normal 6 5 16 2" xfId="35613"/>
    <cellStyle name="Normal 6 5 16 3" xfId="35614"/>
    <cellStyle name="Normal 6 5 17" xfId="35615"/>
    <cellStyle name="Normal 6 5 18" xfId="35616"/>
    <cellStyle name="Normal 6 5 19" xfId="35617"/>
    <cellStyle name="Normal 6 5 2" xfId="217"/>
    <cellStyle name="Normal 6 5 2 10" xfId="35618"/>
    <cellStyle name="Normal 6 5 2 10 2" xfId="35619"/>
    <cellStyle name="Normal 6 5 2 10 3" xfId="35620"/>
    <cellStyle name="Normal 6 5 2 10 4" xfId="35621"/>
    <cellStyle name="Normal 6 5 2 11" xfId="35622"/>
    <cellStyle name="Normal 6 5 2 11 2" xfId="35623"/>
    <cellStyle name="Normal 6 5 2 11 3" xfId="35624"/>
    <cellStyle name="Normal 6 5 2 12" xfId="35625"/>
    <cellStyle name="Normal 6 5 2 13" xfId="35626"/>
    <cellStyle name="Normal 6 5 2 14" xfId="35627"/>
    <cellStyle name="Normal 6 5 2 2" xfId="35628"/>
    <cellStyle name="Normal 6 5 2 2 10" xfId="35629"/>
    <cellStyle name="Normal 6 5 2 2 11" xfId="35630"/>
    <cellStyle name="Normal 6 5 2 2 2" xfId="35631"/>
    <cellStyle name="Normal 6 5 2 2 2 10" xfId="35632"/>
    <cellStyle name="Normal 6 5 2 2 2 2" xfId="35633"/>
    <cellStyle name="Normal 6 5 2 2 2 2 2" xfId="35634"/>
    <cellStyle name="Normal 6 5 2 2 2 2 2 2" xfId="35635"/>
    <cellStyle name="Normal 6 5 2 2 2 2 2 2 2" xfId="35636"/>
    <cellStyle name="Normal 6 5 2 2 2 2 2 2 3" xfId="35637"/>
    <cellStyle name="Normal 6 5 2 2 2 2 2 2 4" xfId="35638"/>
    <cellStyle name="Normal 6 5 2 2 2 2 2 3" xfId="35639"/>
    <cellStyle name="Normal 6 5 2 2 2 2 2 3 2" xfId="35640"/>
    <cellStyle name="Normal 6 5 2 2 2 2 2 3 3" xfId="35641"/>
    <cellStyle name="Normal 6 5 2 2 2 2 2 4" xfId="35642"/>
    <cellStyle name="Normal 6 5 2 2 2 2 2 5" xfId="35643"/>
    <cellStyle name="Normal 6 5 2 2 2 2 2 6" xfId="35644"/>
    <cellStyle name="Normal 6 5 2 2 2 2 3" xfId="35645"/>
    <cellStyle name="Normal 6 5 2 2 2 2 3 2" xfId="35646"/>
    <cellStyle name="Normal 6 5 2 2 2 2 3 3" xfId="35647"/>
    <cellStyle name="Normal 6 5 2 2 2 2 3 4" xfId="35648"/>
    <cellStyle name="Normal 6 5 2 2 2 2 4" xfId="35649"/>
    <cellStyle name="Normal 6 5 2 2 2 2 4 2" xfId="35650"/>
    <cellStyle name="Normal 6 5 2 2 2 2 4 3" xfId="35651"/>
    <cellStyle name="Normal 6 5 2 2 2 2 4 4" xfId="35652"/>
    <cellStyle name="Normal 6 5 2 2 2 2 5" xfId="35653"/>
    <cellStyle name="Normal 6 5 2 2 2 2 5 2" xfId="35654"/>
    <cellStyle name="Normal 6 5 2 2 2 2 5 3" xfId="35655"/>
    <cellStyle name="Normal 6 5 2 2 2 2 5 4" xfId="35656"/>
    <cellStyle name="Normal 6 5 2 2 2 2 6" xfId="35657"/>
    <cellStyle name="Normal 6 5 2 2 2 2 6 2" xfId="35658"/>
    <cellStyle name="Normal 6 5 2 2 2 2 6 3" xfId="35659"/>
    <cellStyle name="Normal 6 5 2 2 2 2 7" xfId="35660"/>
    <cellStyle name="Normal 6 5 2 2 2 2 8" xfId="35661"/>
    <cellStyle name="Normal 6 5 2 2 2 2 9" xfId="35662"/>
    <cellStyle name="Normal 6 5 2 2 2 3" xfId="35663"/>
    <cellStyle name="Normal 6 5 2 2 2 3 2" xfId="35664"/>
    <cellStyle name="Normal 6 5 2 2 2 3 2 2" xfId="35665"/>
    <cellStyle name="Normal 6 5 2 2 2 3 2 3" xfId="35666"/>
    <cellStyle name="Normal 6 5 2 2 2 3 2 4" xfId="35667"/>
    <cellStyle name="Normal 6 5 2 2 2 3 3" xfId="35668"/>
    <cellStyle name="Normal 6 5 2 2 2 3 3 2" xfId="35669"/>
    <cellStyle name="Normal 6 5 2 2 2 3 3 3" xfId="35670"/>
    <cellStyle name="Normal 6 5 2 2 2 3 4" xfId="35671"/>
    <cellStyle name="Normal 6 5 2 2 2 3 5" xfId="35672"/>
    <cellStyle name="Normal 6 5 2 2 2 3 6" xfId="35673"/>
    <cellStyle name="Normal 6 5 2 2 2 4" xfId="35674"/>
    <cellStyle name="Normal 6 5 2 2 2 4 2" xfId="35675"/>
    <cellStyle name="Normal 6 5 2 2 2 4 3" xfId="35676"/>
    <cellStyle name="Normal 6 5 2 2 2 4 4" xfId="35677"/>
    <cellStyle name="Normal 6 5 2 2 2 5" xfId="35678"/>
    <cellStyle name="Normal 6 5 2 2 2 5 2" xfId="35679"/>
    <cellStyle name="Normal 6 5 2 2 2 5 3" xfId="35680"/>
    <cellStyle name="Normal 6 5 2 2 2 5 4" xfId="35681"/>
    <cellStyle name="Normal 6 5 2 2 2 6" xfId="35682"/>
    <cellStyle name="Normal 6 5 2 2 2 6 2" xfId="35683"/>
    <cellStyle name="Normal 6 5 2 2 2 6 3" xfId="35684"/>
    <cellStyle name="Normal 6 5 2 2 2 6 4" xfId="35685"/>
    <cellStyle name="Normal 6 5 2 2 2 7" xfId="35686"/>
    <cellStyle name="Normal 6 5 2 2 2 7 2" xfId="35687"/>
    <cellStyle name="Normal 6 5 2 2 2 7 3" xfId="35688"/>
    <cellStyle name="Normal 6 5 2 2 2 8" xfId="35689"/>
    <cellStyle name="Normal 6 5 2 2 2 9" xfId="35690"/>
    <cellStyle name="Normal 6 5 2 2 3" xfId="35691"/>
    <cellStyle name="Normal 6 5 2 2 3 2" xfId="35692"/>
    <cellStyle name="Normal 6 5 2 2 3 2 2" xfId="35693"/>
    <cellStyle name="Normal 6 5 2 2 3 2 2 2" xfId="35694"/>
    <cellStyle name="Normal 6 5 2 2 3 2 2 3" xfId="35695"/>
    <cellStyle name="Normal 6 5 2 2 3 2 2 4" xfId="35696"/>
    <cellStyle name="Normal 6 5 2 2 3 2 3" xfId="35697"/>
    <cellStyle name="Normal 6 5 2 2 3 2 3 2" xfId="35698"/>
    <cellStyle name="Normal 6 5 2 2 3 2 3 3" xfId="35699"/>
    <cellStyle name="Normal 6 5 2 2 3 2 4" xfId="35700"/>
    <cellStyle name="Normal 6 5 2 2 3 2 5" xfId="35701"/>
    <cellStyle name="Normal 6 5 2 2 3 2 6" xfId="35702"/>
    <cellStyle name="Normal 6 5 2 2 3 3" xfId="35703"/>
    <cellStyle name="Normal 6 5 2 2 3 3 2" xfId="35704"/>
    <cellStyle name="Normal 6 5 2 2 3 3 3" xfId="35705"/>
    <cellStyle name="Normal 6 5 2 2 3 3 4" xfId="35706"/>
    <cellStyle name="Normal 6 5 2 2 3 4" xfId="35707"/>
    <cellStyle name="Normal 6 5 2 2 3 4 2" xfId="35708"/>
    <cellStyle name="Normal 6 5 2 2 3 4 3" xfId="35709"/>
    <cellStyle name="Normal 6 5 2 2 3 4 4" xfId="35710"/>
    <cellStyle name="Normal 6 5 2 2 3 5" xfId="35711"/>
    <cellStyle name="Normal 6 5 2 2 3 5 2" xfId="35712"/>
    <cellStyle name="Normal 6 5 2 2 3 5 3" xfId="35713"/>
    <cellStyle name="Normal 6 5 2 2 3 5 4" xfId="35714"/>
    <cellStyle name="Normal 6 5 2 2 3 6" xfId="35715"/>
    <cellStyle name="Normal 6 5 2 2 3 6 2" xfId="35716"/>
    <cellStyle name="Normal 6 5 2 2 3 6 3" xfId="35717"/>
    <cellStyle name="Normal 6 5 2 2 3 7" xfId="35718"/>
    <cellStyle name="Normal 6 5 2 2 3 8" xfId="35719"/>
    <cellStyle name="Normal 6 5 2 2 3 9" xfId="35720"/>
    <cellStyle name="Normal 6 5 2 2 4" xfId="35721"/>
    <cellStyle name="Normal 6 5 2 2 4 2" xfId="35722"/>
    <cellStyle name="Normal 6 5 2 2 4 2 2" xfId="35723"/>
    <cellStyle name="Normal 6 5 2 2 4 2 3" xfId="35724"/>
    <cellStyle name="Normal 6 5 2 2 4 2 4" xfId="35725"/>
    <cellStyle name="Normal 6 5 2 2 4 3" xfId="35726"/>
    <cellStyle name="Normal 6 5 2 2 4 3 2" xfId="35727"/>
    <cellStyle name="Normal 6 5 2 2 4 3 3" xfId="35728"/>
    <cellStyle name="Normal 6 5 2 2 4 4" xfId="35729"/>
    <cellStyle name="Normal 6 5 2 2 4 5" xfId="35730"/>
    <cellStyle name="Normal 6 5 2 2 4 6" xfId="35731"/>
    <cellStyle name="Normal 6 5 2 2 5" xfId="35732"/>
    <cellStyle name="Normal 6 5 2 2 5 2" xfId="35733"/>
    <cellStyle name="Normal 6 5 2 2 5 3" xfId="35734"/>
    <cellStyle name="Normal 6 5 2 2 5 4" xfId="35735"/>
    <cellStyle name="Normal 6 5 2 2 6" xfId="35736"/>
    <cellStyle name="Normal 6 5 2 2 6 2" xfId="35737"/>
    <cellStyle name="Normal 6 5 2 2 6 3" xfId="35738"/>
    <cellStyle name="Normal 6 5 2 2 6 4" xfId="35739"/>
    <cellStyle name="Normal 6 5 2 2 7" xfId="35740"/>
    <cellStyle name="Normal 6 5 2 2 7 2" xfId="35741"/>
    <cellStyle name="Normal 6 5 2 2 7 3" xfId="35742"/>
    <cellStyle name="Normal 6 5 2 2 7 4" xfId="35743"/>
    <cellStyle name="Normal 6 5 2 2 8" xfId="35744"/>
    <cellStyle name="Normal 6 5 2 2 8 2" xfId="35745"/>
    <cellStyle name="Normal 6 5 2 2 8 3" xfId="35746"/>
    <cellStyle name="Normal 6 5 2 2 9" xfId="35747"/>
    <cellStyle name="Normal 6 5 2 3" xfId="35748"/>
    <cellStyle name="Normal 6 5 2 3 10" xfId="35749"/>
    <cellStyle name="Normal 6 5 2 3 2" xfId="35750"/>
    <cellStyle name="Normal 6 5 2 3 2 2" xfId="35751"/>
    <cellStyle name="Normal 6 5 2 3 2 2 2" xfId="35752"/>
    <cellStyle name="Normal 6 5 2 3 2 2 2 2" xfId="35753"/>
    <cellStyle name="Normal 6 5 2 3 2 2 2 3" xfId="35754"/>
    <cellStyle name="Normal 6 5 2 3 2 2 2 4" xfId="35755"/>
    <cellStyle name="Normal 6 5 2 3 2 2 3" xfId="35756"/>
    <cellStyle name="Normal 6 5 2 3 2 2 3 2" xfId="35757"/>
    <cellStyle name="Normal 6 5 2 3 2 2 3 3" xfId="35758"/>
    <cellStyle name="Normal 6 5 2 3 2 2 4" xfId="35759"/>
    <cellStyle name="Normal 6 5 2 3 2 2 5" xfId="35760"/>
    <cellStyle name="Normal 6 5 2 3 2 2 6" xfId="35761"/>
    <cellStyle name="Normal 6 5 2 3 2 3" xfId="35762"/>
    <cellStyle name="Normal 6 5 2 3 2 3 2" xfId="35763"/>
    <cellStyle name="Normal 6 5 2 3 2 3 3" xfId="35764"/>
    <cellStyle name="Normal 6 5 2 3 2 3 4" xfId="35765"/>
    <cellStyle name="Normal 6 5 2 3 2 4" xfId="35766"/>
    <cellStyle name="Normal 6 5 2 3 2 4 2" xfId="35767"/>
    <cellStyle name="Normal 6 5 2 3 2 4 3" xfId="35768"/>
    <cellStyle name="Normal 6 5 2 3 2 4 4" xfId="35769"/>
    <cellStyle name="Normal 6 5 2 3 2 5" xfId="35770"/>
    <cellStyle name="Normal 6 5 2 3 2 5 2" xfId="35771"/>
    <cellStyle name="Normal 6 5 2 3 2 5 3" xfId="35772"/>
    <cellStyle name="Normal 6 5 2 3 2 5 4" xfId="35773"/>
    <cellStyle name="Normal 6 5 2 3 2 6" xfId="35774"/>
    <cellStyle name="Normal 6 5 2 3 2 6 2" xfId="35775"/>
    <cellStyle name="Normal 6 5 2 3 2 6 3" xfId="35776"/>
    <cellStyle name="Normal 6 5 2 3 2 7" xfId="35777"/>
    <cellStyle name="Normal 6 5 2 3 2 8" xfId="35778"/>
    <cellStyle name="Normal 6 5 2 3 2 9" xfId="35779"/>
    <cellStyle name="Normal 6 5 2 3 3" xfId="35780"/>
    <cellStyle name="Normal 6 5 2 3 3 2" xfId="35781"/>
    <cellStyle name="Normal 6 5 2 3 3 2 2" xfId="35782"/>
    <cellStyle name="Normal 6 5 2 3 3 2 3" xfId="35783"/>
    <cellStyle name="Normal 6 5 2 3 3 2 4" xfId="35784"/>
    <cellStyle name="Normal 6 5 2 3 3 3" xfId="35785"/>
    <cellStyle name="Normal 6 5 2 3 3 3 2" xfId="35786"/>
    <cellStyle name="Normal 6 5 2 3 3 3 3" xfId="35787"/>
    <cellStyle name="Normal 6 5 2 3 3 4" xfId="35788"/>
    <cellStyle name="Normal 6 5 2 3 3 5" xfId="35789"/>
    <cellStyle name="Normal 6 5 2 3 3 6" xfId="35790"/>
    <cellStyle name="Normal 6 5 2 3 4" xfId="35791"/>
    <cellStyle name="Normal 6 5 2 3 4 2" xfId="35792"/>
    <cellStyle name="Normal 6 5 2 3 4 3" xfId="35793"/>
    <cellStyle name="Normal 6 5 2 3 4 4" xfId="35794"/>
    <cellStyle name="Normal 6 5 2 3 5" xfId="35795"/>
    <cellStyle name="Normal 6 5 2 3 5 2" xfId="35796"/>
    <cellStyle name="Normal 6 5 2 3 5 3" xfId="35797"/>
    <cellStyle name="Normal 6 5 2 3 5 4" xfId="35798"/>
    <cellStyle name="Normal 6 5 2 3 6" xfId="35799"/>
    <cellStyle name="Normal 6 5 2 3 6 2" xfId="35800"/>
    <cellStyle name="Normal 6 5 2 3 6 3" xfId="35801"/>
    <cellStyle name="Normal 6 5 2 3 6 4" xfId="35802"/>
    <cellStyle name="Normal 6 5 2 3 7" xfId="35803"/>
    <cellStyle name="Normal 6 5 2 3 7 2" xfId="35804"/>
    <cellStyle name="Normal 6 5 2 3 7 3" xfId="35805"/>
    <cellStyle name="Normal 6 5 2 3 8" xfId="35806"/>
    <cellStyle name="Normal 6 5 2 3 9" xfId="35807"/>
    <cellStyle name="Normal 6 5 2 4" xfId="35808"/>
    <cellStyle name="Normal 6 5 2 4 2" xfId="35809"/>
    <cellStyle name="Normal 6 5 2 4 2 2" xfId="35810"/>
    <cellStyle name="Normal 6 5 2 4 2 2 2" xfId="35811"/>
    <cellStyle name="Normal 6 5 2 4 2 2 3" xfId="35812"/>
    <cellStyle name="Normal 6 5 2 4 2 2 4" xfId="35813"/>
    <cellStyle name="Normal 6 5 2 4 2 3" xfId="35814"/>
    <cellStyle name="Normal 6 5 2 4 2 3 2" xfId="35815"/>
    <cellStyle name="Normal 6 5 2 4 2 3 3" xfId="35816"/>
    <cellStyle name="Normal 6 5 2 4 2 4" xfId="35817"/>
    <cellStyle name="Normal 6 5 2 4 2 5" xfId="35818"/>
    <cellStyle name="Normal 6 5 2 4 2 6" xfId="35819"/>
    <cellStyle name="Normal 6 5 2 4 3" xfId="35820"/>
    <cellStyle name="Normal 6 5 2 4 3 2" xfId="35821"/>
    <cellStyle name="Normal 6 5 2 4 3 3" xfId="35822"/>
    <cellStyle name="Normal 6 5 2 4 3 4" xfId="35823"/>
    <cellStyle name="Normal 6 5 2 4 4" xfId="35824"/>
    <cellStyle name="Normal 6 5 2 4 4 2" xfId="35825"/>
    <cellStyle name="Normal 6 5 2 4 4 3" xfId="35826"/>
    <cellStyle name="Normal 6 5 2 4 4 4" xfId="35827"/>
    <cellStyle name="Normal 6 5 2 4 5" xfId="35828"/>
    <cellStyle name="Normal 6 5 2 4 5 2" xfId="35829"/>
    <cellStyle name="Normal 6 5 2 4 5 3" xfId="35830"/>
    <cellStyle name="Normal 6 5 2 4 5 4" xfId="35831"/>
    <cellStyle name="Normal 6 5 2 4 6" xfId="35832"/>
    <cellStyle name="Normal 6 5 2 4 6 2" xfId="35833"/>
    <cellStyle name="Normal 6 5 2 4 6 3" xfId="35834"/>
    <cellStyle name="Normal 6 5 2 4 7" xfId="35835"/>
    <cellStyle name="Normal 6 5 2 4 8" xfId="35836"/>
    <cellStyle name="Normal 6 5 2 4 9" xfId="35837"/>
    <cellStyle name="Normal 6 5 2 5" xfId="35838"/>
    <cellStyle name="Normal 6 5 2 5 2" xfId="35839"/>
    <cellStyle name="Normal 6 5 2 5 2 2" xfId="35840"/>
    <cellStyle name="Normal 6 5 2 5 2 2 2" xfId="35841"/>
    <cellStyle name="Normal 6 5 2 5 2 2 3" xfId="35842"/>
    <cellStyle name="Normal 6 5 2 5 2 2 4" xfId="35843"/>
    <cellStyle name="Normal 6 5 2 5 2 3" xfId="35844"/>
    <cellStyle name="Normal 6 5 2 5 2 3 2" xfId="35845"/>
    <cellStyle name="Normal 6 5 2 5 2 3 3" xfId="35846"/>
    <cellStyle name="Normal 6 5 2 5 2 4" xfId="35847"/>
    <cellStyle name="Normal 6 5 2 5 2 5" xfId="35848"/>
    <cellStyle name="Normal 6 5 2 5 2 6" xfId="35849"/>
    <cellStyle name="Normal 6 5 2 5 3" xfId="35850"/>
    <cellStyle name="Normal 6 5 2 5 3 2" xfId="35851"/>
    <cellStyle name="Normal 6 5 2 5 3 3" xfId="35852"/>
    <cellStyle name="Normal 6 5 2 5 3 4" xfId="35853"/>
    <cellStyle name="Normal 6 5 2 5 4" xfId="35854"/>
    <cellStyle name="Normal 6 5 2 5 4 2" xfId="35855"/>
    <cellStyle name="Normal 6 5 2 5 4 3" xfId="35856"/>
    <cellStyle name="Normal 6 5 2 5 4 4" xfId="35857"/>
    <cellStyle name="Normal 6 5 2 5 5" xfId="35858"/>
    <cellStyle name="Normal 6 5 2 5 5 2" xfId="35859"/>
    <cellStyle name="Normal 6 5 2 5 5 3" xfId="35860"/>
    <cellStyle name="Normal 6 5 2 5 5 4" xfId="35861"/>
    <cellStyle name="Normal 6 5 2 5 6" xfId="35862"/>
    <cellStyle name="Normal 6 5 2 5 6 2" xfId="35863"/>
    <cellStyle name="Normal 6 5 2 5 6 3" xfId="35864"/>
    <cellStyle name="Normal 6 5 2 5 7" xfId="35865"/>
    <cellStyle name="Normal 6 5 2 5 8" xfId="35866"/>
    <cellStyle name="Normal 6 5 2 5 9" xfId="35867"/>
    <cellStyle name="Normal 6 5 2 6" xfId="35868"/>
    <cellStyle name="Normal 6 5 2 6 2" xfId="35869"/>
    <cellStyle name="Normal 6 5 2 6 2 2" xfId="35870"/>
    <cellStyle name="Normal 6 5 2 6 2 2 2" xfId="35871"/>
    <cellStyle name="Normal 6 5 2 6 2 2 3" xfId="35872"/>
    <cellStyle name="Normal 6 5 2 6 2 2 4" xfId="35873"/>
    <cellStyle name="Normal 6 5 2 6 2 3" xfId="35874"/>
    <cellStyle name="Normal 6 5 2 6 2 3 2" xfId="35875"/>
    <cellStyle name="Normal 6 5 2 6 2 3 3" xfId="35876"/>
    <cellStyle name="Normal 6 5 2 6 2 4" xfId="35877"/>
    <cellStyle name="Normal 6 5 2 6 2 5" xfId="35878"/>
    <cellStyle name="Normal 6 5 2 6 2 6" xfId="35879"/>
    <cellStyle name="Normal 6 5 2 6 3" xfId="35880"/>
    <cellStyle name="Normal 6 5 2 6 3 2" xfId="35881"/>
    <cellStyle name="Normal 6 5 2 6 3 3" xfId="35882"/>
    <cellStyle name="Normal 6 5 2 6 3 4" xfId="35883"/>
    <cellStyle name="Normal 6 5 2 6 4" xfId="35884"/>
    <cellStyle name="Normal 6 5 2 6 4 2" xfId="35885"/>
    <cellStyle name="Normal 6 5 2 6 4 3" xfId="35886"/>
    <cellStyle name="Normal 6 5 2 6 4 4" xfId="35887"/>
    <cellStyle name="Normal 6 5 2 6 5" xfId="35888"/>
    <cellStyle name="Normal 6 5 2 6 5 2" xfId="35889"/>
    <cellStyle name="Normal 6 5 2 6 5 3" xfId="35890"/>
    <cellStyle name="Normal 6 5 2 6 6" xfId="35891"/>
    <cellStyle name="Normal 6 5 2 6 7" xfId="35892"/>
    <cellStyle name="Normal 6 5 2 6 8" xfId="35893"/>
    <cellStyle name="Normal 6 5 2 7" xfId="35894"/>
    <cellStyle name="Normal 6 5 2 7 2" xfId="35895"/>
    <cellStyle name="Normal 6 5 2 7 2 2" xfId="35896"/>
    <cellStyle name="Normal 6 5 2 7 2 3" xfId="35897"/>
    <cellStyle name="Normal 6 5 2 7 2 4" xfId="35898"/>
    <cellStyle name="Normal 6 5 2 7 3" xfId="35899"/>
    <cellStyle name="Normal 6 5 2 7 3 2" xfId="35900"/>
    <cellStyle name="Normal 6 5 2 7 3 3" xfId="35901"/>
    <cellStyle name="Normal 6 5 2 7 4" xfId="35902"/>
    <cellStyle name="Normal 6 5 2 7 5" xfId="35903"/>
    <cellStyle name="Normal 6 5 2 7 6" xfId="35904"/>
    <cellStyle name="Normal 6 5 2 8" xfId="35905"/>
    <cellStyle name="Normal 6 5 2 8 2" xfId="35906"/>
    <cellStyle name="Normal 6 5 2 8 3" xfId="35907"/>
    <cellStyle name="Normal 6 5 2 8 4" xfId="35908"/>
    <cellStyle name="Normal 6 5 2 9" xfId="35909"/>
    <cellStyle name="Normal 6 5 2 9 2" xfId="35910"/>
    <cellStyle name="Normal 6 5 2 9 3" xfId="35911"/>
    <cellStyle name="Normal 6 5 2 9 4" xfId="35912"/>
    <cellStyle name="Normal 6 5 3" xfId="35913"/>
    <cellStyle name="Normal 6 5 3 10" xfId="35914"/>
    <cellStyle name="Normal 6 5 3 10 2" xfId="35915"/>
    <cellStyle name="Normal 6 5 3 10 3" xfId="35916"/>
    <cellStyle name="Normal 6 5 3 10 4" xfId="35917"/>
    <cellStyle name="Normal 6 5 3 11" xfId="35918"/>
    <cellStyle name="Normal 6 5 3 11 2" xfId="35919"/>
    <cellStyle name="Normal 6 5 3 11 3" xfId="35920"/>
    <cellStyle name="Normal 6 5 3 12" xfId="35921"/>
    <cellStyle name="Normal 6 5 3 13" xfId="35922"/>
    <cellStyle name="Normal 6 5 3 14" xfId="35923"/>
    <cellStyle name="Normal 6 5 3 2" xfId="35924"/>
    <cellStyle name="Normal 6 5 3 2 10" xfId="35925"/>
    <cellStyle name="Normal 6 5 3 2 11" xfId="35926"/>
    <cellStyle name="Normal 6 5 3 2 2" xfId="35927"/>
    <cellStyle name="Normal 6 5 3 2 2 10" xfId="35928"/>
    <cellStyle name="Normal 6 5 3 2 2 2" xfId="35929"/>
    <cellStyle name="Normal 6 5 3 2 2 2 2" xfId="35930"/>
    <cellStyle name="Normal 6 5 3 2 2 2 2 2" xfId="35931"/>
    <cellStyle name="Normal 6 5 3 2 2 2 2 2 2" xfId="35932"/>
    <cellStyle name="Normal 6 5 3 2 2 2 2 2 3" xfId="35933"/>
    <cellStyle name="Normal 6 5 3 2 2 2 2 2 4" xfId="35934"/>
    <cellStyle name="Normal 6 5 3 2 2 2 2 3" xfId="35935"/>
    <cellStyle name="Normal 6 5 3 2 2 2 2 3 2" xfId="35936"/>
    <cellStyle name="Normal 6 5 3 2 2 2 2 3 3" xfId="35937"/>
    <cellStyle name="Normal 6 5 3 2 2 2 2 4" xfId="35938"/>
    <cellStyle name="Normal 6 5 3 2 2 2 2 5" xfId="35939"/>
    <cellStyle name="Normal 6 5 3 2 2 2 2 6" xfId="35940"/>
    <cellStyle name="Normal 6 5 3 2 2 2 3" xfId="35941"/>
    <cellStyle name="Normal 6 5 3 2 2 2 3 2" xfId="35942"/>
    <cellStyle name="Normal 6 5 3 2 2 2 3 3" xfId="35943"/>
    <cellStyle name="Normal 6 5 3 2 2 2 3 4" xfId="35944"/>
    <cellStyle name="Normal 6 5 3 2 2 2 4" xfId="35945"/>
    <cellStyle name="Normal 6 5 3 2 2 2 4 2" xfId="35946"/>
    <cellStyle name="Normal 6 5 3 2 2 2 4 3" xfId="35947"/>
    <cellStyle name="Normal 6 5 3 2 2 2 4 4" xfId="35948"/>
    <cellStyle name="Normal 6 5 3 2 2 2 5" xfId="35949"/>
    <cellStyle name="Normal 6 5 3 2 2 2 5 2" xfId="35950"/>
    <cellStyle name="Normal 6 5 3 2 2 2 5 3" xfId="35951"/>
    <cellStyle name="Normal 6 5 3 2 2 2 5 4" xfId="35952"/>
    <cellStyle name="Normal 6 5 3 2 2 2 6" xfId="35953"/>
    <cellStyle name="Normal 6 5 3 2 2 2 6 2" xfId="35954"/>
    <cellStyle name="Normal 6 5 3 2 2 2 6 3" xfId="35955"/>
    <cellStyle name="Normal 6 5 3 2 2 2 7" xfId="35956"/>
    <cellStyle name="Normal 6 5 3 2 2 2 8" xfId="35957"/>
    <cellStyle name="Normal 6 5 3 2 2 2 9" xfId="35958"/>
    <cellStyle name="Normal 6 5 3 2 2 3" xfId="35959"/>
    <cellStyle name="Normal 6 5 3 2 2 3 2" xfId="35960"/>
    <cellStyle name="Normal 6 5 3 2 2 3 2 2" xfId="35961"/>
    <cellStyle name="Normal 6 5 3 2 2 3 2 3" xfId="35962"/>
    <cellStyle name="Normal 6 5 3 2 2 3 2 4" xfId="35963"/>
    <cellStyle name="Normal 6 5 3 2 2 3 3" xfId="35964"/>
    <cellStyle name="Normal 6 5 3 2 2 3 3 2" xfId="35965"/>
    <cellStyle name="Normal 6 5 3 2 2 3 3 3" xfId="35966"/>
    <cellStyle name="Normal 6 5 3 2 2 3 4" xfId="35967"/>
    <cellStyle name="Normal 6 5 3 2 2 3 5" xfId="35968"/>
    <cellStyle name="Normal 6 5 3 2 2 3 6" xfId="35969"/>
    <cellStyle name="Normal 6 5 3 2 2 4" xfId="35970"/>
    <cellStyle name="Normal 6 5 3 2 2 4 2" xfId="35971"/>
    <cellStyle name="Normal 6 5 3 2 2 4 3" xfId="35972"/>
    <cellStyle name="Normal 6 5 3 2 2 4 4" xfId="35973"/>
    <cellStyle name="Normal 6 5 3 2 2 5" xfId="35974"/>
    <cellStyle name="Normal 6 5 3 2 2 5 2" xfId="35975"/>
    <cellStyle name="Normal 6 5 3 2 2 5 3" xfId="35976"/>
    <cellStyle name="Normal 6 5 3 2 2 5 4" xfId="35977"/>
    <cellStyle name="Normal 6 5 3 2 2 6" xfId="35978"/>
    <cellStyle name="Normal 6 5 3 2 2 6 2" xfId="35979"/>
    <cellStyle name="Normal 6 5 3 2 2 6 3" xfId="35980"/>
    <cellStyle name="Normal 6 5 3 2 2 6 4" xfId="35981"/>
    <cellStyle name="Normal 6 5 3 2 2 7" xfId="35982"/>
    <cellStyle name="Normal 6 5 3 2 2 7 2" xfId="35983"/>
    <cellStyle name="Normal 6 5 3 2 2 7 3" xfId="35984"/>
    <cellStyle name="Normal 6 5 3 2 2 8" xfId="35985"/>
    <cellStyle name="Normal 6 5 3 2 2 9" xfId="35986"/>
    <cellStyle name="Normal 6 5 3 2 3" xfId="35987"/>
    <cellStyle name="Normal 6 5 3 2 3 2" xfId="35988"/>
    <cellStyle name="Normal 6 5 3 2 3 2 2" xfId="35989"/>
    <cellStyle name="Normal 6 5 3 2 3 2 2 2" xfId="35990"/>
    <cellStyle name="Normal 6 5 3 2 3 2 2 3" xfId="35991"/>
    <cellStyle name="Normal 6 5 3 2 3 2 2 4" xfId="35992"/>
    <cellStyle name="Normal 6 5 3 2 3 2 3" xfId="35993"/>
    <cellStyle name="Normal 6 5 3 2 3 2 3 2" xfId="35994"/>
    <cellStyle name="Normal 6 5 3 2 3 2 3 3" xfId="35995"/>
    <cellStyle name="Normal 6 5 3 2 3 2 4" xfId="35996"/>
    <cellStyle name="Normal 6 5 3 2 3 2 5" xfId="35997"/>
    <cellStyle name="Normal 6 5 3 2 3 2 6" xfId="35998"/>
    <cellStyle name="Normal 6 5 3 2 3 3" xfId="35999"/>
    <cellStyle name="Normal 6 5 3 2 3 3 2" xfId="36000"/>
    <cellStyle name="Normal 6 5 3 2 3 3 3" xfId="36001"/>
    <cellStyle name="Normal 6 5 3 2 3 3 4" xfId="36002"/>
    <cellStyle name="Normal 6 5 3 2 3 4" xfId="36003"/>
    <cellStyle name="Normal 6 5 3 2 3 4 2" xfId="36004"/>
    <cellStyle name="Normal 6 5 3 2 3 4 3" xfId="36005"/>
    <cellStyle name="Normal 6 5 3 2 3 4 4" xfId="36006"/>
    <cellStyle name="Normal 6 5 3 2 3 5" xfId="36007"/>
    <cellStyle name="Normal 6 5 3 2 3 5 2" xfId="36008"/>
    <cellStyle name="Normal 6 5 3 2 3 5 3" xfId="36009"/>
    <cellStyle name="Normal 6 5 3 2 3 5 4" xfId="36010"/>
    <cellStyle name="Normal 6 5 3 2 3 6" xfId="36011"/>
    <cellStyle name="Normal 6 5 3 2 3 6 2" xfId="36012"/>
    <cellStyle name="Normal 6 5 3 2 3 6 3" xfId="36013"/>
    <cellStyle name="Normal 6 5 3 2 3 7" xfId="36014"/>
    <cellStyle name="Normal 6 5 3 2 3 8" xfId="36015"/>
    <cellStyle name="Normal 6 5 3 2 3 9" xfId="36016"/>
    <cellStyle name="Normal 6 5 3 2 4" xfId="36017"/>
    <cellStyle name="Normal 6 5 3 2 4 2" xfId="36018"/>
    <cellStyle name="Normal 6 5 3 2 4 2 2" xfId="36019"/>
    <cellStyle name="Normal 6 5 3 2 4 2 3" xfId="36020"/>
    <cellStyle name="Normal 6 5 3 2 4 2 4" xfId="36021"/>
    <cellStyle name="Normal 6 5 3 2 4 3" xfId="36022"/>
    <cellStyle name="Normal 6 5 3 2 4 3 2" xfId="36023"/>
    <cellStyle name="Normal 6 5 3 2 4 3 3" xfId="36024"/>
    <cellStyle name="Normal 6 5 3 2 4 4" xfId="36025"/>
    <cellStyle name="Normal 6 5 3 2 4 5" xfId="36026"/>
    <cellStyle name="Normal 6 5 3 2 4 6" xfId="36027"/>
    <cellStyle name="Normal 6 5 3 2 5" xfId="36028"/>
    <cellStyle name="Normal 6 5 3 2 5 2" xfId="36029"/>
    <cellStyle name="Normal 6 5 3 2 5 3" xfId="36030"/>
    <cellStyle name="Normal 6 5 3 2 5 4" xfId="36031"/>
    <cellStyle name="Normal 6 5 3 2 6" xfId="36032"/>
    <cellStyle name="Normal 6 5 3 2 6 2" xfId="36033"/>
    <cellStyle name="Normal 6 5 3 2 6 3" xfId="36034"/>
    <cellStyle name="Normal 6 5 3 2 6 4" xfId="36035"/>
    <cellStyle name="Normal 6 5 3 2 7" xfId="36036"/>
    <cellStyle name="Normal 6 5 3 2 7 2" xfId="36037"/>
    <cellStyle name="Normal 6 5 3 2 7 3" xfId="36038"/>
    <cellStyle name="Normal 6 5 3 2 7 4" xfId="36039"/>
    <cellStyle name="Normal 6 5 3 2 8" xfId="36040"/>
    <cellStyle name="Normal 6 5 3 2 8 2" xfId="36041"/>
    <cellStyle name="Normal 6 5 3 2 8 3" xfId="36042"/>
    <cellStyle name="Normal 6 5 3 2 9" xfId="36043"/>
    <cellStyle name="Normal 6 5 3 3" xfId="36044"/>
    <cellStyle name="Normal 6 5 3 3 10" xfId="36045"/>
    <cellStyle name="Normal 6 5 3 3 2" xfId="36046"/>
    <cellStyle name="Normal 6 5 3 3 2 2" xfId="36047"/>
    <cellStyle name="Normal 6 5 3 3 2 2 2" xfId="36048"/>
    <cellStyle name="Normal 6 5 3 3 2 2 2 2" xfId="36049"/>
    <cellStyle name="Normal 6 5 3 3 2 2 2 3" xfId="36050"/>
    <cellStyle name="Normal 6 5 3 3 2 2 2 4" xfId="36051"/>
    <cellStyle name="Normal 6 5 3 3 2 2 3" xfId="36052"/>
    <cellStyle name="Normal 6 5 3 3 2 2 3 2" xfId="36053"/>
    <cellStyle name="Normal 6 5 3 3 2 2 3 3" xfId="36054"/>
    <cellStyle name="Normal 6 5 3 3 2 2 4" xfId="36055"/>
    <cellStyle name="Normal 6 5 3 3 2 2 5" xfId="36056"/>
    <cellStyle name="Normal 6 5 3 3 2 2 6" xfId="36057"/>
    <cellStyle name="Normal 6 5 3 3 2 3" xfId="36058"/>
    <cellStyle name="Normal 6 5 3 3 2 3 2" xfId="36059"/>
    <cellStyle name="Normal 6 5 3 3 2 3 3" xfId="36060"/>
    <cellStyle name="Normal 6 5 3 3 2 3 4" xfId="36061"/>
    <cellStyle name="Normal 6 5 3 3 2 4" xfId="36062"/>
    <cellStyle name="Normal 6 5 3 3 2 4 2" xfId="36063"/>
    <cellStyle name="Normal 6 5 3 3 2 4 3" xfId="36064"/>
    <cellStyle name="Normal 6 5 3 3 2 4 4" xfId="36065"/>
    <cellStyle name="Normal 6 5 3 3 2 5" xfId="36066"/>
    <cellStyle name="Normal 6 5 3 3 2 5 2" xfId="36067"/>
    <cellStyle name="Normal 6 5 3 3 2 5 3" xfId="36068"/>
    <cellStyle name="Normal 6 5 3 3 2 5 4" xfId="36069"/>
    <cellStyle name="Normal 6 5 3 3 2 6" xfId="36070"/>
    <cellStyle name="Normal 6 5 3 3 2 6 2" xfId="36071"/>
    <cellStyle name="Normal 6 5 3 3 2 6 3" xfId="36072"/>
    <cellStyle name="Normal 6 5 3 3 2 7" xfId="36073"/>
    <cellStyle name="Normal 6 5 3 3 2 8" xfId="36074"/>
    <cellStyle name="Normal 6 5 3 3 2 9" xfId="36075"/>
    <cellStyle name="Normal 6 5 3 3 3" xfId="36076"/>
    <cellStyle name="Normal 6 5 3 3 3 2" xfId="36077"/>
    <cellStyle name="Normal 6 5 3 3 3 2 2" xfId="36078"/>
    <cellStyle name="Normal 6 5 3 3 3 2 3" xfId="36079"/>
    <cellStyle name="Normal 6 5 3 3 3 2 4" xfId="36080"/>
    <cellStyle name="Normal 6 5 3 3 3 3" xfId="36081"/>
    <cellStyle name="Normal 6 5 3 3 3 3 2" xfId="36082"/>
    <cellStyle name="Normal 6 5 3 3 3 3 3" xfId="36083"/>
    <cellStyle name="Normal 6 5 3 3 3 4" xfId="36084"/>
    <cellStyle name="Normal 6 5 3 3 3 5" xfId="36085"/>
    <cellStyle name="Normal 6 5 3 3 3 6" xfId="36086"/>
    <cellStyle name="Normal 6 5 3 3 4" xfId="36087"/>
    <cellStyle name="Normal 6 5 3 3 4 2" xfId="36088"/>
    <cellStyle name="Normal 6 5 3 3 4 3" xfId="36089"/>
    <cellStyle name="Normal 6 5 3 3 4 4" xfId="36090"/>
    <cellStyle name="Normal 6 5 3 3 5" xfId="36091"/>
    <cellStyle name="Normal 6 5 3 3 5 2" xfId="36092"/>
    <cellStyle name="Normal 6 5 3 3 5 3" xfId="36093"/>
    <cellStyle name="Normal 6 5 3 3 5 4" xfId="36094"/>
    <cellStyle name="Normal 6 5 3 3 6" xfId="36095"/>
    <cellStyle name="Normal 6 5 3 3 6 2" xfId="36096"/>
    <cellStyle name="Normal 6 5 3 3 6 3" xfId="36097"/>
    <cellStyle name="Normal 6 5 3 3 6 4" xfId="36098"/>
    <cellStyle name="Normal 6 5 3 3 7" xfId="36099"/>
    <cellStyle name="Normal 6 5 3 3 7 2" xfId="36100"/>
    <cellStyle name="Normal 6 5 3 3 7 3" xfId="36101"/>
    <cellStyle name="Normal 6 5 3 3 8" xfId="36102"/>
    <cellStyle name="Normal 6 5 3 3 9" xfId="36103"/>
    <cellStyle name="Normal 6 5 3 4" xfId="36104"/>
    <cellStyle name="Normal 6 5 3 4 2" xfId="36105"/>
    <cellStyle name="Normal 6 5 3 4 2 2" xfId="36106"/>
    <cellStyle name="Normal 6 5 3 4 2 2 2" xfId="36107"/>
    <cellStyle name="Normal 6 5 3 4 2 2 3" xfId="36108"/>
    <cellStyle name="Normal 6 5 3 4 2 2 4" xfId="36109"/>
    <cellStyle name="Normal 6 5 3 4 2 3" xfId="36110"/>
    <cellStyle name="Normal 6 5 3 4 2 3 2" xfId="36111"/>
    <cellStyle name="Normal 6 5 3 4 2 3 3" xfId="36112"/>
    <cellStyle name="Normal 6 5 3 4 2 4" xfId="36113"/>
    <cellStyle name="Normal 6 5 3 4 2 5" xfId="36114"/>
    <cellStyle name="Normal 6 5 3 4 2 6" xfId="36115"/>
    <cellStyle name="Normal 6 5 3 4 3" xfId="36116"/>
    <cellStyle name="Normal 6 5 3 4 3 2" xfId="36117"/>
    <cellStyle name="Normal 6 5 3 4 3 3" xfId="36118"/>
    <cellStyle name="Normal 6 5 3 4 3 4" xfId="36119"/>
    <cellStyle name="Normal 6 5 3 4 4" xfId="36120"/>
    <cellStyle name="Normal 6 5 3 4 4 2" xfId="36121"/>
    <cellStyle name="Normal 6 5 3 4 4 3" xfId="36122"/>
    <cellStyle name="Normal 6 5 3 4 4 4" xfId="36123"/>
    <cellStyle name="Normal 6 5 3 4 5" xfId="36124"/>
    <cellStyle name="Normal 6 5 3 4 5 2" xfId="36125"/>
    <cellStyle name="Normal 6 5 3 4 5 3" xfId="36126"/>
    <cellStyle name="Normal 6 5 3 4 5 4" xfId="36127"/>
    <cellStyle name="Normal 6 5 3 4 6" xfId="36128"/>
    <cellStyle name="Normal 6 5 3 4 6 2" xfId="36129"/>
    <cellStyle name="Normal 6 5 3 4 6 3" xfId="36130"/>
    <cellStyle name="Normal 6 5 3 4 7" xfId="36131"/>
    <cellStyle name="Normal 6 5 3 4 8" xfId="36132"/>
    <cellStyle name="Normal 6 5 3 4 9" xfId="36133"/>
    <cellStyle name="Normal 6 5 3 5" xfId="36134"/>
    <cellStyle name="Normal 6 5 3 5 2" xfId="36135"/>
    <cellStyle name="Normal 6 5 3 5 2 2" xfId="36136"/>
    <cellStyle name="Normal 6 5 3 5 2 2 2" xfId="36137"/>
    <cellStyle name="Normal 6 5 3 5 2 2 3" xfId="36138"/>
    <cellStyle name="Normal 6 5 3 5 2 2 4" xfId="36139"/>
    <cellStyle name="Normal 6 5 3 5 2 3" xfId="36140"/>
    <cellStyle name="Normal 6 5 3 5 2 3 2" xfId="36141"/>
    <cellStyle name="Normal 6 5 3 5 2 3 3" xfId="36142"/>
    <cellStyle name="Normal 6 5 3 5 2 4" xfId="36143"/>
    <cellStyle name="Normal 6 5 3 5 2 5" xfId="36144"/>
    <cellStyle name="Normal 6 5 3 5 2 6" xfId="36145"/>
    <cellStyle name="Normal 6 5 3 5 3" xfId="36146"/>
    <cellStyle name="Normal 6 5 3 5 3 2" xfId="36147"/>
    <cellStyle name="Normal 6 5 3 5 3 3" xfId="36148"/>
    <cellStyle name="Normal 6 5 3 5 3 4" xfId="36149"/>
    <cellStyle name="Normal 6 5 3 5 4" xfId="36150"/>
    <cellStyle name="Normal 6 5 3 5 4 2" xfId="36151"/>
    <cellStyle name="Normal 6 5 3 5 4 3" xfId="36152"/>
    <cellStyle name="Normal 6 5 3 5 4 4" xfId="36153"/>
    <cellStyle name="Normal 6 5 3 5 5" xfId="36154"/>
    <cellStyle name="Normal 6 5 3 5 5 2" xfId="36155"/>
    <cellStyle name="Normal 6 5 3 5 5 3" xfId="36156"/>
    <cellStyle name="Normal 6 5 3 5 5 4" xfId="36157"/>
    <cellStyle name="Normal 6 5 3 5 6" xfId="36158"/>
    <cellStyle name="Normal 6 5 3 5 6 2" xfId="36159"/>
    <cellStyle name="Normal 6 5 3 5 6 3" xfId="36160"/>
    <cellStyle name="Normal 6 5 3 5 7" xfId="36161"/>
    <cellStyle name="Normal 6 5 3 5 8" xfId="36162"/>
    <cellStyle name="Normal 6 5 3 5 9" xfId="36163"/>
    <cellStyle name="Normal 6 5 3 6" xfId="36164"/>
    <cellStyle name="Normal 6 5 3 6 2" xfId="36165"/>
    <cellStyle name="Normal 6 5 3 6 2 2" xfId="36166"/>
    <cellStyle name="Normal 6 5 3 6 2 2 2" xfId="36167"/>
    <cellStyle name="Normal 6 5 3 6 2 2 3" xfId="36168"/>
    <cellStyle name="Normal 6 5 3 6 2 2 4" xfId="36169"/>
    <cellStyle name="Normal 6 5 3 6 2 3" xfId="36170"/>
    <cellStyle name="Normal 6 5 3 6 2 3 2" xfId="36171"/>
    <cellStyle name="Normal 6 5 3 6 2 3 3" xfId="36172"/>
    <cellStyle name="Normal 6 5 3 6 2 4" xfId="36173"/>
    <cellStyle name="Normal 6 5 3 6 2 5" xfId="36174"/>
    <cellStyle name="Normal 6 5 3 6 2 6" xfId="36175"/>
    <cellStyle name="Normal 6 5 3 6 3" xfId="36176"/>
    <cellStyle name="Normal 6 5 3 6 3 2" xfId="36177"/>
    <cellStyle name="Normal 6 5 3 6 3 3" xfId="36178"/>
    <cellStyle name="Normal 6 5 3 6 3 4" xfId="36179"/>
    <cellStyle name="Normal 6 5 3 6 4" xfId="36180"/>
    <cellStyle name="Normal 6 5 3 6 4 2" xfId="36181"/>
    <cellStyle name="Normal 6 5 3 6 4 3" xfId="36182"/>
    <cellStyle name="Normal 6 5 3 6 4 4" xfId="36183"/>
    <cellStyle name="Normal 6 5 3 6 5" xfId="36184"/>
    <cellStyle name="Normal 6 5 3 6 5 2" xfId="36185"/>
    <cellStyle name="Normal 6 5 3 6 5 3" xfId="36186"/>
    <cellStyle name="Normal 6 5 3 6 6" xfId="36187"/>
    <cellStyle name="Normal 6 5 3 6 7" xfId="36188"/>
    <cellStyle name="Normal 6 5 3 6 8" xfId="36189"/>
    <cellStyle name="Normal 6 5 3 7" xfId="36190"/>
    <cellStyle name="Normal 6 5 3 7 2" xfId="36191"/>
    <cellStyle name="Normal 6 5 3 7 2 2" xfId="36192"/>
    <cellStyle name="Normal 6 5 3 7 2 3" xfId="36193"/>
    <cellStyle name="Normal 6 5 3 7 2 4" xfId="36194"/>
    <cellStyle name="Normal 6 5 3 7 3" xfId="36195"/>
    <cellStyle name="Normal 6 5 3 7 3 2" xfId="36196"/>
    <cellStyle name="Normal 6 5 3 7 3 3" xfId="36197"/>
    <cellStyle name="Normal 6 5 3 7 4" xfId="36198"/>
    <cellStyle name="Normal 6 5 3 7 5" xfId="36199"/>
    <cellStyle name="Normal 6 5 3 7 6" xfId="36200"/>
    <cellStyle name="Normal 6 5 3 8" xfId="36201"/>
    <cellStyle name="Normal 6 5 3 8 2" xfId="36202"/>
    <cellStyle name="Normal 6 5 3 8 3" xfId="36203"/>
    <cellStyle name="Normal 6 5 3 8 4" xfId="36204"/>
    <cellStyle name="Normal 6 5 3 9" xfId="36205"/>
    <cellStyle name="Normal 6 5 3 9 2" xfId="36206"/>
    <cellStyle name="Normal 6 5 3 9 3" xfId="36207"/>
    <cellStyle name="Normal 6 5 3 9 4" xfId="36208"/>
    <cellStyle name="Normal 6 5 4" xfId="36209"/>
    <cellStyle name="Normal 6 5 4 10" xfId="36210"/>
    <cellStyle name="Normal 6 5 4 11" xfId="36211"/>
    <cellStyle name="Normal 6 5 4 2" xfId="36212"/>
    <cellStyle name="Normal 6 5 4 2 10" xfId="36213"/>
    <cellStyle name="Normal 6 5 4 2 2" xfId="36214"/>
    <cellStyle name="Normal 6 5 4 2 2 2" xfId="36215"/>
    <cellStyle name="Normal 6 5 4 2 2 2 2" xfId="36216"/>
    <cellStyle name="Normal 6 5 4 2 2 2 2 2" xfId="36217"/>
    <cellStyle name="Normal 6 5 4 2 2 2 2 3" xfId="36218"/>
    <cellStyle name="Normal 6 5 4 2 2 2 2 4" xfId="36219"/>
    <cellStyle name="Normal 6 5 4 2 2 2 3" xfId="36220"/>
    <cellStyle name="Normal 6 5 4 2 2 2 3 2" xfId="36221"/>
    <cellStyle name="Normal 6 5 4 2 2 2 3 3" xfId="36222"/>
    <cellStyle name="Normal 6 5 4 2 2 2 4" xfId="36223"/>
    <cellStyle name="Normal 6 5 4 2 2 2 5" xfId="36224"/>
    <cellStyle name="Normal 6 5 4 2 2 2 6" xfId="36225"/>
    <cellStyle name="Normal 6 5 4 2 2 3" xfId="36226"/>
    <cellStyle name="Normal 6 5 4 2 2 3 2" xfId="36227"/>
    <cellStyle name="Normal 6 5 4 2 2 3 3" xfId="36228"/>
    <cellStyle name="Normal 6 5 4 2 2 3 4" xfId="36229"/>
    <cellStyle name="Normal 6 5 4 2 2 4" xfId="36230"/>
    <cellStyle name="Normal 6 5 4 2 2 4 2" xfId="36231"/>
    <cellStyle name="Normal 6 5 4 2 2 4 3" xfId="36232"/>
    <cellStyle name="Normal 6 5 4 2 2 4 4" xfId="36233"/>
    <cellStyle name="Normal 6 5 4 2 2 5" xfId="36234"/>
    <cellStyle name="Normal 6 5 4 2 2 5 2" xfId="36235"/>
    <cellStyle name="Normal 6 5 4 2 2 5 3" xfId="36236"/>
    <cellStyle name="Normal 6 5 4 2 2 5 4" xfId="36237"/>
    <cellStyle name="Normal 6 5 4 2 2 6" xfId="36238"/>
    <cellStyle name="Normal 6 5 4 2 2 6 2" xfId="36239"/>
    <cellStyle name="Normal 6 5 4 2 2 6 3" xfId="36240"/>
    <cellStyle name="Normal 6 5 4 2 2 7" xfId="36241"/>
    <cellStyle name="Normal 6 5 4 2 2 8" xfId="36242"/>
    <cellStyle name="Normal 6 5 4 2 2 9" xfId="36243"/>
    <cellStyle name="Normal 6 5 4 2 3" xfId="36244"/>
    <cellStyle name="Normal 6 5 4 2 3 2" xfId="36245"/>
    <cellStyle name="Normal 6 5 4 2 3 2 2" xfId="36246"/>
    <cellStyle name="Normal 6 5 4 2 3 2 3" xfId="36247"/>
    <cellStyle name="Normal 6 5 4 2 3 2 4" xfId="36248"/>
    <cellStyle name="Normal 6 5 4 2 3 3" xfId="36249"/>
    <cellStyle name="Normal 6 5 4 2 3 3 2" xfId="36250"/>
    <cellStyle name="Normal 6 5 4 2 3 3 3" xfId="36251"/>
    <cellStyle name="Normal 6 5 4 2 3 4" xfId="36252"/>
    <cellStyle name="Normal 6 5 4 2 3 5" xfId="36253"/>
    <cellStyle name="Normal 6 5 4 2 3 6" xfId="36254"/>
    <cellStyle name="Normal 6 5 4 2 4" xfId="36255"/>
    <cellStyle name="Normal 6 5 4 2 4 2" xfId="36256"/>
    <cellStyle name="Normal 6 5 4 2 4 3" xfId="36257"/>
    <cellStyle name="Normal 6 5 4 2 4 4" xfId="36258"/>
    <cellStyle name="Normal 6 5 4 2 5" xfId="36259"/>
    <cellStyle name="Normal 6 5 4 2 5 2" xfId="36260"/>
    <cellStyle name="Normal 6 5 4 2 5 3" xfId="36261"/>
    <cellStyle name="Normal 6 5 4 2 5 4" xfId="36262"/>
    <cellStyle name="Normal 6 5 4 2 6" xfId="36263"/>
    <cellStyle name="Normal 6 5 4 2 6 2" xfId="36264"/>
    <cellStyle name="Normal 6 5 4 2 6 3" xfId="36265"/>
    <cellStyle name="Normal 6 5 4 2 6 4" xfId="36266"/>
    <cellStyle name="Normal 6 5 4 2 7" xfId="36267"/>
    <cellStyle name="Normal 6 5 4 2 7 2" xfId="36268"/>
    <cellStyle name="Normal 6 5 4 2 7 3" xfId="36269"/>
    <cellStyle name="Normal 6 5 4 2 8" xfId="36270"/>
    <cellStyle name="Normal 6 5 4 2 9" xfId="36271"/>
    <cellStyle name="Normal 6 5 4 3" xfId="36272"/>
    <cellStyle name="Normal 6 5 4 3 2" xfId="36273"/>
    <cellStyle name="Normal 6 5 4 3 2 2" xfId="36274"/>
    <cellStyle name="Normal 6 5 4 3 2 2 2" xfId="36275"/>
    <cellStyle name="Normal 6 5 4 3 2 2 3" xfId="36276"/>
    <cellStyle name="Normal 6 5 4 3 2 2 4" xfId="36277"/>
    <cellStyle name="Normal 6 5 4 3 2 3" xfId="36278"/>
    <cellStyle name="Normal 6 5 4 3 2 3 2" xfId="36279"/>
    <cellStyle name="Normal 6 5 4 3 2 3 3" xfId="36280"/>
    <cellStyle name="Normal 6 5 4 3 2 4" xfId="36281"/>
    <cellStyle name="Normal 6 5 4 3 2 5" xfId="36282"/>
    <cellStyle name="Normal 6 5 4 3 2 6" xfId="36283"/>
    <cellStyle name="Normal 6 5 4 3 3" xfId="36284"/>
    <cellStyle name="Normal 6 5 4 3 3 2" xfId="36285"/>
    <cellStyle name="Normal 6 5 4 3 3 3" xfId="36286"/>
    <cellStyle name="Normal 6 5 4 3 3 4" xfId="36287"/>
    <cellStyle name="Normal 6 5 4 3 4" xfId="36288"/>
    <cellStyle name="Normal 6 5 4 3 4 2" xfId="36289"/>
    <cellStyle name="Normal 6 5 4 3 4 3" xfId="36290"/>
    <cellStyle name="Normal 6 5 4 3 4 4" xfId="36291"/>
    <cellStyle name="Normal 6 5 4 3 5" xfId="36292"/>
    <cellStyle name="Normal 6 5 4 3 5 2" xfId="36293"/>
    <cellStyle name="Normal 6 5 4 3 5 3" xfId="36294"/>
    <cellStyle name="Normal 6 5 4 3 5 4" xfId="36295"/>
    <cellStyle name="Normal 6 5 4 3 6" xfId="36296"/>
    <cellStyle name="Normal 6 5 4 3 6 2" xfId="36297"/>
    <cellStyle name="Normal 6 5 4 3 6 3" xfId="36298"/>
    <cellStyle name="Normal 6 5 4 3 7" xfId="36299"/>
    <cellStyle name="Normal 6 5 4 3 8" xfId="36300"/>
    <cellStyle name="Normal 6 5 4 3 9" xfId="36301"/>
    <cellStyle name="Normal 6 5 4 4" xfId="36302"/>
    <cellStyle name="Normal 6 5 4 4 2" xfId="36303"/>
    <cellStyle name="Normal 6 5 4 4 2 2" xfId="36304"/>
    <cellStyle name="Normal 6 5 4 4 2 3" xfId="36305"/>
    <cellStyle name="Normal 6 5 4 4 2 4" xfId="36306"/>
    <cellStyle name="Normal 6 5 4 4 3" xfId="36307"/>
    <cellStyle name="Normal 6 5 4 4 3 2" xfId="36308"/>
    <cellStyle name="Normal 6 5 4 4 3 3" xfId="36309"/>
    <cellStyle name="Normal 6 5 4 4 4" xfId="36310"/>
    <cellStyle name="Normal 6 5 4 4 5" xfId="36311"/>
    <cellStyle name="Normal 6 5 4 4 6" xfId="36312"/>
    <cellStyle name="Normal 6 5 4 5" xfId="36313"/>
    <cellStyle name="Normal 6 5 4 5 2" xfId="36314"/>
    <cellStyle name="Normal 6 5 4 5 3" xfId="36315"/>
    <cellStyle name="Normal 6 5 4 5 4" xfId="36316"/>
    <cellStyle name="Normal 6 5 4 6" xfId="36317"/>
    <cellStyle name="Normal 6 5 4 6 2" xfId="36318"/>
    <cellStyle name="Normal 6 5 4 6 3" xfId="36319"/>
    <cellStyle name="Normal 6 5 4 6 4" xfId="36320"/>
    <cellStyle name="Normal 6 5 4 7" xfId="36321"/>
    <cellStyle name="Normal 6 5 4 7 2" xfId="36322"/>
    <cellStyle name="Normal 6 5 4 7 3" xfId="36323"/>
    <cellStyle name="Normal 6 5 4 7 4" xfId="36324"/>
    <cellStyle name="Normal 6 5 4 8" xfId="36325"/>
    <cellStyle name="Normal 6 5 4 8 2" xfId="36326"/>
    <cellStyle name="Normal 6 5 4 8 3" xfId="36327"/>
    <cellStyle name="Normal 6 5 4 9" xfId="36328"/>
    <cellStyle name="Normal 6 5 5" xfId="36329"/>
    <cellStyle name="Normal 6 5 5 10" xfId="36330"/>
    <cellStyle name="Normal 6 5 5 11" xfId="36331"/>
    <cellStyle name="Normal 6 5 5 2" xfId="36332"/>
    <cellStyle name="Normal 6 5 5 2 10" xfId="36333"/>
    <cellStyle name="Normal 6 5 5 2 2" xfId="36334"/>
    <cellStyle name="Normal 6 5 5 2 2 2" xfId="36335"/>
    <cellStyle name="Normal 6 5 5 2 2 2 2" xfId="36336"/>
    <cellStyle name="Normal 6 5 5 2 2 2 2 2" xfId="36337"/>
    <cellStyle name="Normal 6 5 5 2 2 2 2 3" xfId="36338"/>
    <cellStyle name="Normal 6 5 5 2 2 2 2 4" xfId="36339"/>
    <cellStyle name="Normal 6 5 5 2 2 2 3" xfId="36340"/>
    <cellStyle name="Normal 6 5 5 2 2 2 3 2" xfId="36341"/>
    <cellStyle name="Normal 6 5 5 2 2 2 3 3" xfId="36342"/>
    <cellStyle name="Normal 6 5 5 2 2 2 4" xfId="36343"/>
    <cellStyle name="Normal 6 5 5 2 2 2 5" xfId="36344"/>
    <cellStyle name="Normal 6 5 5 2 2 2 6" xfId="36345"/>
    <cellStyle name="Normal 6 5 5 2 2 3" xfId="36346"/>
    <cellStyle name="Normal 6 5 5 2 2 3 2" xfId="36347"/>
    <cellStyle name="Normal 6 5 5 2 2 3 3" xfId="36348"/>
    <cellStyle name="Normal 6 5 5 2 2 3 4" xfId="36349"/>
    <cellStyle name="Normal 6 5 5 2 2 4" xfId="36350"/>
    <cellStyle name="Normal 6 5 5 2 2 4 2" xfId="36351"/>
    <cellStyle name="Normal 6 5 5 2 2 4 3" xfId="36352"/>
    <cellStyle name="Normal 6 5 5 2 2 4 4" xfId="36353"/>
    <cellStyle name="Normal 6 5 5 2 2 5" xfId="36354"/>
    <cellStyle name="Normal 6 5 5 2 2 5 2" xfId="36355"/>
    <cellStyle name="Normal 6 5 5 2 2 5 3" xfId="36356"/>
    <cellStyle name="Normal 6 5 5 2 2 5 4" xfId="36357"/>
    <cellStyle name="Normal 6 5 5 2 2 6" xfId="36358"/>
    <cellStyle name="Normal 6 5 5 2 2 6 2" xfId="36359"/>
    <cellStyle name="Normal 6 5 5 2 2 6 3" xfId="36360"/>
    <cellStyle name="Normal 6 5 5 2 2 7" xfId="36361"/>
    <cellStyle name="Normal 6 5 5 2 2 8" xfId="36362"/>
    <cellStyle name="Normal 6 5 5 2 2 9" xfId="36363"/>
    <cellStyle name="Normal 6 5 5 2 3" xfId="36364"/>
    <cellStyle name="Normal 6 5 5 2 3 2" xfId="36365"/>
    <cellStyle name="Normal 6 5 5 2 3 2 2" xfId="36366"/>
    <cellStyle name="Normal 6 5 5 2 3 2 3" xfId="36367"/>
    <cellStyle name="Normal 6 5 5 2 3 2 4" xfId="36368"/>
    <cellStyle name="Normal 6 5 5 2 3 3" xfId="36369"/>
    <cellStyle name="Normal 6 5 5 2 3 3 2" xfId="36370"/>
    <cellStyle name="Normal 6 5 5 2 3 3 3" xfId="36371"/>
    <cellStyle name="Normal 6 5 5 2 3 4" xfId="36372"/>
    <cellStyle name="Normal 6 5 5 2 3 5" xfId="36373"/>
    <cellStyle name="Normal 6 5 5 2 3 6" xfId="36374"/>
    <cellStyle name="Normal 6 5 5 2 4" xfId="36375"/>
    <cellStyle name="Normal 6 5 5 2 4 2" xfId="36376"/>
    <cellStyle name="Normal 6 5 5 2 4 3" xfId="36377"/>
    <cellStyle name="Normal 6 5 5 2 4 4" xfId="36378"/>
    <cellStyle name="Normal 6 5 5 2 5" xfId="36379"/>
    <cellStyle name="Normal 6 5 5 2 5 2" xfId="36380"/>
    <cellStyle name="Normal 6 5 5 2 5 3" xfId="36381"/>
    <cellStyle name="Normal 6 5 5 2 5 4" xfId="36382"/>
    <cellStyle name="Normal 6 5 5 2 6" xfId="36383"/>
    <cellStyle name="Normal 6 5 5 2 6 2" xfId="36384"/>
    <cellStyle name="Normal 6 5 5 2 6 3" xfId="36385"/>
    <cellStyle name="Normal 6 5 5 2 6 4" xfId="36386"/>
    <cellStyle name="Normal 6 5 5 2 7" xfId="36387"/>
    <cellStyle name="Normal 6 5 5 2 7 2" xfId="36388"/>
    <cellStyle name="Normal 6 5 5 2 7 3" xfId="36389"/>
    <cellStyle name="Normal 6 5 5 2 8" xfId="36390"/>
    <cellStyle name="Normal 6 5 5 2 9" xfId="36391"/>
    <cellStyle name="Normal 6 5 5 3" xfId="36392"/>
    <cellStyle name="Normal 6 5 5 3 2" xfId="36393"/>
    <cellStyle name="Normal 6 5 5 3 2 2" xfId="36394"/>
    <cellStyle name="Normal 6 5 5 3 2 2 2" xfId="36395"/>
    <cellStyle name="Normal 6 5 5 3 2 2 3" xfId="36396"/>
    <cellStyle name="Normal 6 5 5 3 2 2 4" xfId="36397"/>
    <cellStyle name="Normal 6 5 5 3 2 3" xfId="36398"/>
    <cellStyle name="Normal 6 5 5 3 2 3 2" xfId="36399"/>
    <cellStyle name="Normal 6 5 5 3 2 3 3" xfId="36400"/>
    <cellStyle name="Normal 6 5 5 3 2 4" xfId="36401"/>
    <cellStyle name="Normal 6 5 5 3 2 5" xfId="36402"/>
    <cellStyle name="Normal 6 5 5 3 2 6" xfId="36403"/>
    <cellStyle name="Normal 6 5 5 3 3" xfId="36404"/>
    <cellStyle name="Normal 6 5 5 3 3 2" xfId="36405"/>
    <cellStyle name="Normal 6 5 5 3 3 3" xfId="36406"/>
    <cellStyle name="Normal 6 5 5 3 3 4" xfId="36407"/>
    <cellStyle name="Normal 6 5 5 3 4" xfId="36408"/>
    <cellStyle name="Normal 6 5 5 3 4 2" xfId="36409"/>
    <cellStyle name="Normal 6 5 5 3 4 3" xfId="36410"/>
    <cellStyle name="Normal 6 5 5 3 4 4" xfId="36411"/>
    <cellStyle name="Normal 6 5 5 3 5" xfId="36412"/>
    <cellStyle name="Normal 6 5 5 3 5 2" xfId="36413"/>
    <cellStyle name="Normal 6 5 5 3 5 3" xfId="36414"/>
    <cellStyle name="Normal 6 5 5 3 5 4" xfId="36415"/>
    <cellStyle name="Normal 6 5 5 3 6" xfId="36416"/>
    <cellStyle name="Normal 6 5 5 3 6 2" xfId="36417"/>
    <cellStyle name="Normal 6 5 5 3 6 3" xfId="36418"/>
    <cellStyle name="Normal 6 5 5 3 7" xfId="36419"/>
    <cellStyle name="Normal 6 5 5 3 8" xfId="36420"/>
    <cellStyle name="Normal 6 5 5 3 9" xfId="36421"/>
    <cellStyle name="Normal 6 5 5 4" xfId="36422"/>
    <cellStyle name="Normal 6 5 5 4 2" xfId="36423"/>
    <cellStyle name="Normal 6 5 5 4 2 2" xfId="36424"/>
    <cellStyle name="Normal 6 5 5 4 2 3" xfId="36425"/>
    <cellStyle name="Normal 6 5 5 4 2 4" xfId="36426"/>
    <cellStyle name="Normal 6 5 5 4 3" xfId="36427"/>
    <cellStyle name="Normal 6 5 5 4 3 2" xfId="36428"/>
    <cellStyle name="Normal 6 5 5 4 3 3" xfId="36429"/>
    <cellStyle name="Normal 6 5 5 4 4" xfId="36430"/>
    <cellStyle name="Normal 6 5 5 4 5" xfId="36431"/>
    <cellStyle name="Normal 6 5 5 4 6" xfId="36432"/>
    <cellStyle name="Normal 6 5 5 5" xfId="36433"/>
    <cellStyle name="Normal 6 5 5 5 2" xfId="36434"/>
    <cellStyle name="Normal 6 5 5 5 3" xfId="36435"/>
    <cellStyle name="Normal 6 5 5 5 4" xfId="36436"/>
    <cellStyle name="Normal 6 5 5 6" xfId="36437"/>
    <cellStyle name="Normal 6 5 5 6 2" xfId="36438"/>
    <cellStyle name="Normal 6 5 5 6 3" xfId="36439"/>
    <cellStyle name="Normal 6 5 5 6 4" xfId="36440"/>
    <cellStyle name="Normal 6 5 5 7" xfId="36441"/>
    <cellStyle name="Normal 6 5 5 7 2" xfId="36442"/>
    <cellStyle name="Normal 6 5 5 7 3" xfId="36443"/>
    <cellStyle name="Normal 6 5 5 7 4" xfId="36444"/>
    <cellStyle name="Normal 6 5 5 8" xfId="36445"/>
    <cellStyle name="Normal 6 5 5 8 2" xfId="36446"/>
    <cellStyle name="Normal 6 5 5 8 3" xfId="36447"/>
    <cellStyle name="Normal 6 5 5 9" xfId="36448"/>
    <cellStyle name="Normal 6 5 6" xfId="36449"/>
    <cellStyle name="Normal 6 5 6 10" xfId="36450"/>
    <cellStyle name="Normal 6 5 6 11" xfId="36451"/>
    <cellStyle name="Normal 6 5 6 2" xfId="36452"/>
    <cellStyle name="Normal 6 5 6 2 10" xfId="36453"/>
    <cellStyle name="Normal 6 5 6 2 2" xfId="36454"/>
    <cellStyle name="Normal 6 5 6 2 2 2" xfId="36455"/>
    <cellStyle name="Normal 6 5 6 2 2 2 2" xfId="36456"/>
    <cellStyle name="Normal 6 5 6 2 2 2 2 2" xfId="36457"/>
    <cellStyle name="Normal 6 5 6 2 2 2 2 3" xfId="36458"/>
    <cellStyle name="Normal 6 5 6 2 2 2 2 4" xfId="36459"/>
    <cellStyle name="Normal 6 5 6 2 2 2 3" xfId="36460"/>
    <cellStyle name="Normal 6 5 6 2 2 2 3 2" xfId="36461"/>
    <cellStyle name="Normal 6 5 6 2 2 2 3 3" xfId="36462"/>
    <cellStyle name="Normal 6 5 6 2 2 2 4" xfId="36463"/>
    <cellStyle name="Normal 6 5 6 2 2 2 5" xfId="36464"/>
    <cellStyle name="Normal 6 5 6 2 2 2 6" xfId="36465"/>
    <cellStyle name="Normal 6 5 6 2 2 3" xfId="36466"/>
    <cellStyle name="Normal 6 5 6 2 2 3 2" xfId="36467"/>
    <cellStyle name="Normal 6 5 6 2 2 3 3" xfId="36468"/>
    <cellStyle name="Normal 6 5 6 2 2 3 4" xfId="36469"/>
    <cellStyle name="Normal 6 5 6 2 2 4" xfId="36470"/>
    <cellStyle name="Normal 6 5 6 2 2 4 2" xfId="36471"/>
    <cellStyle name="Normal 6 5 6 2 2 4 3" xfId="36472"/>
    <cellStyle name="Normal 6 5 6 2 2 4 4" xfId="36473"/>
    <cellStyle name="Normal 6 5 6 2 2 5" xfId="36474"/>
    <cellStyle name="Normal 6 5 6 2 2 5 2" xfId="36475"/>
    <cellStyle name="Normal 6 5 6 2 2 5 3" xfId="36476"/>
    <cellStyle name="Normal 6 5 6 2 2 5 4" xfId="36477"/>
    <cellStyle name="Normal 6 5 6 2 2 6" xfId="36478"/>
    <cellStyle name="Normal 6 5 6 2 2 6 2" xfId="36479"/>
    <cellStyle name="Normal 6 5 6 2 2 6 3" xfId="36480"/>
    <cellStyle name="Normal 6 5 6 2 2 7" xfId="36481"/>
    <cellStyle name="Normal 6 5 6 2 2 8" xfId="36482"/>
    <cellStyle name="Normal 6 5 6 2 2 9" xfId="36483"/>
    <cellStyle name="Normal 6 5 6 2 3" xfId="36484"/>
    <cellStyle name="Normal 6 5 6 2 3 2" xfId="36485"/>
    <cellStyle name="Normal 6 5 6 2 3 2 2" xfId="36486"/>
    <cellStyle name="Normal 6 5 6 2 3 2 3" xfId="36487"/>
    <cellStyle name="Normal 6 5 6 2 3 2 4" xfId="36488"/>
    <cellStyle name="Normal 6 5 6 2 3 3" xfId="36489"/>
    <cellStyle name="Normal 6 5 6 2 3 3 2" xfId="36490"/>
    <cellStyle name="Normal 6 5 6 2 3 3 3" xfId="36491"/>
    <cellStyle name="Normal 6 5 6 2 3 4" xfId="36492"/>
    <cellStyle name="Normal 6 5 6 2 3 5" xfId="36493"/>
    <cellStyle name="Normal 6 5 6 2 3 6" xfId="36494"/>
    <cellStyle name="Normal 6 5 6 2 4" xfId="36495"/>
    <cellStyle name="Normal 6 5 6 2 4 2" xfId="36496"/>
    <cellStyle name="Normal 6 5 6 2 4 3" xfId="36497"/>
    <cellStyle name="Normal 6 5 6 2 4 4" xfId="36498"/>
    <cellStyle name="Normal 6 5 6 2 5" xfId="36499"/>
    <cellStyle name="Normal 6 5 6 2 5 2" xfId="36500"/>
    <cellStyle name="Normal 6 5 6 2 5 3" xfId="36501"/>
    <cellStyle name="Normal 6 5 6 2 5 4" xfId="36502"/>
    <cellStyle name="Normal 6 5 6 2 6" xfId="36503"/>
    <cellStyle name="Normal 6 5 6 2 6 2" xfId="36504"/>
    <cellStyle name="Normal 6 5 6 2 6 3" xfId="36505"/>
    <cellStyle name="Normal 6 5 6 2 6 4" xfId="36506"/>
    <cellStyle name="Normal 6 5 6 2 7" xfId="36507"/>
    <cellStyle name="Normal 6 5 6 2 7 2" xfId="36508"/>
    <cellStyle name="Normal 6 5 6 2 7 3" xfId="36509"/>
    <cellStyle name="Normal 6 5 6 2 8" xfId="36510"/>
    <cellStyle name="Normal 6 5 6 2 9" xfId="36511"/>
    <cellStyle name="Normal 6 5 6 3" xfId="36512"/>
    <cellStyle name="Normal 6 5 6 3 2" xfId="36513"/>
    <cellStyle name="Normal 6 5 6 3 2 2" xfId="36514"/>
    <cellStyle name="Normal 6 5 6 3 2 2 2" xfId="36515"/>
    <cellStyle name="Normal 6 5 6 3 2 2 3" xfId="36516"/>
    <cellStyle name="Normal 6 5 6 3 2 2 4" xfId="36517"/>
    <cellStyle name="Normal 6 5 6 3 2 3" xfId="36518"/>
    <cellStyle name="Normal 6 5 6 3 2 3 2" xfId="36519"/>
    <cellStyle name="Normal 6 5 6 3 2 3 3" xfId="36520"/>
    <cellStyle name="Normal 6 5 6 3 2 4" xfId="36521"/>
    <cellStyle name="Normal 6 5 6 3 2 5" xfId="36522"/>
    <cellStyle name="Normal 6 5 6 3 2 6" xfId="36523"/>
    <cellStyle name="Normal 6 5 6 3 3" xfId="36524"/>
    <cellStyle name="Normal 6 5 6 3 3 2" xfId="36525"/>
    <cellStyle name="Normal 6 5 6 3 3 3" xfId="36526"/>
    <cellStyle name="Normal 6 5 6 3 3 4" xfId="36527"/>
    <cellStyle name="Normal 6 5 6 3 4" xfId="36528"/>
    <cellStyle name="Normal 6 5 6 3 4 2" xfId="36529"/>
    <cellStyle name="Normal 6 5 6 3 4 3" xfId="36530"/>
    <cellStyle name="Normal 6 5 6 3 4 4" xfId="36531"/>
    <cellStyle name="Normal 6 5 6 3 5" xfId="36532"/>
    <cellStyle name="Normal 6 5 6 3 5 2" xfId="36533"/>
    <cellStyle name="Normal 6 5 6 3 5 3" xfId="36534"/>
    <cellStyle name="Normal 6 5 6 3 5 4" xfId="36535"/>
    <cellStyle name="Normal 6 5 6 3 6" xfId="36536"/>
    <cellStyle name="Normal 6 5 6 3 6 2" xfId="36537"/>
    <cellStyle name="Normal 6 5 6 3 6 3" xfId="36538"/>
    <cellStyle name="Normal 6 5 6 3 7" xfId="36539"/>
    <cellStyle name="Normal 6 5 6 3 8" xfId="36540"/>
    <cellStyle name="Normal 6 5 6 3 9" xfId="36541"/>
    <cellStyle name="Normal 6 5 6 4" xfId="36542"/>
    <cellStyle name="Normal 6 5 6 4 2" xfId="36543"/>
    <cellStyle name="Normal 6 5 6 4 2 2" xfId="36544"/>
    <cellStyle name="Normal 6 5 6 4 2 3" xfId="36545"/>
    <cellStyle name="Normal 6 5 6 4 2 4" xfId="36546"/>
    <cellStyle name="Normal 6 5 6 4 3" xfId="36547"/>
    <cellStyle name="Normal 6 5 6 4 3 2" xfId="36548"/>
    <cellStyle name="Normal 6 5 6 4 3 3" xfId="36549"/>
    <cellStyle name="Normal 6 5 6 4 4" xfId="36550"/>
    <cellStyle name="Normal 6 5 6 4 5" xfId="36551"/>
    <cellStyle name="Normal 6 5 6 4 6" xfId="36552"/>
    <cellStyle name="Normal 6 5 6 5" xfId="36553"/>
    <cellStyle name="Normal 6 5 6 5 2" xfId="36554"/>
    <cellStyle name="Normal 6 5 6 5 3" xfId="36555"/>
    <cellStyle name="Normal 6 5 6 5 4" xfId="36556"/>
    <cellStyle name="Normal 6 5 6 6" xfId="36557"/>
    <cellStyle name="Normal 6 5 6 6 2" xfId="36558"/>
    <cellStyle name="Normal 6 5 6 6 3" xfId="36559"/>
    <cellStyle name="Normal 6 5 6 6 4" xfId="36560"/>
    <cellStyle name="Normal 6 5 6 7" xfId="36561"/>
    <cellStyle name="Normal 6 5 6 7 2" xfId="36562"/>
    <cellStyle name="Normal 6 5 6 7 3" xfId="36563"/>
    <cellStyle name="Normal 6 5 6 7 4" xfId="36564"/>
    <cellStyle name="Normal 6 5 6 8" xfId="36565"/>
    <cellStyle name="Normal 6 5 6 8 2" xfId="36566"/>
    <cellStyle name="Normal 6 5 6 8 3" xfId="36567"/>
    <cellStyle name="Normal 6 5 6 9" xfId="36568"/>
    <cellStyle name="Normal 6 5 7" xfId="36569"/>
    <cellStyle name="Normal 6 5 7 10" xfId="36570"/>
    <cellStyle name="Normal 6 5 7 2" xfId="36571"/>
    <cellStyle name="Normal 6 5 7 2 2" xfId="36572"/>
    <cellStyle name="Normal 6 5 7 2 2 2" xfId="36573"/>
    <cellStyle name="Normal 6 5 7 2 2 2 2" xfId="36574"/>
    <cellStyle name="Normal 6 5 7 2 2 2 3" xfId="36575"/>
    <cellStyle name="Normal 6 5 7 2 2 2 4" xfId="36576"/>
    <cellStyle name="Normal 6 5 7 2 2 3" xfId="36577"/>
    <cellStyle name="Normal 6 5 7 2 2 3 2" xfId="36578"/>
    <cellStyle name="Normal 6 5 7 2 2 3 3" xfId="36579"/>
    <cellStyle name="Normal 6 5 7 2 2 4" xfId="36580"/>
    <cellStyle name="Normal 6 5 7 2 2 5" xfId="36581"/>
    <cellStyle name="Normal 6 5 7 2 2 6" xfId="36582"/>
    <cellStyle name="Normal 6 5 7 2 3" xfId="36583"/>
    <cellStyle name="Normal 6 5 7 2 3 2" xfId="36584"/>
    <cellStyle name="Normal 6 5 7 2 3 3" xfId="36585"/>
    <cellStyle name="Normal 6 5 7 2 3 4" xfId="36586"/>
    <cellStyle name="Normal 6 5 7 2 4" xfId="36587"/>
    <cellStyle name="Normal 6 5 7 2 4 2" xfId="36588"/>
    <cellStyle name="Normal 6 5 7 2 4 3" xfId="36589"/>
    <cellStyle name="Normal 6 5 7 2 4 4" xfId="36590"/>
    <cellStyle name="Normal 6 5 7 2 5" xfId="36591"/>
    <cellStyle name="Normal 6 5 7 2 5 2" xfId="36592"/>
    <cellStyle name="Normal 6 5 7 2 5 3" xfId="36593"/>
    <cellStyle name="Normal 6 5 7 2 5 4" xfId="36594"/>
    <cellStyle name="Normal 6 5 7 2 6" xfId="36595"/>
    <cellStyle name="Normal 6 5 7 2 6 2" xfId="36596"/>
    <cellStyle name="Normal 6 5 7 2 6 3" xfId="36597"/>
    <cellStyle name="Normal 6 5 7 2 7" xfId="36598"/>
    <cellStyle name="Normal 6 5 7 2 8" xfId="36599"/>
    <cellStyle name="Normal 6 5 7 2 9" xfId="36600"/>
    <cellStyle name="Normal 6 5 7 3" xfId="36601"/>
    <cellStyle name="Normal 6 5 7 3 2" xfId="36602"/>
    <cellStyle name="Normal 6 5 7 3 2 2" xfId="36603"/>
    <cellStyle name="Normal 6 5 7 3 2 3" xfId="36604"/>
    <cellStyle name="Normal 6 5 7 3 2 4" xfId="36605"/>
    <cellStyle name="Normal 6 5 7 3 3" xfId="36606"/>
    <cellStyle name="Normal 6 5 7 3 3 2" xfId="36607"/>
    <cellStyle name="Normal 6 5 7 3 3 3" xfId="36608"/>
    <cellStyle name="Normal 6 5 7 3 4" xfId="36609"/>
    <cellStyle name="Normal 6 5 7 3 5" xfId="36610"/>
    <cellStyle name="Normal 6 5 7 3 6" xfId="36611"/>
    <cellStyle name="Normal 6 5 7 4" xfId="36612"/>
    <cellStyle name="Normal 6 5 7 4 2" xfId="36613"/>
    <cellStyle name="Normal 6 5 7 4 3" xfId="36614"/>
    <cellStyle name="Normal 6 5 7 4 4" xfId="36615"/>
    <cellStyle name="Normal 6 5 7 5" xfId="36616"/>
    <cellStyle name="Normal 6 5 7 5 2" xfId="36617"/>
    <cellStyle name="Normal 6 5 7 5 3" xfId="36618"/>
    <cellStyle name="Normal 6 5 7 5 4" xfId="36619"/>
    <cellStyle name="Normal 6 5 7 6" xfId="36620"/>
    <cellStyle name="Normal 6 5 7 6 2" xfId="36621"/>
    <cellStyle name="Normal 6 5 7 6 3" xfId="36622"/>
    <cellStyle name="Normal 6 5 7 6 4" xfId="36623"/>
    <cellStyle name="Normal 6 5 7 7" xfId="36624"/>
    <cellStyle name="Normal 6 5 7 7 2" xfId="36625"/>
    <cellStyle name="Normal 6 5 7 7 3" xfId="36626"/>
    <cellStyle name="Normal 6 5 7 8" xfId="36627"/>
    <cellStyle name="Normal 6 5 7 9" xfId="36628"/>
    <cellStyle name="Normal 6 5 8" xfId="36629"/>
    <cellStyle name="Normal 6 5 8 2" xfId="36630"/>
    <cellStyle name="Normal 6 5 8 2 2" xfId="36631"/>
    <cellStyle name="Normal 6 5 8 2 2 2" xfId="36632"/>
    <cellStyle name="Normal 6 5 8 2 2 3" xfId="36633"/>
    <cellStyle name="Normal 6 5 8 2 2 4" xfId="36634"/>
    <cellStyle name="Normal 6 5 8 2 3" xfId="36635"/>
    <cellStyle name="Normal 6 5 8 2 3 2" xfId="36636"/>
    <cellStyle name="Normal 6 5 8 2 3 3" xfId="36637"/>
    <cellStyle name="Normal 6 5 8 2 4" xfId="36638"/>
    <cellStyle name="Normal 6 5 8 2 5" xfId="36639"/>
    <cellStyle name="Normal 6 5 8 2 6" xfId="36640"/>
    <cellStyle name="Normal 6 5 8 3" xfId="36641"/>
    <cellStyle name="Normal 6 5 8 3 2" xfId="36642"/>
    <cellStyle name="Normal 6 5 8 3 3" xfId="36643"/>
    <cellStyle name="Normal 6 5 8 3 4" xfId="36644"/>
    <cellStyle name="Normal 6 5 8 4" xfId="36645"/>
    <cellStyle name="Normal 6 5 8 4 2" xfId="36646"/>
    <cellStyle name="Normal 6 5 8 4 3" xfId="36647"/>
    <cellStyle name="Normal 6 5 8 4 4" xfId="36648"/>
    <cellStyle name="Normal 6 5 8 5" xfId="36649"/>
    <cellStyle name="Normal 6 5 8 5 2" xfId="36650"/>
    <cellStyle name="Normal 6 5 8 5 3" xfId="36651"/>
    <cellStyle name="Normal 6 5 8 5 4" xfId="36652"/>
    <cellStyle name="Normal 6 5 8 6" xfId="36653"/>
    <cellStyle name="Normal 6 5 8 6 2" xfId="36654"/>
    <cellStyle name="Normal 6 5 8 6 3" xfId="36655"/>
    <cellStyle name="Normal 6 5 8 7" xfId="36656"/>
    <cellStyle name="Normal 6 5 8 8" xfId="36657"/>
    <cellStyle name="Normal 6 5 8 9" xfId="36658"/>
    <cellStyle name="Normal 6 5 9" xfId="36659"/>
    <cellStyle name="Normal 6 5 9 2" xfId="36660"/>
    <cellStyle name="Normal 6 5 9 2 2" xfId="36661"/>
    <cellStyle name="Normal 6 5 9 2 2 2" xfId="36662"/>
    <cellStyle name="Normal 6 5 9 2 2 3" xfId="36663"/>
    <cellStyle name="Normal 6 5 9 2 2 4" xfId="36664"/>
    <cellStyle name="Normal 6 5 9 2 3" xfId="36665"/>
    <cellStyle name="Normal 6 5 9 2 3 2" xfId="36666"/>
    <cellStyle name="Normal 6 5 9 2 3 3" xfId="36667"/>
    <cellStyle name="Normal 6 5 9 2 4" xfId="36668"/>
    <cellStyle name="Normal 6 5 9 2 5" xfId="36669"/>
    <cellStyle name="Normal 6 5 9 2 6" xfId="36670"/>
    <cellStyle name="Normal 6 5 9 3" xfId="36671"/>
    <cellStyle name="Normal 6 5 9 3 2" xfId="36672"/>
    <cellStyle name="Normal 6 5 9 3 3" xfId="36673"/>
    <cellStyle name="Normal 6 5 9 3 4" xfId="36674"/>
    <cellStyle name="Normal 6 5 9 4" xfId="36675"/>
    <cellStyle name="Normal 6 5 9 4 2" xfId="36676"/>
    <cellStyle name="Normal 6 5 9 4 3" xfId="36677"/>
    <cellStyle name="Normal 6 5 9 4 4" xfId="36678"/>
    <cellStyle name="Normal 6 5 9 5" xfId="36679"/>
    <cellStyle name="Normal 6 5 9 5 2" xfId="36680"/>
    <cellStyle name="Normal 6 5 9 5 3" xfId="36681"/>
    <cellStyle name="Normal 6 5 9 5 4" xfId="36682"/>
    <cellStyle name="Normal 6 5 9 6" xfId="36683"/>
    <cellStyle name="Normal 6 5 9 6 2" xfId="36684"/>
    <cellStyle name="Normal 6 5 9 6 3" xfId="36685"/>
    <cellStyle name="Normal 6 5 9 7" xfId="36686"/>
    <cellStyle name="Normal 6 5 9 8" xfId="36687"/>
    <cellStyle name="Normal 6 5 9 9" xfId="36688"/>
    <cellStyle name="Normal 6 6" xfId="180"/>
    <cellStyle name="Normal 6 6 10" xfId="36689"/>
    <cellStyle name="Normal 6 6 10 2" xfId="36690"/>
    <cellStyle name="Normal 6 6 10 3" xfId="36691"/>
    <cellStyle name="Normal 6 6 10 4" xfId="36692"/>
    <cellStyle name="Normal 6 6 11" xfId="36693"/>
    <cellStyle name="Normal 6 6 11 2" xfId="36694"/>
    <cellStyle name="Normal 6 6 11 3" xfId="36695"/>
    <cellStyle name="Normal 6 6 12" xfId="36696"/>
    <cellStyle name="Normal 6 6 13" xfId="36697"/>
    <cellStyle name="Normal 6 6 14" xfId="36698"/>
    <cellStyle name="Normal 6 6 2" xfId="36699"/>
    <cellStyle name="Normal 6 6 2 10" xfId="36700"/>
    <cellStyle name="Normal 6 6 2 11" xfId="36701"/>
    <cellStyle name="Normal 6 6 2 2" xfId="36702"/>
    <cellStyle name="Normal 6 6 2 2 10" xfId="36703"/>
    <cellStyle name="Normal 6 6 2 2 2" xfId="36704"/>
    <cellStyle name="Normal 6 6 2 2 2 2" xfId="36705"/>
    <cellStyle name="Normal 6 6 2 2 2 2 2" xfId="36706"/>
    <cellStyle name="Normal 6 6 2 2 2 2 2 2" xfId="36707"/>
    <cellStyle name="Normal 6 6 2 2 2 2 2 3" xfId="36708"/>
    <cellStyle name="Normal 6 6 2 2 2 2 2 4" xfId="36709"/>
    <cellStyle name="Normal 6 6 2 2 2 2 3" xfId="36710"/>
    <cellStyle name="Normal 6 6 2 2 2 2 3 2" xfId="36711"/>
    <cellStyle name="Normal 6 6 2 2 2 2 3 3" xfId="36712"/>
    <cellStyle name="Normal 6 6 2 2 2 2 4" xfId="36713"/>
    <cellStyle name="Normal 6 6 2 2 2 2 5" xfId="36714"/>
    <cellStyle name="Normal 6 6 2 2 2 2 6" xfId="36715"/>
    <cellStyle name="Normal 6 6 2 2 2 3" xfId="36716"/>
    <cellStyle name="Normal 6 6 2 2 2 3 2" xfId="36717"/>
    <cellStyle name="Normal 6 6 2 2 2 3 3" xfId="36718"/>
    <cellStyle name="Normal 6 6 2 2 2 3 4" xfId="36719"/>
    <cellStyle name="Normal 6 6 2 2 2 4" xfId="36720"/>
    <cellStyle name="Normal 6 6 2 2 2 4 2" xfId="36721"/>
    <cellStyle name="Normal 6 6 2 2 2 4 3" xfId="36722"/>
    <cellStyle name="Normal 6 6 2 2 2 4 4" xfId="36723"/>
    <cellStyle name="Normal 6 6 2 2 2 5" xfId="36724"/>
    <cellStyle name="Normal 6 6 2 2 2 5 2" xfId="36725"/>
    <cellStyle name="Normal 6 6 2 2 2 5 3" xfId="36726"/>
    <cellStyle name="Normal 6 6 2 2 2 5 4" xfId="36727"/>
    <cellStyle name="Normal 6 6 2 2 2 6" xfId="36728"/>
    <cellStyle name="Normal 6 6 2 2 2 6 2" xfId="36729"/>
    <cellStyle name="Normal 6 6 2 2 2 6 3" xfId="36730"/>
    <cellStyle name="Normal 6 6 2 2 2 7" xfId="36731"/>
    <cellStyle name="Normal 6 6 2 2 2 8" xfId="36732"/>
    <cellStyle name="Normal 6 6 2 2 2 9" xfId="36733"/>
    <cellStyle name="Normal 6 6 2 2 3" xfId="36734"/>
    <cellStyle name="Normal 6 6 2 2 3 2" xfId="36735"/>
    <cellStyle name="Normal 6 6 2 2 3 2 2" xfId="36736"/>
    <cellStyle name="Normal 6 6 2 2 3 2 3" xfId="36737"/>
    <cellStyle name="Normal 6 6 2 2 3 2 4" xfId="36738"/>
    <cellStyle name="Normal 6 6 2 2 3 3" xfId="36739"/>
    <cellStyle name="Normal 6 6 2 2 3 3 2" xfId="36740"/>
    <cellStyle name="Normal 6 6 2 2 3 3 3" xfId="36741"/>
    <cellStyle name="Normal 6 6 2 2 3 4" xfId="36742"/>
    <cellStyle name="Normal 6 6 2 2 3 5" xfId="36743"/>
    <cellStyle name="Normal 6 6 2 2 3 6" xfId="36744"/>
    <cellStyle name="Normal 6 6 2 2 4" xfId="36745"/>
    <cellStyle name="Normal 6 6 2 2 4 2" xfId="36746"/>
    <cellStyle name="Normal 6 6 2 2 4 3" xfId="36747"/>
    <cellStyle name="Normal 6 6 2 2 4 4" xfId="36748"/>
    <cellStyle name="Normal 6 6 2 2 5" xfId="36749"/>
    <cellStyle name="Normal 6 6 2 2 5 2" xfId="36750"/>
    <cellStyle name="Normal 6 6 2 2 5 3" xfId="36751"/>
    <cellStyle name="Normal 6 6 2 2 5 4" xfId="36752"/>
    <cellStyle name="Normal 6 6 2 2 6" xfId="36753"/>
    <cellStyle name="Normal 6 6 2 2 6 2" xfId="36754"/>
    <cellStyle name="Normal 6 6 2 2 6 3" xfId="36755"/>
    <cellStyle name="Normal 6 6 2 2 6 4" xfId="36756"/>
    <cellStyle name="Normal 6 6 2 2 7" xfId="36757"/>
    <cellStyle name="Normal 6 6 2 2 7 2" xfId="36758"/>
    <cellStyle name="Normal 6 6 2 2 7 3" xfId="36759"/>
    <cellStyle name="Normal 6 6 2 2 8" xfId="36760"/>
    <cellStyle name="Normal 6 6 2 2 9" xfId="36761"/>
    <cellStyle name="Normal 6 6 2 3" xfId="36762"/>
    <cellStyle name="Normal 6 6 2 3 2" xfId="36763"/>
    <cellStyle name="Normal 6 6 2 3 2 2" xfId="36764"/>
    <cellStyle name="Normal 6 6 2 3 2 2 2" xfId="36765"/>
    <cellStyle name="Normal 6 6 2 3 2 2 3" xfId="36766"/>
    <cellStyle name="Normal 6 6 2 3 2 2 4" xfId="36767"/>
    <cellStyle name="Normal 6 6 2 3 2 3" xfId="36768"/>
    <cellStyle name="Normal 6 6 2 3 2 3 2" xfId="36769"/>
    <cellStyle name="Normal 6 6 2 3 2 3 3" xfId="36770"/>
    <cellStyle name="Normal 6 6 2 3 2 4" xfId="36771"/>
    <cellStyle name="Normal 6 6 2 3 2 5" xfId="36772"/>
    <cellStyle name="Normal 6 6 2 3 2 6" xfId="36773"/>
    <cellStyle name="Normal 6 6 2 3 3" xfId="36774"/>
    <cellStyle name="Normal 6 6 2 3 3 2" xfId="36775"/>
    <cellStyle name="Normal 6 6 2 3 3 3" xfId="36776"/>
    <cellStyle name="Normal 6 6 2 3 3 4" xfId="36777"/>
    <cellStyle name="Normal 6 6 2 3 4" xfId="36778"/>
    <cellStyle name="Normal 6 6 2 3 4 2" xfId="36779"/>
    <cellStyle name="Normal 6 6 2 3 4 3" xfId="36780"/>
    <cellStyle name="Normal 6 6 2 3 4 4" xfId="36781"/>
    <cellStyle name="Normal 6 6 2 3 5" xfId="36782"/>
    <cellStyle name="Normal 6 6 2 3 5 2" xfId="36783"/>
    <cellStyle name="Normal 6 6 2 3 5 3" xfId="36784"/>
    <cellStyle name="Normal 6 6 2 3 5 4" xfId="36785"/>
    <cellStyle name="Normal 6 6 2 3 6" xfId="36786"/>
    <cellStyle name="Normal 6 6 2 3 6 2" xfId="36787"/>
    <cellStyle name="Normal 6 6 2 3 6 3" xfId="36788"/>
    <cellStyle name="Normal 6 6 2 3 7" xfId="36789"/>
    <cellStyle name="Normal 6 6 2 3 8" xfId="36790"/>
    <cellStyle name="Normal 6 6 2 3 9" xfId="36791"/>
    <cellStyle name="Normal 6 6 2 4" xfId="36792"/>
    <cellStyle name="Normal 6 6 2 4 2" xfId="36793"/>
    <cellStyle name="Normal 6 6 2 4 2 2" xfId="36794"/>
    <cellStyle name="Normal 6 6 2 4 2 3" xfId="36795"/>
    <cellStyle name="Normal 6 6 2 4 2 4" xfId="36796"/>
    <cellStyle name="Normal 6 6 2 4 3" xfId="36797"/>
    <cellStyle name="Normal 6 6 2 4 3 2" xfId="36798"/>
    <cellStyle name="Normal 6 6 2 4 3 3" xfId="36799"/>
    <cellStyle name="Normal 6 6 2 4 4" xfId="36800"/>
    <cellStyle name="Normal 6 6 2 4 5" xfId="36801"/>
    <cellStyle name="Normal 6 6 2 4 6" xfId="36802"/>
    <cellStyle name="Normal 6 6 2 5" xfId="36803"/>
    <cellStyle name="Normal 6 6 2 5 2" xfId="36804"/>
    <cellStyle name="Normal 6 6 2 5 3" xfId="36805"/>
    <cellStyle name="Normal 6 6 2 5 4" xfId="36806"/>
    <cellStyle name="Normal 6 6 2 6" xfId="36807"/>
    <cellStyle name="Normal 6 6 2 6 2" xfId="36808"/>
    <cellStyle name="Normal 6 6 2 6 3" xfId="36809"/>
    <cellStyle name="Normal 6 6 2 6 4" xfId="36810"/>
    <cellStyle name="Normal 6 6 2 7" xfId="36811"/>
    <cellStyle name="Normal 6 6 2 7 2" xfId="36812"/>
    <cellStyle name="Normal 6 6 2 7 3" xfId="36813"/>
    <cellStyle name="Normal 6 6 2 7 4" xfId="36814"/>
    <cellStyle name="Normal 6 6 2 8" xfId="36815"/>
    <cellStyle name="Normal 6 6 2 8 2" xfId="36816"/>
    <cellStyle name="Normal 6 6 2 8 3" xfId="36817"/>
    <cellStyle name="Normal 6 6 2 9" xfId="36818"/>
    <cellStyle name="Normal 6 6 3" xfId="36819"/>
    <cellStyle name="Normal 6 6 3 10" xfId="36820"/>
    <cellStyle name="Normal 6 6 3 2" xfId="36821"/>
    <cellStyle name="Normal 6 6 3 2 2" xfId="36822"/>
    <cellStyle name="Normal 6 6 3 2 2 2" xfId="36823"/>
    <cellStyle name="Normal 6 6 3 2 2 2 2" xfId="36824"/>
    <cellStyle name="Normal 6 6 3 2 2 2 3" xfId="36825"/>
    <cellStyle name="Normal 6 6 3 2 2 2 4" xfId="36826"/>
    <cellStyle name="Normal 6 6 3 2 2 3" xfId="36827"/>
    <cellStyle name="Normal 6 6 3 2 2 3 2" xfId="36828"/>
    <cellStyle name="Normal 6 6 3 2 2 3 3" xfId="36829"/>
    <cellStyle name="Normal 6 6 3 2 2 4" xfId="36830"/>
    <cellStyle name="Normal 6 6 3 2 2 5" xfId="36831"/>
    <cellStyle name="Normal 6 6 3 2 2 6" xfId="36832"/>
    <cellStyle name="Normal 6 6 3 2 3" xfId="36833"/>
    <cellStyle name="Normal 6 6 3 2 3 2" xfId="36834"/>
    <cellStyle name="Normal 6 6 3 2 3 3" xfId="36835"/>
    <cellStyle name="Normal 6 6 3 2 3 4" xfId="36836"/>
    <cellStyle name="Normal 6 6 3 2 4" xfId="36837"/>
    <cellStyle name="Normal 6 6 3 2 4 2" xfId="36838"/>
    <cellStyle name="Normal 6 6 3 2 4 3" xfId="36839"/>
    <cellStyle name="Normal 6 6 3 2 4 4" xfId="36840"/>
    <cellStyle name="Normal 6 6 3 2 5" xfId="36841"/>
    <cellStyle name="Normal 6 6 3 2 5 2" xfId="36842"/>
    <cellStyle name="Normal 6 6 3 2 5 3" xfId="36843"/>
    <cellStyle name="Normal 6 6 3 2 5 4" xfId="36844"/>
    <cellStyle name="Normal 6 6 3 2 6" xfId="36845"/>
    <cellStyle name="Normal 6 6 3 2 6 2" xfId="36846"/>
    <cellStyle name="Normal 6 6 3 2 6 3" xfId="36847"/>
    <cellStyle name="Normal 6 6 3 2 7" xfId="36848"/>
    <cellStyle name="Normal 6 6 3 2 8" xfId="36849"/>
    <cellStyle name="Normal 6 6 3 2 9" xfId="36850"/>
    <cellStyle name="Normal 6 6 3 3" xfId="36851"/>
    <cellStyle name="Normal 6 6 3 3 2" xfId="36852"/>
    <cellStyle name="Normal 6 6 3 3 2 2" xfId="36853"/>
    <cellStyle name="Normal 6 6 3 3 2 3" xfId="36854"/>
    <cellStyle name="Normal 6 6 3 3 2 4" xfId="36855"/>
    <cellStyle name="Normal 6 6 3 3 3" xfId="36856"/>
    <cellStyle name="Normal 6 6 3 3 3 2" xfId="36857"/>
    <cellStyle name="Normal 6 6 3 3 3 3" xfId="36858"/>
    <cellStyle name="Normal 6 6 3 3 4" xfId="36859"/>
    <cellStyle name="Normal 6 6 3 3 5" xfId="36860"/>
    <cellStyle name="Normal 6 6 3 3 6" xfId="36861"/>
    <cellStyle name="Normal 6 6 3 4" xfId="36862"/>
    <cellStyle name="Normal 6 6 3 4 2" xfId="36863"/>
    <cellStyle name="Normal 6 6 3 4 3" xfId="36864"/>
    <cellStyle name="Normal 6 6 3 4 4" xfId="36865"/>
    <cellStyle name="Normal 6 6 3 5" xfId="36866"/>
    <cellStyle name="Normal 6 6 3 5 2" xfId="36867"/>
    <cellStyle name="Normal 6 6 3 5 3" xfId="36868"/>
    <cellStyle name="Normal 6 6 3 5 4" xfId="36869"/>
    <cellStyle name="Normal 6 6 3 6" xfId="36870"/>
    <cellStyle name="Normal 6 6 3 6 2" xfId="36871"/>
    <cellStyle name="Normal 6 6 3 6 3" xfId="36872"/>
    <cellStyle name="Normal 6 6 3 6 4" xfId="36873"/>
    <cellStyle name="Normal 6 6 3 7" xfId="36874"/>
    <cellStyle name="Normal 6 6 3 7 2" xfId="36875"/>
    <cellStyle name="Normal 6 6 3 7 3" xfId="36876"/>
    <cellStyle name="Normal 6 6 3 8" xfId="36877"/>
    <cellStyle name="Normal 6 6 3 9" xfId="36878"/>
    <cellStyle name="Normal 6 6 4" xfId="36879"/>
    <cellStyle name="Normal 6 6 4 2" xfId="36880"/>
    <cellStyle name="Normal 6 6 4 2 2" xfId="36881"/>
    <cellStyle name="Normal 6 6 4 2 2 2" xfId="36882"/>
    <cellStyle name="Normal 6 6 4 2 2 3" xfId="36883"/>
    <cellStyle name="Normal 6 6 4 2 2 4" xfId="36884"/>
    <cellStyle name="Normal 6 6 4 2 3" xfId="36885"/>
    <cellStyle name="Normal 6 6 4 2 3 2" xfId="36886"/>
    <cellStyle name="Normal 6 6 4 2 3 3" xfId="36887"/>
    <cellStyle name="Normal 6 6 4 2 4" xfId="36888"/>
    <cellStyle name="Normal 6 6 4 2 5" xfId="36889"/>
    <cellStyle name="Normal 6 6 4 2 6" xfId="36890"/>
    <cellStyle name="Normal 6 6 4 3" xfId="36891"/>
    <cellStyle name="Normal 6 6 4 3 2" xfId="36892"/>
    <cellStyle name="Normal 6 6 4 3 3" xfId="36893"/>
    <cellStyle name="Normal 6 6 4 3 4" xfId="36894"/>
    <cellStyle name="Normal 6 6 4 4" xfId="36895"/>
    <cellStyle name="Normal 6 6 4 4 2" xfId="36896"/>
    <cellStyle name="Normal 6 6 4 4 3" xfId="36897"/>
    <cellStyle name="Normal 6 6 4 4 4" xfId="36898"/>
    <cellStyle name="Normal 6 6 4 5" xfId="36899"/>
    <cellStyle name="Normal 6 6 4 5 2" xfId="36900"/>
    <cellStyle name="Normal 6 6 4 5 3" xfId="36901"/>
    <cellStyle name="Normal 6 6 4 5 4" xfId="36902"/>
    <cellStyle name="Normal 6 6 4 6" xfId="36903"/>
    <cellStyle name="Normal 6 6 4 6 2" xfId="36904"/>
    <cellStyle name="Normal 6 6 4 6 3" xfId="36905"/>
    <cellStyle name="Normal 6 6 4 7" xfId="36906"/>
    <cellStyle name="Normal 6 6 4 8" xfId="36907"/>
    <cellStyle name="Normal 6 6 4 9" xfId="36908"/>
    <cellStyle name="Normal 6 6 5" xfId="36909"/>
    <cellStyle name="Normal 6 6 5 2" xfId="36910"/>
    <cellStyle name="Normal 6 6 5 2 2" xfId="36911"/>
    <cellStyle name="Normal 6 6 5 2 2 2" xfId="36912"/>
    <cellStyle name="Normal 6 6 5 2 2 3" xfId="36913"/>
    <cellStyle name="Normal 6 6 5 2 2 4" xfId="36914"/>
    <cellStyle name="Normal 6 6 5 2 3" xfId="36915"/>
    <cellStyle name="Normal 6 6 5 2 3 2" xfId="36916"/>
    <cellStyle name="Normal 6 6 5 2 3 3" xfId="36917"/>
    <cellStyle name="Normal 6 6 5 2 4" xfId="36918"/>
    <cellStyle name="Normal 6 6 5 2 5" xfId="36919"/>
    <cellStyle name="Normal 6 6 5 2 6" xfId="36920"/>
    <cellStyle name="Normal 6 6 5 3" xfId="36921"/>
    <cellStyle name="Normal 6 6 5 3 2" xfId="36922"/>
    <cellStyle name="Normal 6 6 5 3 3" xfId="36923"/>
    <cellStyle name="Normal 6 6 5 3 4" xfId="36924"/>
    <cellStyle name="Normal 6 6 5 4" xfId="36925"/>
    <cellStyle name="Normal 6 6 5 4 2" xfId="36926"/>
    <cellStyle name="Normal 6 6 5 4 3" xfId="36927"/>
    <cellStyle name="Normal 6 6 5 4 4" xfId="36928"/>
    <cellStyle name="Normal 6 6 5 5" xfId="36929"/>
    <cellStyle name="Normal 6 6 5 5 2" xfId="36930"/>
    <cellStyle name="Normal 6 6 5 5 3" xfId="36931"/>
    <cellStyle name="Normal 6 6 5 5 4" xfId="36932"/>
    <cellStyle name="Normal 6 6 5 6" xfId="36933"/>
    <cellStyle name="Normal 6 6 5 6 2" xfId="36934"/>
    <cellStyle name="Normal 6 6 5 6 3" xfId="36935"/>
    <cellStyle name="Normal 6 6 5 7" xfId="36936"/>
    <cellStyle name="Normal 6 6 5 8" xfId="36937"/>
    <cellStyle name="Normal 6 6 5 9" xfId="36938"/>
    <cellStyle name="Normal 6 6 6" xfId="36939"/>
    <cellStyle name="Normal 6 6 6 2" xfId="36940"/>
    <cellStyle name="Normal 6 6 6 2 2" xfId="36941"/>
    <cellStyle name="Normal 6 6 6 2 2 2" xfId="36942"/>
    <cellStyle name="Normal 6 6 6 2 2 3" xfId="36943"/>
    <cellStyle name="Normal 6 6 6 2 2 4" xfId="36944"/>
    <cellStyle name="Normal 6 6 6 2 3" xfId="36945"/>
    <cellStyle name="Normal 6 6 6 2 3 2" xfId="36946"/>
    <cellStyle name="Normal 6 6 6 2 3 3" xfId="36947"/>
    <cellStyle name="Normal 6 6 6 2 4" xfId="36948"/>
    <cellStyle name="Normal 6 6 6 2 5" xfId="36949"/>
    <cellStyle name="Normal 6 6 6 2 6" xfId="36950"/>
    <cellStyle name="Normal 6 6 6 3" xfId="36951"/>
    <cellStyle name="Normal 6 6 6 3 2" xfId="36952"/>
    <cellStyle name="Normal 6 6 6 3 3" xfId="36953"/>
    <cellStyle name="Normal 6 6 6 3 4" xfId="36954"/>
    <cellStyle name="Normal 6 6 6 4" xfId="36955"/>
    <cellStyle name="Normal 6 6 6 4 2" xfId="36956"/>
    <cellStyle name="Normal 6 6 6 4 3" xfId="36957"/>
    <cellStyle name="Normal 6 6 6 4 4" xfId="36958"/>
    <cellStyle name="Normal 6 6 6 5" xfId="36959"/>
    <cellStyle name="Normal 6 6 6 5 2" xfId="36960"/>
    <cellStyle name="Normal 6 6 6 5 3" xfId="36961"/>
    <cellStyle name="Normal 6 6 6 6" xfId="36962"/>
    <cellStyle name="Normal 6 6 6 7" xfId="36963"/>
    <cellStyle name="Normal 6 6 6 8" xfId="36964"/>
    <cellStyle name="Normal 6 6 7" xfId="36965"/>
    <cellStyle name="Normal 6 6 7 2" xfId="36966"/>
    <cellStyle name="Normal 6 6 7 2 2" xfId="36967"/>
    <cellStyle name="Normal 6 6 7 2 3" xfId="36968"/>
    <cellStyle name="Normal 6 6 7 2 4" xfId="36969"/>
    <cellStyle name="Normal 6 6 7 3" xfId="36970"/>
    <cellStyle name="Normal 6 6 7 3 2" xfId="36971"/>
    <cellStyle name="Normal 6 6 7 3 3" xfId="36972"/>
    <cellStyle name="Normal 6 6 7 4" xfId="36973"/>
    <cellStyle name="Normal 6 6 7 5" xfId="36974"/>
    <cellStyle name="Normal 6 6 7 6" xfId="36975"/>
    <cellStyle name="Normal 6 6 8" xfId="36976"/>
    <cellStyle name="Normal 6 6 8 2" xfId="36977"/>
    <cellStyle name="Normal 6 6 8 3" xfId="36978"/>
    <cellStyle name="Normal 6 6 8 4" xfId="36979"/>
    <cellStyle name="Normal 6 6 9" xfId="36980"/>
    <cellStyle name="Normal 6 6 9 2" xfId="36981"/>
    <cellStyle name="Normal 6 6 9 3" xfId="36982"/>
    <cellStyle name="Normal 6 6 9 4" xfId="36983"/>
    <cellStyle name="Normal 6 7" xfId="36984"/>
    <cellStyle name="Normal 6 7 10" xfId="36985"/>
    <cellStyle name="Normal 6 7 10 2" xfId="36986"/>
    <cellStyle name="Normal 6 7 10 3" xfId="36987"/>
    <cellStyle name="Normal 6 7 10 4" xfId="36988"/>
    <cellStyle name="Normal 6 7 11" xfId="36989"/>
    <cellStyle name="Normal 6 7 11 2" xfId="36990"/>
    <cellStyle name="Normal 6 7 11 3" xfId="36991"/>
    <cellStyle name="Normal 6 7 12" xfId="36992"/>
    <cellStyle name="Normal 6 7 13" xfId="36993"/>
    <cellStyle name="Normal 6 7 14" xfId="36994"/>
    <cellStyle name="Normal 6 7 2" xfId="36995"/>
    <cellStyle name="Normal 6 7 2 10" xfId="36996"/>
    <cellStyle name="Normal 6 7 2 11" xfId="36997"/>
    <cellStyle name="Normal 6 7 2 2" xfId="36998"/>
    <cellStyle name="Normal 6 7 2 2 10" xfId="36999"/>
    <cellStyle name="Normal 6 7 2 2 2" xfId="37000"/>
    <cellStyle name="Normal 6 7 2 2 2 2" xfId="37001"/>
    <cellStyle name="Normal 6 7 2 2 2 2 2" xfId="37002"/>
    <cellStyle name="Normal 6 7 2 2 2 2 2 2" xfId="37003"/>
    <cellStyle name="Normal 6 7 2 2 2 2 2 3" xfId="37004"/>
    <cellStyle name="Normal 6 7 2 2 2 2 2 4" xfId="37005"/>
    <cellStyle name="Normal 6 7 2 2 2 2 3" xfId="37006"/>
    <cellStyle name="Normal 6 7 2 2 2 2 3 2" xfId="37007"/>
    <cellStyle name="Normal 6 7 2 2 2 2 3 3" xfId="37008"/>
    <cellStyle name="Normal 6 7 2 2 2 2 4" xfId="37009"/>
    <cellStyle name="Normal 6 7 2 2 2 2 5" xfId="37010"/>
    <cellStyle name="Normal 6 7 2 2 2 2 6" xfId="37011"/>
    <cellStyle name="Normal 6 7 2 2 2 3" xfId="37012"/>
    <cellStyle name="Normal 6 7 2 2 2 3 2" xfId="37013"/>
    <cellStyle name="Normal 6 7 2 2 2 3 3" xfId="37014"/>
    <cellStyle name="Normal 6 7 2 2 2 3 4" xfId="37015"/>
    <cellStyle name="Normal 6 7 2 2 2 4" xfId="37016"/>
    <cellStyle name="Normal 6 7 2 2 2 4 2" xfId="37017"/>
    <cellStyle name="Normal 6 7 2 2 2 4 3" xfId="37018"/>
    <cellStyle name="Normal 6 7 2 2 2 4 4" xfId="37019"/>
    <cellStyle name="Normal 6 7 2 2 2 5" xfId="37020"/>
    <cellStyle name="Normal 6 7 2 2 2 5 2" xfId="37021"/>
    <cellStyle name="Normal 6 7 2 2 2 5 3" xfId="37022"/>
    <cellStyle name="Normal 6 7 2 2 2 5 4" xfId="37023"/>
    <cellStyle name="Normal 6 7 2 2 2 6" xfId="37024"/>
    <cellStyle name="Normal 6 7 2 2 2 6 2" xfId="37025"/>
    <cellStyle name="Normal 6 7 2 2 2 6 3" xfId="37026"/>
    <cellStyle name="Normal 6 7 2 2 2 7" xfId="37027"/>
    <cellStyle name="Normal 6 7 2 2 2 8" xfId="37028"/>
    <cellStyle name="Normal 6 7 2 2 2 9" xfId="37029"/>
    <cellStyle name="Normal 6 7 2 2 3" xfId="37030"/>
    <cellStyle name="Normal 6 7 2 2 3 2" xfId="37031"/>
    <cellStyle name="Normal 6 7 2 2 3 2 2" xfId="37032"/>
    <cellStyle name="Normal 6 7 2 2 3 2 3" xfId="37033"/>
    <cellStyle name="Normal 6 7 2 2 3 2 4" xfId="37034"/>
    <cellStyle name="Normal 6 7 2 2 3 3" xfId="37035"/>
    <cellStyle name="Normal 6 7 2 2 3 3 2" xfId="37036"/>
    <cellStyle name="Normal 6 7 2 2 3 3 3" xfId="37037"/>
    <cellStyle name="Normal 6 7 2 2 3 4" xfId="37038"/>
    <cellStyle name="Normal 6 7 2 2 3 5" xfId="37039"/>
    <cellStyle name="Normal 6 7 2 2 3 6" xfId="37040"/>
    <cellStyle name="Normal 6 7 2 2 4" xfId="37041"/>
    <cellStyle name="Normal 6 7 2 2 4 2" xfId="37042"/>
    <cellStyle name="Normal 6 7 2 2 4 3" xfId="37043"/>
    <cellStyle name="Normal 6 7 2 2 4 4" xfId="37044"/>
    <cellStyle name="Normal 6 7 2 2 5" xfId="37045"/>
    <cellStyle name="Normal 6 7 2 2 5 2" xfId="37046"/>
    <cellStyle name="Normal 6 7 2 2 5 3" xfId="37047"/>
    <cellStyle name="Normal 6 7 2 2 5 4" xfId="37048"/>
    <cellStyle name="Normal 6 7 2 2 6" xfId="37049"/>
    <cellStyle name="Normal 6 7 2 2 6 2" xfId="37050"/>
    <cellStyle name="Normal 6 7 2 2 6 3" xfId="37051"/>
    <cellStyle name="Normal 6 7 2 2 6 4" xfId="37052"/>
    <cellStyle name="Normal 6 7 2 2 7" xfId="37053"/>
    <cellStyle name="Normal 6 7 2 2 7 2" xfId="37054"/>
    <cellStyle name="Normal 6 7 2 2 7 3" xfId="37055"/>
    <cellStyle name="Normal 6 7 2 2 8" xfId="37056"/>
    <cellStyle name="Normal 6 7 2 2 9" xfId="37057"/>
    <cellStyle name="Normal 6 7 2 3" xfId="37058"/>
    <cellStyle name="Normal 6 7 2 3 2" xfId="37059"/>
    <cellStyle name="Normal 6 7 2 3 2 2" xfId="37060"/>
    <cellStyle name="Normal 6 7 2 3 2 2 2" xfId="37061"/>
    <cellStyle name="Normal 6 7 2 3 2 2 3" xfId="37062"/>
    <cellStyle name="Normal 6 7 2 3 2 2 4" xfId="37063"/>
    <cellStyle name="Normal 6 7 2 3 2 3" xfId="37064"/>
    <cellStyle name="Normal 6 7 2 3 2 3 2" xfId="37065"/>
    <cellStyle name="Normal 6 7 2 3 2 3 3" xfId="37066"/>
    <cellStyle name="Normal 6 7 2 3 2 4" xfId="37067"/>
    <cellStyle name="Normal 6 7 2 3 2 5" xfId="37068"/>
    <cellStyle name="Normal 6 7 2 3 2 6" xfId="37069"/>
    <cellStyle name="Normal 6 7 2 3 3" xfId="37070"/>
    <cellStyle name="Normal 6 7 2 3 3 2" xfId="37071"/>
    <cellStyle name="Normal 6 7 2 3 3 3" xfId="37072"/>
    <cellStyle name="Normal 6 7 2 3 3 4" xfId="37073"/>
    <cellStyle name="Normal 6 7 2 3 4" xfId="37074"/>
    <cellStyle name="Normal 6 7 2 3 4 2" xfId="37075"/>
    <cellStyle name="Normal 6 7 2 3 4 3" xfId="37076"/>
    <cellStyle name="Normal 6 7 2 3 4 4" xfId="37077"/>
    <cellStyle name="Normal 6 7 2 3 5" xfId="37078"/>
    <cellStyle name="Normal 6 7 2 3 5 2" xfId="37079"/>
    <cellStyle name="Normal 6 7 2 3 5 3" xfId="37080"/>
    <cellStyle name="Normal 6 7 2 3 5 4" xfId="37081"/>
    <cellStyle name="Normal 6 7 2 3 6" xfId="37082"/>
    <cellStyle name="Normal 6 7 2 3 6 2" xfId="37083"/>
    <cellStyle name="Normal 6 7 2 3 6 3" xfId="37084"/>
    <cellStyle name="Normal 6 7 2 3 7" xfId="37085"/>
    <cellStyle name="Normal 6 7 2 3 8" xfId="37086"/>
    <cellStyle name="Normal 6 7 2 3 9" xfId="37087"/>
    <cellStyle name="Normal 6 7 2 4" xfId="37088"/>
    <cellStyle name="Normal 6 7 2 4 2" xfId="37089"/>
    <cellStyle name="Normal 6 7 2 4 2 2" xfId="37090"/>
    <cellStyle name="Normal 6 7 2 4 2 3" xfId="37091"/>
    <cellStyle name="Normal 6 7 2 4 2 4" xfId="37092"/>
    <cellStyle name="Normal 6 7 2 4 3" xfId="37093"/>
    <cellStyle name="Normal 6 7 2 4 3 2" xfId="37094"/>
    <cellStyle name="Normal 6 7 2 4 3 3" xfId="37095"/>
    <cellStyle name="Normal 6 7 2 4 4" xfId="37096"/>
    <cellStyle name="Normal 6 7 2 4 5" xfId="37097"/>
    <cellStyle name="Normal 6 7 2 4 6" xfId="37098"/>
    <cellStyle name="Normal 6 7 2 5" xfId="37099"/>
    <cellStyle name="Normal 6 7 2 5 2" xfId="37100"/>
    <cellStyle name="Normal 6 7 2 5 3" xfId="37101"/>
    <cellStyle name="Normal 6 7 2 5 4" xfId="37102"/>
    <cellStyle name="Normal 6 7 2 6" xfId="37103"/>
    <cellStyle name="Normal 6 7 2 6 2" xfId="37104"/>
    <cellStyle name="Normal 6 7 2 6 3" xfId="37105"/>
    <cellStyle name="Normal 6 7 2 6 4" xfId="37106"/>
    <cellStyle name="Normal 6 7 2 7" xfId="37107"/>
    <cellStyle name="Normal 6 7 2 7 2" xfId="37108"/>
    <cellStyle name="Normal 6 7 2 7 3" xfId="37109"/>
    <cellStyle name="Normal 6 7 2 7 4" xfId="37110"/>
    <cellStyle name="Normal 6 7 2 8" xfId="37111"/>
    <cellStyle name="Normal 6 7 2 8 2" xfId="37112"/>
    <cellStyle name="Normal 6 7 2 8 3" xfId="37113"/>
    <cellStyle name="Normal 6 7 2 9" xfId="37114"/>
    <cellStyle name="Normal 6 7 3" xfId="37115"/>
    <cellStyle name="Normal 6 7 3 10" xfId="37116"/>
    <cellStyle name="Normal 6 7 3 2" xfId="37117"/>
    <cellStyle name="Normal 6 7 3 2 2" xfId="37118"/>
    <cellStyle name="Normal 6 7 3 2 2 2" xfId="37119"/>
    <cellStyle name="Normal 6 7 3 2 2 2 2" xfId="37120"/>
    <cellStyle name="Normal 6 7 3 2 2 2 3" xfId="37121"/>
    <cellStyle name="Normal 6 7 3 2 2 2 4" xfId="37122"/>
    <cellStyle name="Normal 6 7 3 2 2 3" xfId="37123"/>
    <cellStyle name="Normal 6 7 3 2 2 3 2" xfId="37124"/>
    <cellStyle name="Normal 6 7 3 2 2 3 3" xfId="37125"/>
    <cellStyle name="Normal 6 7 3 2 2 4" xfId="37126"/>
    <cellStyle name="Normal 6 7 3 2 2 5" xfId="37127"/>
    <cellStyle name="Normal 6 7 3 2 2 6" xfId="37128"/>
    <cellStyle name="Normal 6 7 3 2 3" xfId="37129"/>
    <cellStyle name="Normal 6 7 3 2 3 2" xfId="37130"/>
    <cellStyle name="Normal 6 7 3 2 3 3" xfId="37131"/>
    <cellStyle name="Normal 6 7 3 2 3 4" xfId="37132"/>
    <cellStyle name="Normal 6 7 3 2 4" xfId="37133"/>
    <cellStyle name="Normal 6 7 3 2 4 2" xfId="37134"/>
    <cellStyle name="Normal 6 7 3 2 4 3" xfId="37135"/>
    <cellStyle name="Normal 6 7 3 2 4 4" xfId="37136"/>
    <cellStyle name="Normal 6 7 3 2 5" xfId="37137"/>
    <cellStyle name="Normal 6 7 3 2 5 2" xfId="37138"/>
    <cellStyle name="Normal 6 7 3 2 5 3" xfId="37139"/>
    <cellStyle name="Normal 6 7 3 2 5 4" xfId="37140"/>
    <cellStyle name="Normal 6 7 3 2 6" xfId="37141"/>
    <cellStyle name="Normal 6 7 3 2 6 2" xfId="37142"/>
    <cellStyle name="Normal 6 7 3 2 6 3" xfId="37143"/>
    <cellStyle name="Normal 6 7 3 2 7" xfId="37144"/>
    <cellStyle name="Normal 6 7 3 2 8" xfId="37145"/>
    <cellStyle name="Normal 6 7 3 2 9" xfId="37146"/>
    <cellStyle name="Normal 6 7 3 3" xfId="37147"/>
    <cellStyle name="Normal 6 7 3 3 2" xfId="37148"/>
    <cellStyle name="Normal 6 7 3 3 2 2" xfId="37149"/>
    <cellStyle name="Normal 6 7 3 3 2 3" xfId="37150"/>
    <cellStyle name="Normal 6 7 3 3 2 4" xfId="37151"/>
    <cellStyle name="Normal 6 7 3 3 3" xfId="37152"/>
    <cellStyle name="Normal 6 7 3 3 3 2" xfId="37153"/>
    <cellStyle name="Normal 6 7 3 3 3 3" xfId="37154"/>
    <cellStyle name="Normal 6 7 3 3 4" xfId="37155"/>
    <cellStyle name="Normal 6 7 3 3 5" xfId="37156"/>
    <cellStyle name="Normal 6 7 3 3 6" xfId="37157"/>
    <cellStyle name="Normal 6 7 3 4" xfId="37158"/>
    <cellStyle name="Normal 6 7 3 4 2" xfId="37159"/>
    <cellStyle name="Normal 6 7 3 4 3" xfId="37160"/>
    <cellStyle name="Normal 6 7 3 4 4" xfId="37161"/>
    <cellStyle name="Normal 6 7 3 5" xfId="37162"/>
    <cellStyle name="Normal 6 7 3 5 2" xfId="37163"/>
    <cellStyle name="Normal 6 7 3 5 3" xfId="37164"/>
    <cellStyle name="Normal 6 7 3 5 4" xfId="37165"/>
    <cellStyle name="Normal 6 7 3 6" xfId="37166"/>
    <cellStyle name="Normal 6 7 3 6 2" xfId="37167"/>
    <cellStyle name="Normal 6 7 3 6 3" xfId="37168"/>
    <cellStyle name="Normal 6 7 3 6 4" xfId="37169"/>
    <cellStyle name="Normal 6 7 3 7" xfId="37170"/>
    <cellStyle name="Normal 6 7 3 7 2" xfId="37171"/>
    <cellStyle name="Normal 6 7 3 7 3" xfId="37172"/>
    <cellStyle name="Normal 6 7 3 8" xfId="37173"/>
    <cellStyle name="Normal 6 7 3 9" xfId="37174"/>
    <cellStyle name="Normal 6 7 4" xfId="37175"/>
    <cellStyle name="Normal 6 7 4 2" xfId="37176"/>
    <cellStyle name="Normal 6 7 4 2 2" xfId="37177"/>
    <cellStyle name="Normal 6 7 4 2 2 2" xfId="37178"/>
    <cellStyle name="Normal 6 7 4 2 2 3" xfId="37179"/>
    <cellStyle name="Normal 6 7 4 2 2 4" xfId="37180"/>
    <cellStyle name="Normal 6 7 4 2 3" xfId="37181"/>
    <cellStyle name="Normal 6 7 4 2 3 2" xfId="37182"/>
    <cellStyle name="Normal 6 7 4 2 3 3" xfId="37183"/>
    <cellStyle name="Normal 6 7 4 2 4" xfId="37184"/>
    <cellStyle name="Normal 6 7 4 2 5" xfId="37185"/>
    <cellStyle name="Normal 6 7 4 2 6" xfId="37186"/>
    <cellStyle name="Normal 6 7 4 3" xfId="37187"/>
    <cellStyle name="Normal 6 7 4 3 2" xfId="37188"/>
    <cellStyle name="Normal 6 7 4 3 3" xfId="37189"/>
    <cellStyle name="Normal 6 7 4 3 4" xfId="37190"/>
    <cellStyle name="Normal 6 7 4 4" xfId="37191"/>
    <cellStyle name="Normal 6 7 4 4 2" xfId="37192"/>
    <cellStyle name="Normal 6 7 4 4 3" xfId="37193"/>
    <cellStyle name="Normal 6 7 4 4 4" xfId="37194"/>
    <cellStyle name="Normal 6 7 4 5" xfId="37195"/>
    <cellStyle name="Normal 6 7 4 5 2" xfId="37196"/>
    <cellStyle name="Normal 6 7 4 5 3" xfId="37197"/>
    <cellStyle name="Normal 6 7 4 5 4" xfId="37198"/>
    <cellStyle name="Normal 6 7 4 6" xfId="37199"/>
    <cellStyle name="Normal 6 7 4 6 2" xfId="37200"/>
    <cellStyle name="Normal 6 7 4 6 3" xfId="37201"/>
    <cellStyle name="Normal 6 7 4 7" xfId="37202"/>
    <cellStyle name="Normal 6 7 4 8" xfId="37203"/>
    <cellStyle name="Normal 6 7 4 9" xfId="37204"/>
    <cellStyle name="Normal 6 7 5" xfId="37205"/>
    <cellStyle name="Normal 6 7 5 2" xfId="37206"/>
    <cellStyle name="Normal 6 7 5 2 2" xfId="37207"/>
    <cellStyle name="Normal 6 7 5 2 2 2" xfId="37208"/>
    <cellStyle name="Normal 6 7 5 2 2 3" xfId="37209"/>
    <cellStyle name="Normal 6 7 5 2 2 4" xfId="37210"/>
    <cellStyle name="Normal 6 7 5 2 3" xfId="37211"/>
    <cellStyle name="Normal 6 7 5 2 3 2" xfId="37212"/>
    <cellStyle name="Normal 6 7 5 2 3 3" xfId="37213"/>
    <cellStyle name="Normal 6 7 5 2 4" xfId="37214"/>
    <cellStyle name="Normal 6 7 5 2 5" xfId="37215"/>
    <cellStyle name="Normal 6 7 5 2 6" xfId="37216"/>
    <cellStyle name="Normal 6 7 5 3" xfId="37217"/>
    <cellStyle name="Normal 6 7 5 3 2" xfId="37218"/>
    <cellStyle name="Normal 6 7 5 3 3" xfId="37219"/>
    <cellStyle name="Normal 6 7 5 3 4" xfId="37220"/>
    <cellStyle name="Normal 6 7 5 4" xfId="37221"/>
    <cellStyle name="Normal 6 7 5 4 2" xfId="37222"/>
    <cellStyle name="Normal 6 7 5 4 3" xfId="37223"/>
    <cellStyle name="Normal 6 7 5 4 4" xfId="37224"/>
    <cellStyle name="Normal 6 7 5 5" xfId="37225"/>
    <cellStyle name="Normal 6 7 5 5 2" xfId="37226"/>
    <cellStyle name="Normal 6 7 5 5 3" xfId="37227"/>
    <cellStyle name="Normal 6 7 5 5 4" xfId="37228"/>
    <cellStyle name="Normal 6 7 5 6" xfId="37229"/>
    <cellStyle name="Normal 6 7 5 6 2" xfId="37230"/>
    <cellStyle name="Normal 6 7 5 6 3" xfId="37231"/>
    <cellStyle name="Normal 6 7 5 7" xfId="37232"/>
    <cellStyle name="Normal 6 7 5 8" xfId="37233"/>
    <cellStyle name="Normal 6 7 5 9" xfId="37234"/>
    <cellStyle name="Normal 6 7 6" xfId="37235"/>
    <cellStyle name="Normal 6 7 6 2" xfId="37236"/>
    <cellStyle name="Normal 6 7 6 2 2" xfId="37237"/>
    <cellStyle name="Normal 6 7 6 2 2 2" xfId="37238"/>
    <cellStyle name="Normal 6 7 6 2 2 3" xfId="37239"/>
    <cellStyle name="Normal 6 7 6 2 2 4" xfId="37240"/>
    <cellStyle name="Normal 6 7 6 2 3" xfId="37241"/>
    <cellStyle name="Normal 6 7 6 2 3 2" xfId="37242"/>
    <cellStyle name="Normal 6 7 6 2 3 3" xfId="37243"/>
    <cellStyle name="Normal 6 7 6 2 4" xfId="37244"/>
    <cellStyle name="Normal 6 7 6 2 5" xfId="37245"/>
    <cellStyle name="Normal 6 7 6 2 6" xfId="37246"/>
    <cellStyle name="Normal 6 7 6 3" xfId="37247"/>
    <cellStyle name="Normal 6 7 6 3 2" xfId="37248"/>
    <cellStyle name="Normal 6 7 6 3 3" xfId="37249"/>
    <cellStyle name="Normal 6 7 6 3 4" xfId="37250"/>
    <cellStyle name="Normal 6 7 6 4" xfId="37251"/>
    <cellStyle name="Normal 6 7 6 4 2" xfId="37252"/>
    <cellStyle name="Normal 6 7 6 4 3" xfId="37253"/>
    <cellStyle name="Normal 6 7 6 4 4" xfId="37254"/>
    <cellStyle name="Normal 6 7 6 5" xfId="37255"/>
    <cellStyle name="Normal 6 7 6 5 2" xfId="37256"/>
    <cellStyle name="Normal 6 7 6 5 3" xfId="37257"/>
    <cellStyle name="Normal 6 7 6 6" xfId="37258"/>
    <cellStyle name="Normal 6 7 6 7" xfId="37259"/>
    <cellStyle name="Normal 6 7 6 8" xfId="37260"/>
    <cellStyle name="Normal 6 7 7" xfId="37261"/>
    <cellStyle name="Normal 6 7 7 2" xfId="37262"/>
    <cellStyle name="Normal 6 7 7 2 2" xfId="37263"/>
    <cellStyle name="Normal 6 7 7 2 3" xfId="37264"/>
    <cellStyle name="Normal 6 7 7 2 4" xfId="37265"/>
    <cellStyle name="Normal 6 7 7 3" xfId="37266"/>
    <cellStyle name="Normal 6 7 7 3 2" xfId="37267"/>
    <cellStyle name="Normal 6 7 7 3 3" xfId="37268"/>
    <cellStyle name="Normal 6 7 7 4" xfId="37269"/>
    <cellStyle name="Normal 6 7 7 5" xfId="37270"/>
    <cellStyle name="Normal 6 7 7 6" xfId="37271"/>
    <cellStyle name="Normal 6 7 8" xfId="37272"/>
    <cellStyle name="Normal 6 7 8 2" xfId="37273"/>
    <cellStyle name="Normal 6 7 8 3" xfId="37274"/>
    <cellStyle name="Normal 6 7 8 4" xfId="37275"/>
    <cellStyle name="Normal 6 7 9" xfId="37276"/>
    <cellStyle name="Normal 6 7 9 2" xfId="37277"/>
    <cellStyle name="Normal 6 7 9 3" xfId="37278"/>
    <cellStyle name="Normal 6 7 9 4" xfId="37279"/>
    <cellStyle name="Normal 6 8" xfId="37280"/>
    <cellStyle name="Normal 6 8 10" xfId="37281"/>
    <cellStyle name="Normal 6 8 11" xfId="37282"/>
    <cellStyle name="Normal 6 8 2" xfId="37283"/>
    <cellStyle name="Normal 6 8 2 10" xfId="37284"/>
    <cellStyle name="Normal 6 8 2 2" xfId="37285"/>
    <cellStyle name="Normal 6 8 2 2 2" xfId="37286"/>
    <cellStyle name="Normal 6 8 2 2 2 2" xfId="37287"/>
    <cellStyle name="Normal 6 8 2 2 2 2 2" xfId="37288"/>
    <cellStyle name="Normal 6 8 2 2 2 2 3" xfId="37289"/>
    <cellStyle name="Normal 6 8 2 2 2 2 4" xfId="37290"/>
    <cellStyle name="Normal 6 8 2 2 2 3" xfId="37291"/>
    <cellStyle name="Normal 6 8 2 2 2 3 2" xfId="37292"/>
    <cellStyle name="Normal 6 8 2 2 2 3 3" xfId="37293"/>
    <cellStyle name="Normal 6 8 2 2 2 4" xfId="37294"/>
    <cellStyle name="Normal 6 8 2 2 2 5" xfId="37295"/>
    <cellStyle name="Normal 6 8 2 2 2 6" xfId="37296"/>
    <cellStyle name="Normal 6 8 2 2 3" xfId="37297"/>
    <cellStyle name="Normal 6 8 2 2 3 2" xfId="37298"/>
    <cellStyle name="Normal 6 8 2 2 3 3" xfId="37299"/>
    <cellStyle name="Normal 6 8 2 2 3 4" xfId="37300"/>
    <cellStyle name="Normal 6 8 2 2 4" xfId="37301"/>
    <cellStyle name="Normal 6 8 2 2 4 2" xfId="37302"/>
    <cellStyle name="Normal 6 8 2 2 4 3" xfId="37303"/>
    <cellStyle name="Normal 6 8 2 2 4 4" xfId="37304"/>
    <cellStyle name="Normal 6 8 2 2 5" xfId="37305"/>
    <cellStyle name="Normal 6 8 2 2 5 2" xfId="37306"/>
    <cellStyle name="Normal 6 8 2 2 5 3" xfId="37307"/>
    <cellStyle name="Normal 6 8 2 2 5 4" xfId="37308"/>
    <cellStyle name="Normal 6 8 2 2 6" xfId="37309"/>
    <cellStyle name="Normal 6 8 2 2 6 2" xfId="37310"/>
    <cellStyle name="Normal 6 8 2 2 6 3" xfId="37311"/>
    <cellStyle name="Normal 6 8 2 2 7" xfId="37312"/>
    <cellStyle name="Normal 6 8 2 2 8" xfId="37313"/>
    <cellStyle name="Normal 6 8 2 2 9" xfId="37314"/>
    <cellStyle name="Normal 6 8 2 3" xfId="37315"/>
    <cellStyle name="Normal 6 8 2 3 2" xfId="37316"/>
    <cellStyle name="Normal 6 8 2 3 2 2" xfId="37317"/>
    <cellStyle name="Normal 6 8 2 3 2 3" xfId="37318"/>
    <cellStyle name="Normal 6 8 2 3 2 4" xfId="37319"/>
    <cellStyle name="Normal 6 8 2 3 3" xfId="37320"/>
    <cellStyle name="Normal 6 8 2 3 3 2" xfId="37321"/>
    <cellStyle name="Normal 6 8 2 3 3 3" xfId="37322"/>
    <cellStyle name="Normal 6 8 2 3 4" xfId="37323"/>
    <cellStyle name="Normal 6 8 2 3 5" xfId="37324"/>
    <cellStyle name="Normal 6 8 2 3 6" xfId="37325"/>
    <cellStyle name="Normal 6 8 2 4" xfId="37326"/>
    <cellStyle name="Normal 6 8 2 4 2" xfId="37327"/>
    <cellStyle name="Normal 6 8 2 4 3" xfId="37328"/>
    <cellStyle name="Normal 6 8 2 4 4" xfId="37329"/>
    <cellStyle name="Normal 6 8 2 5" xfId="37330"/>
    <cellStyle name="Normal 6 8 2 5 2" xfId="37331"/>
    <cellStyle name="Normal 6 8 2 5 3" xfId="37332"/>
    <cellStyle name="Normal 6 8 2 5 4" xfId="37333"/>
    <cellStyle name="Normal 6 8 2 6" xfId="37334"/>
    <cellStyle name="Normal 6 8 2 6 2" xfId="37335"/>
    <cellStyle name="Normal 6 8 2 6 3" xfId="37336"/>
    <cellStyle name="Normal 6 8 2 6 4" xfId="37337"/>
    <cellStyle name="Normal 6 8 2 7" xfId="37338"/>
    <cellStyle name="Normal 6 8 2 7 2" xfId="37339"/>
    <cellStyle name="Normal 6 8 2 7 3" xfId="37340"/>
    <cellStyle name="Normal 6 8 2 8" xfId="37341"/>
    <cellStyle name="Normal 6 8 2 9" xfId="37342"/>
    <cellStyle name="Normal 6 8 3" xfId="37343"/>
    <cellStyle name="Normal 6 8 3 2" xfId="37344"/>
    <cellStyle name="Normal 6 8 3 2 2" xfId="37345"/>
    <cellStyle name="Normal 6 8 3 2 2 2" xfId="37346"/>
    <cellStyle name="Normal 6 8 3 2 2 3" xfId="37347"/>
    <cellStyle name="Normal 6 8 3 2 2 4" xfId="37348"/>
    <cellStyle name="Normal 6 8 3 2 3" xfId="37349"/>
    <cellStyle name="Normal 6 8 3 2 3 2" xfId="37350"/>
    <cellStyle name="Normal 6 8 3 2 3 3" xfId="37351"/>
    <cellStyle name="Normal 6 8 3 2 4" xfId="37352"/>
    <cellStyle name="Normal 6 8 3 2 5" xfId="37353"/>
    <cellStyle name="Normal 6 8 3 2 6" xfId="37354"/>
    <cellStyle name="Normal 6 8 3 3" xfId="37355"/>
    <cellStyle name="Normal 6 8 3 3 2" xfId="37356"/>
    <cellStyle name="Normal 6 8 3 3 3" xfId="37357"/>
    <cellStyle name="Normal 6 8 3 3 4" xfId="37358"/>
    <cellStyle name="Normal 6 8 3 4" xfId="37359"/>
    <cellStyle name="Normal 6 8 3 4 2" xfId="37360"/>
    <cellStyle name="Normal 6 8 3 4 3" xfId="37361"/>
    <cellStyle name="Normal 6 8 3 4 4" xfId="37362"/>
    <cellStyle name="Normal 6 8 3 5" xfId="37363"/>
    <cellStyle name="Normal 6 8 3 5 2" xfId="37364"/>
    <cellStyle name="Normal 6 8 3 5 3" xfId="37365"/>
    <cellStyle name="Normal 6 8 3 5 4" xfId="37366"/>
    <cellStyle name="Normal 6 8 3 6" xfId="37367"/>
    <cellStyle name="Normal 6 8 3 6 2" xfId="37368"/>
    <cellStyle name="Normal 6 8 3 6 3" xfId="37369"/>
    <cellStyle name="Normal 6 8 3 7" xfId="37370"/>
    <cellStyle name="Normal 6 8 3 8" xfId="37371"/>
    <cellStyle name="Normal 6 8 3 9" xfId="37372"/>
    <cellStyle name="Normal 6 8 4" xfId="37373"/>
    <cellStyle name="Normal 6 8 4 2" xfId="37374"/>
    <cellStyle name="Normal 6 8 4 2 2" xfId="37375"/>
    <cellStyle name="Normal 6 8 4 2 3" xfId="37376"/>
    <cellStyle name="Normal 6 8 4 2 4" xfId="37377"/>
    <cellStyle name="Normal 6 8 4 3" xfId="37378"/>
    <cellStyle name="Normal 6 8 4 3 2" xfId="37379"/>
    <cellStyle name="Normal 6 8 4 3 3" xfId="37380"/>
    <cellStyle name="Normal 6 8 4 4" xfId="37381"/>
    <cellStyle name="Normal 6 8 4 5" xfId="37382"/>
    <cellStyle name="Normal 6 8 4 6" xfId="37383"/>
    <cellStyle name="Normal 6 8 5" xfId="37384"/>
    <cellStyle name="Normal 6 8 5 2" xfId="37385"/>
    <cellStyle name="Normal 6 8 5 3" xfId="37386"/>
    <cellStyle name="Normal 6 8 5 4" xfId="37387"/>
    <cellStyle name="Normal 6 8 6" xfId="37388"/>
    <cellStyle name="Normal 6 8 6 2" xfId="37389"/>
    <cellStyle name="Normal 6 8 6 3" xfId="37390"/>
    <cellStyle name="Normal 6 8 6 4" xfId="37391"/>
    <cellStyle name="Normal 6 8 7" xfId="37392"/>
    <cellStyle name="Normal 6 8 7 2" xfId="37393"/>
    <cellStyle name="Normal 6 8 7 3" xfId="37394"/>
    <cellStyle name="Normal 6 8 7 4" xfId="37395"/>
    <cellStyle name="Normal 6 8 8" xfId="37396"/>
    <cellStyle name="Normal 6 8 8 2" xfId="37397"/>
    <cellStyle name="Normal 6 8 8 3" xfId="37398"/>
    <cellStyle name="Normal 6 8 9" xfId="37399"/>
    <cellStyle name="Normal 6 9" xfId="37400"/>
    <cellStyle name="Normal 6 9 10" xfId="37401"/>
    <cellStyle name="Normal 6 9 11" xfId="37402"/>
    <cellStyle name="Normal 6 9 2" xfId="37403"/>
    <cellStyle name="Normal 6 9 2 10" xfId="37404"/>
    <cellStyle name="Normal 6 9 2 2" xfId="37405"/>
    <cellStyle name="Normal 6 9 2 2 2" xfId="37406"/>
    <cellStyle name="Normal 6 9 2 2 2 2" xfId="37407"/>
    <cellStyle name="Normal 6 9 2 2 2 2 2" xfId="37408"/>
    <cellStyle name="Normal 6 9 2 2 2 2 3" xfId="37409"/>
    <cellStyle name="Normal 6 9 2 2 2 2 4" xfId="37410"/>
    <cellStyle name="Normal 6 9 2 2 2 3" xfId="37411"/>
    <cellStyle name="Normal 6 9 2 2 2 3 2" xfId="37412"/>
    <cellStyle name="Normal 6 9 2 2 2 3 3" xfId="37413"/>
    <cellStyle name="Normal 6 9 2 2 2 4" xfId="37414"/>
    <cellStyle name="Normal 6 9 2 2 2 5" xfId="37415"/>
    <cellStyle name="Normal 6 9 2 2 2 6" xfId="37416"/>
    <cellStyle name="Normal 6 9 2 2 3" xfId="37417"/>
    <cellStyle name="Normal 6 9 2 2 3 2" xfId="37418"/>
    <cellStyle name="Normal 6 9 2 2 3 3" xfId="37419"/>
    <cellStyle name="Normal 6 9 2 2 3 4" xfId="37420"/>
    <cellStyle name="Normal 6 9 2 2 4" xfId="37421"/>
    <cellStyle name="Normal 6 9 2 2 4 2" xfId="37422"/>
    <cellStyle name="Normal 6 9 2 2 4 3" xfId="37423"/>
    <cellStyle name="Normal 6 9 2 2 4 4" xfId="37424"/>
    <cellStyle name="Normal 6 9 2 2 5" xfId="37425"/>
    <cellStyle name="Normal 6 9 2 2 5 2" xfId="37426"/>
    <cellStyle name="Normal 6 9 2 2 5 3" xfId="37427"/>
    <cellStyle name="Normal 6 9 2 2 5 4" xfId="37428"/>
    <cellStyle name="Normal 6 9 2 2 6" xfId="37429"/>
    <cellStyle name="Normal 6 9 2 2 6 2" xfId="37430"/>
    <cellStyle name="Normal 6 9 2 2 6 3" xfId="37431"/>
    <cellStyle name="Normal 6 9 2 2 7" xfId="37432"/>
    <cellStyle name="Normal 6 9 2 2 8" xfId="37433"/>
    <cellStyle name="Normal 6 9 2 2 9" xfId="37434"/>
    <cellStyle name="Normal 6 9 2 3" xfId="37435"/>
    <cellStyle name="Normal 6 9 2 3 2" xfId="37436"/>
    <cellStyle name="Normal 6 9 2 3 2 2" xfId="37437"/>
    <cellStyle name="Normal 6 9 2 3 2 3" xfId="37438"/>
    <cellStyle name="Normal 6 9 2 3 2 4" xfId="37439"/>
    <cellStyle name="Normal 6 9 2 3 3" xfId="37440"/>
    <cellStyle name="Normal 6 9 2 3 3 2" xfId="37441"/>
    <cellStyle name="Normal 6 9 2 3 3 3" xfId="37442"/>
    <cellStyle name="Normal 6 9 2 3 4" xfId="37443"/>
    <cellStyle name="Normal 6 9 2 3 5" xfId="37444"/>
    <cellStyle name="Normal 6 9 2 3 6" xfId="37445"/>
    <cellStyle name="Normal 6 9 2 4" xfId="37446"/>
    <cellStyle name="Normal 6 9 2 4 2" xfId="37447"/>
    <cellStyle name="Normal 6 9 2 4 3" xfId="37448"/>
    <cellStyle name="Normal 6 9 2 4 4" xfId="37449"/>
    <cellStyle name="Normal 6 9 2 5" xfId="37450"/>
    <cellStyle name="Normal 6 9 2 5 2" xfId="37451"/>
    <cellStyle name="Normal 6 9 2 5 3" xfId="37452"/>
    <cellStyle name="Normal 6 9 2 5 4" xfId="37453"/>
    <cellStyle name="Normal 6 9 2 6" xfId="37454"/>
    <cellStyle name="Normal 6 9 2 6 2" xfId="37455"/>
    <cellStyle name="Normal 6 9 2 6 3" xfId="37456"/>
    <cellStyle name="Normal 6 9 2 6 4" xfId="37457"/>
    <cellStyle name="Normal 6 9 2 7" xfId="37458"/>
    <cellStyle name="Normal 6 9 2 7 2" xfId="37459"/>
    <cellStyle name="Normal 6 9 2 7 3" xfId="37460"/>
    <cellStyle name="Normal 6 9 2 8" xfId="37461"/>
    <cellStyle name="Normal 6 9 2 9" xfId="37462"/>
    <cellStyle name="Normal 6 9 3" xfId="37463"/>
    <cellStyle name="Normal 6 9 3 2" xfId="37464"/>
    <cellStyle name="Normal 6 9 3 2 2" xfId="37465"/>
    <cellStyle name="Normal 6 9 3 2 2 2" xfId="37466"/>
    <cellStyle name="Normal 6 9 3 2 2 3" xfId="37467"/>
    <cellStyle name="Normal 6 9 3 2 2 4" xfId="37468"/>
    <cellStyle name="Normal 6 9 3 2 3" xfId="37469"/>
    <cellStyle name="Normal 6 9 3 2 3 2" xfId="37470"/>
    <cellStyle name="Normal 6 9 3 2 3 3" xfId="37471"/>
    <cellStyle name="Normal 6 9 3 2 4" xfId="37472"/>
    <cellStyle name="Normal 6 9 3 2 5" xfId="37473"/>
    <cellStyle name="Normal 6 9 3 2 6" xfId="37474"/>
    <cellStyle name="Normal 6 9 3 3" xfId="37475"/>
    <cellStyle name="Normal 6 9 3 3 2" xfId="37476"/>
    <cellStyle name="Normal 6 9 3 3 3" xfId="37477"/>
    <cellStyle name="Normal 6 9 3 3 4" xfId="37478"/>
    <cellStyle name="Normal 6 9 3 4" xfId="37479"/>
    <cellStyle name="Normal 6 9 3 4 2" xfId="37480"/>
    <cellStyle name="Normal 6 9 3 4 3" xfId="37481"/>
    <cellStyle name="Normal 6 9 3 4 4" xfId="37482"/>
    <cellStyle name="Normal 6 9 3 5" xfId="37483"/>
    <cellStyle name="Normal 6 9 3 5 2" xfId="37484"/>
    <cellStyle name="Normal 6 9 3 5 3" xfId="37485"/>
    <cellStyle name="Normal 6 9 3 5 4" xfId="37486"/>
    <cellStyle name="Normal 6 9 3 6" xfId="37487"/>
    <cellStyle name="Normal 6 9 3 6 2" xfId="37488"/>
    <cellStyle name="Normal 6 9 3 6 3" xfId="37489"/>
    <cellStyle name="Normal 6 9 3 7" xfId="37490"/>
    <cellStyle name="Normal 6 9 3 8" xfId="37491"/>
    <cellStyle name="Normal 6 9 3 9" xfId="37492"/>
    <cellStyle name="Normal 6 9 4" xfId="37493"/>
    <cellStyle name="Normal 6 9 4 2" xfId="37494"/>
    <cellStyle name="Normal 6 9 4 2 2" xfId="37495"/>
    <cellStyle name="Normal 6 9 4 2 3" xfId="37496"/>
    <cellStyle name="Normal 6 9 4 2 4" xfId="37497"/>
    <cellStyle name="Normal 6 9 4 3" xfId="37498"/>
    <cellStyle name="Normal 6 9 4 3 2" xfId="37499"/>
    <cellStyle name="Normal 6 9 4 3 3" xfId="37500"/>
    <cellStyle name="Normal 6 9 4 4" xfId="37501"/>
    <cellStyle name="Normal 6 9 4 5" xfId="37502"/>
    <cellStyle name="Normal 6 9 4 6" xfId="37503"/>
    <cellStyle name="Normal 6 9 5" xfId="37504"/>
    <cellStyle name="Normal 6 9 5 2" xfId="37505"/>
    <cellStyle name="Normal 6 9 5 3" xfId="37506"/>
    <cellStyle name="Normal 6 9 5 4" xfId="37507"/>
    <cellStyle name="Normal 6 9 6" xfId="37508"/>
    <cellStyle name="Normal 6 9 6 2" xfId="37509"/>
    <cellStyle name="Normal 6 9 6 3" xfId="37510"/>
    <cellStyle name="Normal 6 9 6 4" xfId="37511"/>
    <cellStyle name="Normal 6 9 7" xfId="37512"/>
    <cellStyle name="Normal 6 9 7 2" xfId="37513"/>
    <cellStyle name="Normal 6 9 7 3" xfId="37514"/>
    <cellStyle name="Normal 6 9 7 4" xfId="37515"/>
    <cellStyle name="Normal 6 9 8" xfId="37516"/>
    <cellStyle name="Normal 6 9 8 2" xfId="37517"/>
    <cellStyle name="Normal 6 9 8 3" xfId="37518"/>
    <cellStyle name="Normal 6 9 9" xfId="37519"/>
    <cellStyle name="Normal 60" xfId="162"/>
    <cellStyle name="Normal 60 2" xfId="37520"/>
    <cellStyle name="Normal 60 2 2" xfId="37521"/>
    <cellStyle name="Normal 60 3" xfId="37522"/>
    <cellStyle name="Normal 60 4" xfId="37523"/>
    <cellStyle name="Normal 60 5" xfId="37524"/>
    <cellStyle name="Normal 61" xfId="163"/>
    <cellStyle name="Normal 61 2" xfId="37525"/>
    <cellStyle name="Normal 61 2 2" xfId="37526"/>
    <cellStyle name="Normal 61 3" xfId="37527"/>
    <cellStyle name="Normal 61 4" xfId="37528"/>
    <cellStyle name="Normal 61 5" xfId="37529"/>
    <cellStyle name="Normal 62" xfId="164"/>
    <cellStyle name="Normal 62 2" xfId="37530"/>
    <cellStyle name="Normal 62 2 2" xfId="37531"/>
    <cellStyle name="Normal 62 3" xfId="37532"/>
    <cellStyle name="Normal 62 4" xfId="37533"/>
    <cellStyle name="Normal 62 5" xfId="37534"/>
    <cellStyle name="Normal 63" xfId="165"/>
    <cellStyle name="Normal 63 2" xfId="37535"/>
    <cellStyle name="Normal 63 2 2" xfId="37536"/>
    <cellStyle name="Normal 63 3" xfId="37537"/>
    <cellStyle name="Normal 63 4" xfId="37538"/>
    <cellStyle name="Normal 63 5" xfId="37539"/>
    <cellStyle name="Normal 64" xfId="173"/>
    <cellStyle name="Normal 64 10" xfId="37540"/>
    <cellStyle name="Normal 64 10 2" xfId="37541"/>
    <cellStyle name="Normal 64 10 2 2" xfId="37542"/>
    <cellStyle name="Normal 64 10 2 2 2" xfId="37543"/>
    <cellStyle name="Normal 64 10 2 2 3" xfId="37544"/>
    <cellStyle name="Normal 64 10 2 2 4" xfId="37545"/>
    <cellStyle name="Normal 64 10 2 3" xfId="37546"/>
    <cellStyle name="Normal 64 10 2 3 2" xfId="37547"/>
    <cellStyle name="Normal 64 10 2 3 3" xfId="37548"/>
    <cellStyle name="Normal 64 10 2 4" xfId="37549"/>
    <cellStyle name="Normal 64 10 2 5" xfId="37550"/>
    <cellStyle name="Normal 64 10 2 6" xfId="37551"/>
    <cellStyle name="Normal 64 10 3" xfId="37552"/>
    <cellStyle name="Normal 64 10 3 2" xfId="37553"/>
    <cellStyle name="Normal 64 10 3 3" xfId="37554"/>
    <cellStyle name="Normal 64 10 3 4" xfId="37555"/>
    <cellStyle name="Normal 64 10 4" xfId="37556"/>
    <cellStyle name="Normal 64 10 4 2" xfId="37557"/>
    <cellStyle name="Normal 64 10 4 3" xfId="37558"/>
    <cellStyle name="Normal 64 10 4 4" xfId="37559"/>
    <cellStyle name="Normal 64 10 5" xfId="37560"/>
    <cellStyle name="Normal 64 10 5 2" xfId="37561"/>
    <cellStyle name="Normal 64 10 5 3" xfId="37562"/>
    <cellStyle name="Normal 64 10 6" xfId="37563"/>
    <cellStyle name="Normal 64 10 7" xfId="37564"/>
    <cellStyle name="Normal 64 10 8" xfId="37565"/>
    <cellStyle name="Normal 64 2" xfId="251"/>
    <cellStyle name="Normal 64 2 2" xfId="37566"/>
    <cellStyle name="Normal 64 3" xfId="218"/>
    <cellStyle name="Normal 64 3 10" xfId="37567"/>
    <cellStyle name="Normal 64 3 11" xfId="37568"/>
    <cellStyle name="Normal 64 3 2" xfId="37569"/>
    <cellStyle name="Normal 64 3 2 10" xfId="37570"/>
    <cellStyle name="Normal 64 3 2 2" xfId="37571"/>
    <cellStyle name="Normal 64 3 2 2 2" xfId="37572"/>
    <cellStyle name="Normal 64 3 2 2 2 2" xfId="37573"/>
    <cellStyle name="Normal 64 3 2 2 2 2 2" xfId="37574"/>
    <cellStyle name="Normal 64 3 2 2 2 2 3" xfId="37575"/>
    <cellStyle name="Normal 64 3 2 2 2 2 4" xfId="37576"/>
    <cellStyle name="Normal 64 3 2 2 2 3" xfId="37577"/>
    <cellStyle name="Normal 64 3 2 2 2 3 2" xfId="37578"/>
    <cellStyle name="Normal 64 3 2 2 2 3 3" xfId="37579"/>
    <cellStyle name="Normal 64 3 2 2 2 4" xfId="37580"/>
    <cellStyle name="Normal 64 3 2 2 2 5" xfId="37581"/>
    <cellStyle name="Normal 64 3 2 2 2 6" xfId="37582"/>
    <cellStyle name="Normal 64 3 2 2 3" xfId="37583"/>
    <cellStyle name="Normal 64 3 2 2 3 2" xfId="37584"/>
    <cellStyle name="Normal 64 3 2 2 3 3" xfId="37585"/>
    <cellStyle name="Normal 64 3 2 2 3 4" xfId="37586"/>
    <cellStyle name="Normal 64 3 2 2 4" xfId="37587"/>
    <cellStyle name="Normal 64 3 2 2 4 2" xfId="37588"/>
    <cellStyle name="Normal 64 3 2 2 4 3" xfId="37589"/>
    <cellStyle name="Normal 64 3 2 2 4 4" xfId="37590"/>
    <cellStyle name="Normal 64 3 2 2 5" xfId="37591"/>
    <cellStyle name="Normal 64 3 2 2 5 2" xfId="37592"/>
    <cellStyle name="Normal 64 3 2 2 5 3" xfId="37593"/>
    <cellStyle name="Normal 64 3 2 2 5 4" xfId="37594"/>
    <cellStyle name="Normal 64 3 2 2 6" xfId="37595"/>
    <cellStyle name="Normal 64 3 2 2 6 2" xfId="37596"/>
    <cellStyle name="Normal 64 3 2 2 6 3" xfId="37597"/>
    <cellStyle name="Normal 64 3 2 2 7" xfId="37598"/>
    <cellStyle name="Normal 64 3 2 2 8" xfId="37599"/>
    <cellStyle name="Normal 64 3 2 2 9" xfId="37600"/>
    <cellStyle name="Normal 64 3 2 3" xfId="37601"/>
    <cellStyle name="Normal 64 3 2 3 2" xfId="37602"/>
    <cellStyle name="Normal 64 3 2 3 2 2" xfId="37603"/>
    <cellStyle name="Normal 64 3 2 3 2 3" xfId="37604"/>
    <cellStyle name="Normal 64 3 2 3 2 4" xfId="37605"/>
    <cellStyle name="Normal 64 3 2 3 3" xfId="37606"/>
    <cellStyle name="Normal 64 3 2 3 3 2" xfId="37607"/>
    <cellStyle name="Normal 64 3 2 3 3 3" xfId="37608"/>
    <cellStyle name="Normal 64 3 2 3 4" xfId="37609"/>
    <cellStyle name="Normal 64 3 2 3 5" xfId="37610"/>
    <cellStyle name="Normal 64 3 2 3 6" xfId="37611"/>
    <cellStyle name="Normal 64 3 2 4" xfId="37612"/>
    <cellStyle name="Normal 64 3 2 4 2" xfId="37613"/>
    <cellStyle name="Normal 64 3 2 4 3" xfId="37614"/>
    <cellStyle name="Normal 64 3 2 4 4" xfId="37615"/>
    <cellStyle name="Normal 64 3 2 5" xfId="37616"/>
    <cellStyle name="Normal 64 3 2 5 2" xfId="37617"/>
    <cellStyle name="Normal 64 3 2 5 3" xfId="37618"/>
    <cellStyle name="Normal 64 3 2 5 4" xfId="37619"/>
    <cellStyle name="Normal 64 3 2 6" xfId="37620"/>
    <cellStyle name="Normal 64 3 2 6 2" xfId="37621"/>
    <cellStyle name="Normal 64 3 2 6 3" xfId="37622"/>
    <cellStyle name="Normal 64 3 2 6 4" xfId="37623"/>
    <cellStyle name="Normal 64 3 2 7" xfId="37624"/>
    <cellStyle name="Normal 64 3 2 7 2" xfId="37625"/>
    <cellStyle name="Normal 64 3 2 7 3" xfId="37626"/>
    <cellStyle name="Normal 64 3 2 8" xfId="37627"/>
    <cellStyle name="Normal 64 3 2 9" xfId="37628"/>
    <cellStyle name="Normal 64 3 3" xfId="37629"/>
    <cellStyle name="Normal 64 3 3 2" xfId="37630"/>
    <cellStyle name="Normal 64 3 3 2 2" xfId="37631"/>
    <cellStyle name="Normal 64 3 3 2 2 2" xfId="37632"/>
    <cellStyle name="Normal 64 3 3 2 2 3" xfId="37633"/>
    <cellStyle name="Normal 64 3 3 2 2 4" xfId="37634"/>
    <cellStyle name="Normal 64 3 3 2 3" xfId="37635"/>
    <cellStyle name="Normal 64 3 3 2 3 2" xfId="37636"/>
    <cellStyle name="Normal 64 3 3 2 3 3" xfId="37637"/>
    <cellStyle name="Normal 64 3 3 2 4" xfId="37638"/>
    <cellStyle name="Normal 64 3 3 2 5" xfId="37639"/>
    <cellStyle name="Normal 64 3 3 2 6" xfId="37640"/>
    <cellStyle name="Normal 64 3 3 3" xfId="37641"/>
    <cellStyle name="Normal 64 3 3 3 2" xfId="37642"/>
    <cellStyle name="Normal 64 3 3 3 3" xfId="37643"/>
    <cellStyle name="Normal 64 3 3 3 4" xfId="37644"/>
    <cellStyle name="Normal 64 3 3 4" xfId="37645"/>
    <cellStyle name="Normal 64 3 3 4 2" xfId="37646"/>
    <cellStyle name="Normal 64 3 3 4 3" xfId="37647"/>
    <cellStyle name="Normal 64 3 3 4 4" xfId="37648"/>
    <cellStyle name="Normal 64 3 3 5" xfId="37649"/>
    <cellStyle name="Normal 64 3 3 5 2" xfId="37650"/>
    <cellStyle name="Normal 64 3 3 5 3" xfId="37651"/>
    <cellStyle name="Normal 64 3 3 5 4" xfId="37652"/>
    <cellStyle name="Normal 64 3 3 6" xfId="37653"/>
    <cellStyle name="Normal 64 3 3 6 2" xfId="37654"/>
    <cellStyle name="Normal 64 3 3 6 3" xfId="37655"/>
    <cellStyle name="Normal 64 3 3 7" xfId="37656"/>
    <cellStyle name="Normal 64 3 3 8" xfId="37657"/>
    <cellStyle name="Normal 64 3 3 9" xfId="37658"/>
    <cellStyle name="Normal 64 3 4" xfId="37659"/>
    <cellStyle name="Normal 64 3 4 2" xfId="37660"/>
    <cellStyle name="Normal 64 3 4 2 2" xfId="37661"/>
    <cellStyle name="Normal 64 3 4 2 3" xfId="37662"/>
    <cellStyle name="Normal 64 3 4 2 4" xfId="37663"/>
    <cellStyle name="Normal 64 3 4 3" xfId="37664"/>
    <cellStyle name="Normal 64 3 4 3 2" xfId="37665"/>
    <cellStyle name="Normal 64 3 4 3 3" xfId="37666"/>
    <cellStyle name="Normal 64 3 4 4" xfId="37667"/>
    <cellStyle name="Normal 64 3 4 5" xfId="37668"/>
    <cellStyle name="Normal 64 3 4 6" xfId="37669"/>
    <cellStyle name="Normal 64 3 5" xfId="37670"/>
    <cellStyle name="Normal 64 3 5 2" xfId="37671"/>
    <cellStyle name="Normal 64 3 5 3" xfId="37672"/>
    <cellStyle name="Normal 64 3 5 4" xfId="37673"/>
    <cellStyle name="Normal 64 3 6" xfId="37674"/>
    <cellStyle name="Normal 64 3 6 2" xfId="37675"/>
    <cellStyle name="Normal 64 3 6 3" xfId="37676"/>
    <cellStyle name="Normal 64 3 6 4" xfId="37677"/>
    <cellStyle name="Normal 64 3 7" xfId="37678"/>
    <cellStyle name="Normal 64 3 7 2" xfId="37679"/>
    <cellStyle name="Normal 64 3 7 3" xfId="37680"/>
    <cellStyle name="Normal 64 3 7 4" xfId="37681"/>
    <cellStyle name="Normal 64 3 8" xfId="37682"/>
    <cellStyle name="Normal 64 3 8 2" xfId="37683"/>
    <cellStyle name="Normal 64 3 8 3" xfId="37684"/>
    <cellStyle name="Normal 64 3 9" xfId="37685"/>
    <cellStyle name="Normal 64 4" xfId="37686"/>
    <cellStyle name="Normal 64 4 10" xfId="37687"/>
    <cellStyle name="Normal 64 4 11" xfId="37688"/>
    <cellStyle name="Normal 64 4 2" xfId="37689"/>
    <cellStyle name="Normal 64 4 2 10" xfId="37690"/>
    <cellStyle name="Normal 64 4 2 2" xfId="37691"/>
    <cellStyle name="Normal 64 4 2 2 2" xfId="37692"/>
    <cellStyle name="Normal 64 4 2 2 2 2" xfId="37693"/>
    <cellStyle name="Normal 64 4 2 2 2 2 2" xfId="37694"/>
    <cellStyle name="Normal 64 4 2 2 2 2 3" xfId="37695"/>
    <cellStyle name="Normal 64 4 2 2 2 2 4" xfId="37696"/>
    <cellStyle name="Normal 64 4 2 2 2 3" xfId="37697"/>
    <cellStyle name="Normal 64 4 2 2 2 3 2" xfId="37698"/>
    <cellStyle name="Normal 64 4 2 2 2 3 3" xfId="37699"/>
    <cellStyle name="Normal 64 4 2 2 2 4" xfId="37700"/>
    <cellStyle name="Normal 64 4 2 2 2 5" xfId="37701"/>
    <cellStyle name="Normal 64 4 2 2 2 6" xfId="37702"/>
    <cellStyle name="Normal 64 4 2 2 3" xfId="37703"/>
    <cellStyle name="Normal 64 4 2 2 3 2" xfId="37704"/>
    <cellStyle name="Normal 64 4 2 2 3 3" xfId="37705"/>
    <cellStyle name="Normal 64 4 2 2 3 4" xfId="37706"/>
    <cellStyle name="Normal 64 4 2 2 4" xfId="37707"/>
    <cellStyle name="Normal 64 4 2 2 4 2" xfId="37708"/>
    <cellStyle name="Normal 64 4 2 2 4 3" xfId="37709"/>
    <cellStyle name="Normal 64 4 2 2 4 4" xfId="37710"/>
    <cellStyle name="Normal 64 4 2 2 5" xfId="37711"/>
    <cellStyle name="Normal 64 4 2 2 5 2" xfId="37712"/>
    <cellStyle name="Normal 64 4 2 2 5 3" xfId="37713"/>
    <cellStyle name="Normal 64 4 2 2 5 4" xfId="37714"/>
    <cellStyle name="Normal 64 4 2 2 6" xfId="37715"/>
    <cellStyle name="Normal 64 4 2 2 6 2" xfId="37716"/>
    <cellStyle name="Normal 64 4 2 2 6 3" xfId="37717"/>
    <cellStyle name="Normal 64 4 2 2 7" xfId="37718"/>
    <cellStyle name="Normal 64 4 2 2 8" xfId="37719"/>
    <cellStyle name="Normal 64 4 2 2 9" xfId="37720"/>
    <cellStyle name="Normal 64 4 2 3" xfId="37721"/>
    <cellStyle name="Normal 64 4 2 3 2" xfId="37722"/>
    <cellStyle name="Normal 64 4 2 3 2 2" xfId="37723"/>
    <cellStyle name="Normal 64 4 2 3 2 3" xfId="37724"/>
    <cellStyle name="Normal 64 4 2 3 2 4" xfId="37725"/>
    <cellStyle name="Normal 64 4 2 3 3" xfId="37726"/>
    <cellStyle name="Normal 64 4 2 3 3 2" xfId="37727"/>
    <cellStyle name="Normal 64 4 2 3 3 3" xfId="37728"/>
    <cellStyle name="Normal 64 4 2 3 4" xfId="37729"/>
    <cellStyle name="Normal 64 4 2 3 5" xfId="37730"/>
    <cellStyle name="Normal 64 4 2 3 6" xfId="37731"/>
    <cellStyle name="Normal 64 4 2 4" xfId="37732"/>
    <cellStyle name="Normal 64 4 2 4 2" xfId="37733"/>
    <cellStyle name="Normal 64 4 2 4 3" xfId="37734"/>
    <cellStyle name="Normal 64 4 2 4 4" xfId="37735"/>
    <cellStyle name="Normal 64 4 2 5" xfId="37736"/>
    <cellStyle name="Normal 64 4 2 5 2" xfId="37737"/>
    <cellStyle name="Normal 64 4 2 5 3" xfId="37738"/>
    <cellStyle name="Normal 64 4 2 5 4" xfId="37739"/>
    <cellStyle name="Normal 64 4 2 6" xfId="37740"/>
    <cellStyle name="Normal 64 4 2 6 2" xfId="37741"/>
    <cellStyle name="Normal 64 4 2 6 3" xfId="37742"/>
    <cellStyle name="Normal 64 4 2 6 4" xfId="37743"/>
    <cellStyle name="Normal 64 4 2 7" xfId="37744"/>
    <cellStyle name="Normal 64 4 2 7 2" xfId="37745"/>
    <cellStyle name="Normal 64 4 2 7 3" xfId="37746"/>
    <cellStyle name="Normal 64 4 2 8" xfId="37747"/>
    <cellStyle name="Normal 64 4 2 9" xfId="37748"/>
    <cellStyle name="Normal 64 4 3" xfId="37749"/>
    <cellStyle name="Normal 64 4 3 2" xfId="37750"/>
    <cellStyle name="Normal 64 4 3 2 2" xfId="37751"/>
    <cellStyle name="Normal 64 4 3 2 2 2" xfId="37752"/>
    <cellStyle name="Normal 64 4 3 2 2 3" xfId="37753"/>
    <cellStyle name="Normal 64 4 3 2 2 4" xfId="37754"/>
    <cellStyle name="Normal 64 4 3 2 3" xfId="37755"/>
    <cellStyle name="Normal 64 4 3 2 3 2" xfId="37756"/>
    <cellStyle name="Normal 64 4 3 2 3 3" xfId="37757"/>
    <cellStyle name="Normal 64 4 3 2 4" xfId="37758"/>
    <cellStyle name="Normal 64 4 3 2 5" xfId="37759"/>
    <cellStyle name="Normal 64 4 3 2 6" xfId="37760"/>
    <cellStyle name="Normal 64 4 3 3" xfId="37761"/>
    <cellStyle name="Normal 64 4 3 3 2" xfId="37762"/>
    <cellStyle name="Normal 64 4 3 3 3" xfId="37763"/>
    <cellStyle name="Normal 64 4 3 3 4" xfId="37764"/>
    <cellStyle name="Normal 64 4 3 4" xfId="37765"/>
    <cellStyle name="Normal 64 4 3 4 2" xfId="37766"/>
    <cellStyle name="Normal 64 4 3 4 3" xfId="37767"/>
    <cellStyle name="Normal 64 4 3 4 4" xfId="37768"/>
    <cellStyle name="Normal 64 4 3 5" xfId="37769"/>
    <cellStyle name="Normal 64 4 3 5 2" xfId="37770"/>
    <cellStyle name="Normal 64 4 3 5 3" xfId="37771"/>
    <cellStyle name="Normal 64 4 3 5 4" xfId="37772"/>
    <cellStyle name="Normal 64 4 3 6" xfId="37773"/>
    <cellStyle name="Normal 64 4 3 6 2" xfId="37774"/>
    <cellStyle name="Normal 64 4 3 6 3" xfId="37775"/>
    <cellStyle name="Normal 64 4 3 7" xfId="37776"/>
    <cellStyle name="Normal 64 4 3 8" xfId="37777"/>
    <cellStyle name="Normal 64 4 3 9" xfId="37778"/>
    <cellStyle name="Normal 64 4 4" xfId="37779"/>
    <cellStyle name="Normal 64 4 4 2" xfId="37780"/>
    <cellStyle name="Normal 64 4 4 2 2" xfId="37781"/>
    <cellStyle name="Normal 64 4 4 2 3" xfId="37782"/>
    <cellStyle name="Normal 64 4 4 2 4" xfId="37783"/>
    <cellStyle name="Normal 64 4 4 3" xfId="37784"/>
    <cellStyle name="Normal 64 4 4 3 2" xfId="37785"/>
    <cellStyle name="Normal 64 4 4 3 3" xfId="37786"/>
    <cellStyle name="Normal 64 4 4 4" xfId="37787"/>
    <cellStyle name="Normal 64 4 4 5" xfId="37788"/>
    <cellStyle name="Normal 64 4 4 6" xfId="37789"/>
    <cellStyle name="Normal 64 4 5" xfId="37790"/>
    <cellStyle name="Normal 64 4 5 2" xfId="37791"/>
    <cellStyle name="Normal 64 4 5 3" xfId="37792"/>
    <cellStyle name="Normal 64 4 5 4" xfId="37793"/>
    <cellStyle name="Normal 64 4 6" xfId="37794"/>
    <cellStyle name="Normal 64 4 6 2" xfId="37795"/>
    <cellStyle name="Normal 64 4 6 3" xfId="37796"/>
    <cellStyle name="Normal 64 4 6 4" xfId="37797"/>
    <cellStyle name="Normal 64 4 7" xfId="37798"/>
    <cellStyle name="Normal 64 4 7 2" xfId="37799"/>
    <cellStyle name="Normal 64 4 7 3" xfId="37800"/>
    <cellStyle name="Normal 64 4 7 4" xfId="37801"/>
    <cellStyle name="Normal 64 4 8" xfId="37802"/>
    <cellStyle name="Normal 64 4 8 2" xfId="37803"/>
    <cellStyle name="Normal 64 4 8 3" xfId="37804"/>
    <cellStyle name="Normal 64 4 9" xfId="37805"/>
    <cellStyle name="Normal 64 5" xfId="37806"/>
    <cellStyle name="Normal 64 5 10" xfId="37807"/>
    <cellStyle name="Normal 64 5 11" xfId="37808"/>
    <cellStyle name="Normal 64 5 2" xfId="37809"/>
    <cellStyle name="Normal 64 5 2 10" xfId="37810"/>
    <cellStyle name="Normal 64 5 2 2" xfId="37811"/>
    <cellStyle name="Normal 64 5 2 2 2" xfId="37812"/>
    <cellStyle name="Normal 64 5 2 2 2 2" xfId="37813"/>
    <cellStyle name="Normal 64 5 2 2 2 2 2" xfId="37814"/>
    <cellStyle name="Normal 64 5 2 2 2 2 3" xfId="37815"/>
    <cellStyle name="Normal 64 5 2 2 2 2 4" xfId="37816"/>
    <cellStyle name="Normal 64 5 2 2 2 3" xfId="37817"/>
    <cellStyle name="Normal 64 5 2 2 2 3 2" xfId="37818"/>
    <cellStyle name="Normal 64 5 2 2 2 3 3" xfId="37819"/>
    <cellStyle name="Normal 64 5 2 2 2 4" xfId="37820"/>
    <cellStyle name="Normal 64 5 2 2 2 5" xfId="37821"/>
    <cellStyle name="Normal 64 5 2 2 2 6" xfId="37822"/>
    <cellStyle name="Normal 64 5 2 2 3" xfId="37823"/>
    <cellStyle name="Normal 64 5 2 2 3 2" xfId="37824"/>
    <cellStyle name="Normal 64 5 2 2 3 3" xfId="37825"/>
    <cellStyle name="Normal 64 5 2 2 3 4" xfId="37826"/>
    <cellStyle name="Normal 64 5 2 2 4" xfId="37827"/>
    <cellStyle name="Normal 64 5 2 2 4 2" xfId="37828"/>
    <cellStyle name="Normal 64 5 2 2 4 3" xfId="37829"/>
    <cellStyle name="Normal 64 5 2 2 4 4" xfId="37830"/>
    <cellStyle name="Normal 64 5 2 2 5" xfId="37831"/>
    <cellStyle name="Normal 64 5 2 2 5 2" xfId="37832"/>
    <cellStyle name="Normal 64 5 2 2 5 3" xfId="37833"/>
    <cellStyle name="Normal 64 5 2 2 5 4" xfId="37834"/>
    <cellStyle name="Normal 64 5 2 2 6" xfId="37835"/>
    <cellStyle name="Normal 64 5 2 2 6 2" xfId="37836"/>
    <cellStyle name="Normal 64 5 2 2 6 3" xfId="37837"/>
    <cellStyle name="Normal 64 5 2 2 7" xfId="37838"/>
    <cellStyle name="Normal 64 5 2 2 8" xfId="37839"/>
    <cellStyle name="Normal 64 5 2 2 9" xfId="37840"/>
    <cellStyle name="Normal 64 5 2 3" xfId="37841"/>
    <cellStyle name="Normal 64 5 2 3 2" xfId="37842"/>
    <cellStyle name="Normal 64 5 2 3 2 2" xfId="37843"/>
    <cellStyle name="Normal 64 5 2 3 2 3" xfId="37844"/>
    <cellStyle name="Normal 64 5 2 3 2 4" xfId="37845"/>
    <cellStyle name="Normal 64 5 2 3 3" xfId="37846"/>
    <cellStyle name="Normal 64 5 2 3 3 2" xfId="37847"/>
    <cellStyle name="Normal 64 5 2 3 3 3" xfId="37848"/>
    <cellStyle name="Normal 64 5 2 3 4" xfId="37849"/>
    <cellStyle name="Normal 64 5 2 3 5" xfId="37850"/>
    <cellStyle name="Normal 64 5 2 3 6" xfId="37851"/>
    <cellStyle name="Normal 64 5 2 4" xfId="37852"/>
    <cellStyle name="Normal 64 5 2 4 2" xfId="37853"/>
    <cellStyle name="Normal 64 5 2 4 3" xfId="37854"/>
    <cellStyle name="Normal 64 5 2 4 4" xfId="37855"/>
    <cellStyle name="Normal 64 5 2 5" xfId="37856"/>
    <cellStyle name="Normal 64 5 2 5 2" xfId="37857"/>
    <cellStyle name="Normal 64 5 2 5 3" xfId="37858"/>
    <cellStyle name="Normal 64 5 2 5 4" xfId="37859"/>
    <cellStyle name="Normal 64 5 2 6" xfId="37860"/>
    <cellStyle name="Normal 64 5 2 6 2" xfId="37861"/>
    <cellStyle name="Normal 64 5 2 6 3" xfId="37862"/>
    <cellStyle name="Normal 64 5 2 6 4" xfId="37863"/>
    <cellStyle name="Normal 64 5 2 7" xfId="37864"/>
    <cellStyle name="Normal 64 5 2 7 2" xfId="37865"/>
    <cellStyle name="Normal 64 5 2 7 3" xfId="37866"/>
    <cellStyle name="Normal 64 5 2 8" xfId="37867"/>
    <cellStyle name="Normal 64 5 2 9" xfId="37868"/>
    <cellStyle name="Normal 64 5 3" xfId="37869"/>
    <cellStyle name="Normal 64 5 3 2" xfId="37870"/>
    <cellStyle name="Normal 64 5 3 2 2" xfId="37871"/>
    <cellStyle name="Normal 64 5 3 2 2 2" xfId="37872"/>
    <cellStyle name="Normal 64 5 3 2 2 3" xfId="37873"/>
    <cellStyle name="Normal 64 5 3 2 2 4" xfId="37874"/>
    <cellStyle name="Normal 64 5 3 2 3" xfId="37875"/>
    <cellStyle name="Normal 64 5 3 2 3 2" xfId="37876"/>
    <cellStyle name="Normal 64 5 3 2 3 3" xfId="37877"/>
    <cellStyle name="Normal 64 5 3 2 4" xfId="37878"/>
    <cellStyle name="Normal 64 5 3 2 5" xfId="37879"/>
    <cellStyle name="Normal 64 5 3 2 6" xfId="37880"/>
    <cellStyle name="Normal 64 5 3 3" xfId="37881"/>
    <cellStyle name="Normal 64 5 3 3 2" xfId="37882"/>
    <cellStyle name="Normal 64 5 3 3 3" xfId="37883"/>
    <cellStyle name="Normal 64 5 3 3 4" xfId="37884"/>
    <cellStyle name="Normal 64 5 3 4" xfId="37885"/>
    <cellStyle name="Normal 64 5 3 4 2" xfId="37886"/>
    <cellStyle name="Normal 64 5 3 4 3" xfId="37887"/>
    <cellStyle name="Normal 64 5 3 4 4" xfId="37888"/>
    <cellStyle name="Normal 64 5 3 5" xfId="37889"/>
    <cellStyle name="Normal 64 5 3 5 2" xfId="37890"/>
    <cellStyle name="Normal 64 5 3 5 3" xfId="37891"/>
    <cellStyle name="Normal 64 5 3 5 4" xfId="37892"/>
    <cellStyle name="Normal 64 5 3 6" xfId="37893"/>
    <cellStyle name="Normal 64 5 3 6 2" xfId="37894"/>
    <cellStyle name="Normal 64 5 3 6 3" xfId="37895"/>
    <cellStyle name="Normal 64 5 3 7" xfId="37896"/>
    <cellStyle name="Normal 64 5 3 8" xfId="37897"/>
    <cellStyle name="Normal 64 5 3 9" xfId="37898"/>
    <cellStyle name="Normal 64 5 4" xfId="37899"/>
    <cellStyle name="Normal 64 5 4 2" xfId="37900"/>
    <cellStyle name="Normal 64 5 4 2 2" xfId="37901"/>
    <cellStyle name="Normal 64 5 4 2 3" xfId="37902"/>
    <cellStyle name="Normal 64 5 4 2 4" xfId="37903"/>
    <cellStyle name="Normal 64 5 4 3" xfId="37904"/>
    <cellStyle name="Normal 64 5 4 3 2" xfId="37905"/>
    <cellStyle name="Normal 64 5 4 3 3" xfId="37906"/>
    <cellStyle name="Normal 64 5 4 4" xfId="37907"/>
    <cellStyle name="Normal 64 5 4 5" xfId="37908"/>
    <cellStyle name="Normal 64 5 4 6" xfId="37909"/>
    <cellStyle name="Normal 64 5 5" xfId="37910"/>
    <cellStyle name="Normal 64 5 5 2" xfId="37911"/>
    <cellStyle name="Normal 64 5 5 3" xfId="37912"/>
    <cellStyle name="Normal 64 5 5 4" xfId="37913"/>
    <cellStyle name="Normal 64 5 6" xfId="37914"/>
    <cellStyle name="Normal 64 5 6 2" xfId="37915"/>
    <cellStyle name="Normal 64 5 6 3" xfId="37916"/>
    <cellStyle name="Normal 64 5 6 4" xfId="37917"/>
    <cellStyle name="Normal 64 5 7" xfId="37918"/>
    <cellStyle name="Normal 64 5 7 2" xfId="37919"/>
    <cellStyle name="Normal 64 5 7 3" xfId="37920"/>
    <cellStyle name="Normal 64 5 7 4" xfId="37921"/>
    <cellStyle name="Normal 64 5 8" xfId="37922"/>
    <cellStyle name="Normal 64 5 8 2" xfId="37923"/>
    <cellStyle name="Normal 64 5 8 3" xfId="37924"/>
    <cellStyle name="Normal 64 5 9" xfId="37925"/>
    <cellStyle name="Normal 64 6" xfId="37926"/>
    <cellStyle name="Normal 64 6 10" xfId="37927"/>
    <cellStyle name="Normal 64 6 2" xfId="37928"/>
    <cellStyle name="Normal 64 6 2 2" xfId="37929"/>
    <cellStyle name="Normal 64 6 2 2 2" xfId="37930"/>
    <cellStyle name="Normal 64 6 2 2 2 2" xfId="37931"/>
    <cellStyle name="Normal 64 6 2 2 2 3" xfId="37932"/>
    <cellStyle name="Normal 64 6 2 2 2 4" xfId="37933"/>
    <cellStyle name="Normal 64 6 2 2 3" xfId="37934"/>
    <cellStyle name="Normal 64 6 2 2 3 2" xfId="37935"/>
    <cellStyle name="Normal 64 6 2 2 3 3" xfId="37936"/>
    <cellStyle name="Normal 64 6 2 2 4" xfId="37937"/>
    <cellStyle name="Normal 64 6 2 2 5" xfId="37938"/>
    <cellStyle name="Normal 64 6 2 2 6" xfId="37939"/>
    <cellStyle name="Normal 64 6 2 3" xfId="37940"/>
    <cellStyle name="Normal 64 6 2 3 2" xfId="37941"/>
    <cellStyle name="Normal 64 6 2 3 3" xfId="37942"/>
    <cellStyle name="Normal 64 6 2 3 4" xfId="37943"/>
    <cellStyle name="Normal 64 6 2 4" xfId="37944"/>
    <cellStyle name="Normal 64 6 2 4 2" xfId="37945"/>
    <cellStyle name="Normal 64 6 2 4 3" xfId="37946"/>
    <cellStyle name="Normal 64 6 2 4 4" xfId="37947"/>
    <cellStyle name="Normal 64 6 2 5" xfId="37948"/>
    <cellStyle name="Normal 64 6 2 5 2" xfId="37949"/>
    <cellStyle name="Normal 64 6 2 5 3" xfId="37950"/>
    <cellStyle name="Normal 64 6 2 5 4" xfId="37951"/>
    <cellStyle name="Normal 64 6 2 6" xfId="37952"/>
    <cellStyle name="Normal 64 6 2 6 2" xfId="37953"/>
    <cellStyle name="Normal 64 6 2 6 3" xfId="37954"/>
    <cellStyle name="Normal 64 6 2 7" xfId="37955"/>
    <cellStyle name="Normal 64 6 2 8" xfId="37956"/>
    <cellStyle name="Normal 64 6 2 9" xfId="37957"/>
    <cellStyle name="Normal 64 6 3" xfId="37958"/>
    <cellStyle name="Normal 64 6 3 2" xfId="37959"/>
    <cellStyle name="Normal 64 6 3 2 2" xfId="37960"/>
    <cellStyle name="Normal 64 6 3 2 3" xfId="37961"/>
    <cellStyle name="Normal 64 6 3 2 4" xfId="37962"/>
    <cellStyle name="Normal 64 6 3 3" xfId="37963"/>
    <cellStyle name="Normal 64 6 3 3 2" xfId="37964"/>
    <cellStyle name="Normal 64 6 3 3 3" xfId="37965"/>
    <cellStyle name="Normal 64 6 3 4" xfId="37966"/>
    <cellStyle name="Normal 64 6 3 5" xfId="37967"/>
    <cellStyle name="Normal 64 6 3 6" xfId="37968"/>
    <cellStyle name="Normal 64 6 4" xfId="37969"/>
    <cellStyle name="Normal 64 6 4 2" xfId="37970"/>
    <cellStyle name="Normal 64 6 4 3" xfId="37971"/>
    <cellStyle name="Normal 64 6 4 4" xfId="37972"/>
    <cellStyle name="Normal 64 6 5" xfId="37973"/>
    <cellStyle name="Normal 64 6 5 2" xfId="37974"/>
    <cellStyle name="Normal 64 6 5 3" xfId="37975"/>
    <cellStyle name="Normal 64 6 5 4" xfId="37976"/>
    <cellStyle name="Normal 64 6 6" xfId="37977"/>
    <cellStyle name="Normal 64 6 6 2" xfId="37978"/>
    <cellStyle name="Normal 64 6 6 3" xfId="37979"/>
    <cellStyle name="Normal 64 6 6 4" xfId="37980"/>
    <cellStyle name="Normal 64 6 7" xfId="37981"/>
    <cellStyle name="Normal 64 6 7 2" xfId="37982"/>
    <cellStyle name="Normal 64 6 7 3" xfId="37983"/>
    <cellStyle name="Normal 64 6 8" xfId="37984"/>
    <cellStyle name="Normal 64 6 9" xfId="37985"/>
    <cellStyle name="Normal 64 7" xfId="37986"/>
    <cellStyle name="Normal 64 7 2" xfId="37987"/>
    <cellStyle name="Normal 64 7 2 2" xfId="37988"/>
    <cellStyle name="Normal 64 7 2 2 2" xfId="37989"/>
    <cellStyle name="Normal 64 7 2 2 3" xfId="37990"/>
    <cellStyle name="Normal 64 7 2 2 4" xfId="37991"/>
    <cellStyle name="Normal 64 7 2 3" xfId="37992"/>
    <cellStyle name="Normal 64 7 2 3 2" xfId="37993"/>
    <cellStyle name="Normal 64 7 2 3 3" xfId="37994"/>
    <cellStyle name="Normal 64 7 2 4" xfId="37995"/>
    <cellStyle name="Normal 64 7 2 5" xfId="37996"/>
    <cellStyle name="Normal 64 7 2 6" xfId="37997"/>
    <cellStyle name="Normal 64 7 3" xfId="37998"/>
    <cellStyle name="Normal 64 7 3 2" xfId="37999"/>
    <cellStyle name="Normal 64 7 3 3" xfId="38000"/>
    <cellStyle name="Normal 64 7 3 4" xfId="38001"/>
    <cellStyle name="Normal 64 7 4" xfId="38002"/>
    <cellStyle name="Normal 64 7 4 2" xfId="38003"/>
    <cellStyle name="Normal 64 7 4 3" xfId="38004"/>
    <cellStyle name="Normal 64 7 4 4" xfId="38005"/>
    <cellStyle name="Normal 64 7 5" xfId="38006"/>
    <cellStyle name="Normal 64 7 5 2" xfId="38007"/>
    <cellStyle name="Normal 64 7 5 3" xfId="38008"/>
    <cellStyle name="Normal 64 7 5 4" xfId="38009"/>
    <cellStyle name="Normal 64 7 6" xfId="38010"/>
    <cellStyle name="Normal 64 7 6 2" xfId="38011"/>
    <cellStyle name="Normal 64 7 6 3" xfId="38012"/>
    <cellStyle name="Normal 64 7 7" xfId="38013"/>
    <cellStyle name="Normal 64 7 8" xfId="38014"/>
    <cellStyle name="Normal 64 7 9" xfId="38015"/>
    <cellStyle name="Normal 64 8" xfId="38016"/>
    <cellStyle name="Normal 64 8 2" xfId="38017"/>
    <cellStyle name="Normal 64 8 2 2" xfId="38018"/>
    <cellStyle name="Normal 64 8 2 2 2" xfId="38019"/>
    <cellStyle name="Normal 64 8 2 2 3" xfId="38020"/>
    <cellStyle name="Normal 64 8 2 2 4" xfId="38021"/>
    <cellStyle name="Normal 64 8 2 3" xfId="38022"/>
    <cellStyle name="Normal 64 8 2 3 2" xfId="38023"/>
    <cellStyle name="Normal 64 8 2 3 3" xfId="38024"/>
    <cellStyle name="Normal 64 8 2 4" xfId="38025"/>
    <cellStyle name="Normal 64 8 2 5" xfId="38026"/>
    <cellStyle name="Normal 64 8 2 6" xfId="38027"/>
    <cellStyle name="Normal 64 8 3" xfId="38028"/>
    <cellStyle name="Normal 64 8 3 2" xfId="38029"/>
    <cellStyle name="Normal 64 8 3 3" xfId="38030"/>
    <cellStyle name="Normal 64 8 3 4" xfId="38031"/>
    <cellStyle name="Normal 64 8 4" xfId="38032"/>
    <cellStyle name="Normal 64 8 4 2" xfId="38033"/>
    <cellStyle name="Normal 64 8 4 3" xfId="38034"/>
    <cellStyle name="Normal 64 8 4 4" xfId="38035"/>
    <cellStyle name="Normal 64 8 5" xfId="38036"/>
    <cellStyle name="Normal 64 8 5 2" xfId="38037"/>
    <cellStyle name="Normal 64 8 5 3" xfId="38038"/>
    <cellStyle name="Normal 64 8 5 4" xfId="38039"/>
    <cellStyle name="Normal 64 8 6" xfId="38040"/>
    <cellStyle name="Normal 64 8 6 2" xfId="38041"/>
    <cellStyle name="Normal 64 8 6 3" xfId="38042"/>
    <cellStyle name="Normal 64 8 7" xfId="38043"/>
    <cellStyle name="Normal 64 8 8" xfId="38044"/>
    <cellStyle name="Normal 64 8 9" xfId="38045"/>
    <cellStyle name="Normal 64 9" xfId="38046"/>
    <cellStyle name="Normal 64 9 2" xfId="38047"/>
    <cellStyle name="Normal 64 9 2 2" xfId="38048"/>
    <cellStyle name="Normal 64 9 2 2 2" xfId="38049"/>
    <cellStyle name="Normal 64 9 2 2 3" xfId="38050"/>
    <cellStyle name="Normal 64 9 2 2 4" xfId="38051"/>
    <cellStyle name="Normal 64 9 2 3" xfId="38052"/>
    <cellStyle name="Normal 64 9 2 3 2" xfId="38053"/>
    <cellStyle name="Normal 64 9 2 3 3" xfId="38054"/>
    <cellStyle name="Normal 64 9 2 4" xfId="38055"/>
    <cellStyle name="Normal 64 9 2 5" xfId="38056"/>
    <cellStyle name="Normal 64 9 2 6" xfId="38057"/>
    <cellStyle name="Normal 64 9 3" xfId="38058"/>
    <cellStyle name="Normal 64 9 3 2" xfId="38059"/>
    <cellStyle name="Normal 64 9 3 3" xfId="38060"/>
    <cellStyle name="Normal 64 9 3 4" xfId="38061"/>
    <cellStyle name="Normal 64 9 4" xfId="38062"/>
    <cellStyle name="Normal 64 9 4 2" xfId="38063"/>
    <cellStyle name="Normal 64 9 4 3" xfId="38064"/>
    <cellStyle name="Normal 64 9 4 4" xfId="38065"/>
    <cellStyle name="Normal 64 9 5" xfId="38066"/>
    <cellStyle name="Normal 64 9 5 2" xfId="38067"/>
    <cellStyle name="Normal 64 9 5 3" xfId="38068"/>
    <cellStyle name="Normal 64 9 5 4" xfId="38069"/>
    <cellStyle name="Normal 64 9 6" xfId="38070"/>
    <cellStyle name="Normal 64 9 6 2" xfId="38071"/>
    <cellStyle name="Normal 64 9 6 3" xfId="38072"/>
    <cellStyle name="Normal 64 9 7" xfId="38073"/>
    <cellStyle name="Normal 64 9 8" xfId="38074"/>
    <cellStyle name="Normal 64 9 9" xfId="38075"/>
    <cellStyle name="Normal 65" xfId="246"/>
    <cellStyle name="Normal 65 2" xfId="38076"/>
    <cellStyle name="Normal 65 2 10" xfId="38077"/>
    <cellStyle name="Normal 65 2 10 2" xfId="38078"/>
    <cellStyle name="Normal 65 2 10 3" xfId="38079"/>
    <cellStyle name="Normal 65 2 10 4" xfId="38080"/>
    <cellStyle name="Normal 65 2 11" xfId="38081"/>
    <cellStyle name="Normal 65 2 11 2" xfId="38082"/>
    <cellStyle name="Normal 65 2 11 3" xfId="38083"/>
    <cellStyle name="Normal 65 2 12" xfId="38084"/>
    <cellStyle name="Normal 65 2 13" xfId="38085"/>
    <cellStyle name="Normal 65 2 14" xfId="38086"/>
    <cellStyle name="Normal 65 2 2" xfId="38087"/>
    <cellStyle name="Normal 65 2 2 10" xfId="38088"/>
    <cellStyle name="Normal 65 2 2 11" xfId="38089"/>
    <cellStyle name="Normal 65 2 2 2" xfId="38090"/>
    <cellStyle name="Normal 65 2 2 2 10" xfId="38091"/>
    <cellStyle name="Normal 65 2 2 2 2" xfId="38092"/>
    <cellStyle name="Normal 65 2 2 2 2 2" xfId="38093"/>
    <cellStyle name="Normal 65 2 2 2 2 2 2" xfId="38094"/>
    <cellStyle name="Normal 65 2 2 2 2 2 2 2" xfId="38095"/>
    <cellStyle name="Normal 65 2 2 2 2 2 2 3" xfId="38096"/>
    <cellStyle name="Normal 65 2 2 2 2 2 2 4" xfId="38097"/>
    <cellStyle name="Normal 65 2 2 2 2 2 3" xfId="38098"/>
    <cellStyle name="Normal 65 2 2 2 2 2 3 2" xfId="38099"/>
    <cellStyle name="Normal 65 2 2 2 2 2 3 3" xfId="38100"/>
    <cellStyle name="Normal 65 2 2 2 2 2 4" xfId="38101"/>
    <cellStyle name="Normal 65 2 2 2 2 2 5" xfId="38102"/>
    <cellStyle name="Normal 65 2 2 2 2 2 6" xfId="38103"/>
    <cellStyle name="Normal 65 2 2 2 2 3" xfId="38104"/>
    <cellStyle name="Normal 65 2 2 2 2 3 2" xfId="38105"/>
    <cellStyle name="Normal 65 2 2 2 2 3 3" xfId="38106"/>
    <cellStyle name="Normal 65 2 2 2 2 3 4" xfId="38107"/>
    <cellStyle name="Normal 65 2 2 2 2 4" xfId="38108"/>
    <cellStyle name="Normal 65 2 2 2 2 4 2" xfId="38109"/>
    <cellStyle name="Normal 65 2 2 2 2 4 3" xfId="38110"/>
    <cellStyle name="Normal 65 2 2 2 2 4 4" xfId="38111"/>
    <cellStyle name="Normal 65 2 2 2 2 5" xfId="38112"/>
    <cellStyle name="Normal 65 2 2 2 2 5 2" xfId="38113"/>
    <cellStyle name="Normal 65 2 2 2 2 5 3" xfId="38114"/>
    <cellStyle name="Normal 65 2 2 2 2 5 4" xfId="38115"/>
    <cellStyle name="Normal 65 2 2 2 2 6" xfId="38116"/>
    <cellStyle name="Normal 65 2 2 2 2 6 2" xfId="38117"/>
    <cellStyle name="Normal 65 2 2 2 2 6 3" xfId="38118"/>
    <cellStyle name="Normal 65 2 2 2 2 7" xfId="38119"/>
    <cellStyle name="Normal 65 2 2 2 2 8" xfId="38120"/>
    <cellStyle name="Normal 65 2 2 2 2 9" xfId="38121"/>
    <cellStyle name="Normal 65 2 2 2 3" xfId="38122"/>
    <cellStyle name="Normal 65 2 2 2 3 2" xfId="38123"/>
    <cellStyle name="Normal 65 2 2 2 3 2 2" xfId="38124"/>
    <cellStyle name="Normal 65 2 2 2 3 2 3" xfId="38125"/>
    <cellStyle name="Normal 65 2 2 2 3 2 4" xfId="38126"/>
    <cellStyle name="Normal 65 2 2 2 3 3" xfId="38127"/>
    <cellStyle name="Normal 65 2 2 2 3 3 2" xfId="38128"/>
    <cellStyle name="Normal 65 2 2 2 3 3 3" xfId="38129"/>
    <cellStyle name="Normal 65 2 2 2 3 4" xfId="38130"/>
    <cellStyle name="Normal 65 2 2 2 3 5" xfId="38131"/>
    <cellStyle name="Normal 65 2 2 2 3 6" xfId="38132"/>
    <cellStyle name="Normal 65 2 2 2 4" xfId="38133"/>
    <cellStyle name="Normal 65 2 2 2 4 2" xfId="38134"/>
    <cellStyle name="Normal 65 2 2 2 4 3" xfId="38135"/>
    <cellStyle name="Normal 65 2 2 2 4 4" xfId="38136"/>
    <cellStyle name="Normal 65 2 2 2 5" xfId="38137"/>
    <cellStyle name="Normal 65 2 2 2 5 2" xfId="38138"/>
    <cellStyle name="Normal 65 2 2 2 5 3" xfId="38139"/>
    <cellStyle name="Normal 65 2 2 2 5 4" xfId="38140"/>
    <cellStyle name="Normal 65 2 2 2 6" xfId="38141"/>
    <cellStyle name="Normal 65 2 2 2 6 2" xfId="38142"/>
    <cellStyle name="Normal 65 2 2 2 6 3" xfId="38143"/>
    <cellStyle name="Normal 65 2 2 2 6 4" xfId="38144"/>
    <cellStyle name="Normal 65 2 2 2 7" xfId="38145"/>
    <cellStyle name="Normal 65 2 2 2 7 2" xfId="38146"/>
    <cellStyle name="Normal 65 2 2 2 7 3" xfId="38147"/>
    <cellStyle name="Normal 65 2 2 2 8" xfId="38148"/>
    <cellStyle name="Normal 65 2 2 2 9" xfId="38149"/>
    <cellStyle name="Normal 65 2 2 3" xfId="38150"/>
    <cellStyle name="Normal 65 2 2 3 2" xfId="38151"/>
    <cellStyle name="Normal 65 2 2 3 2 2" xfId="38152"/>
    <cellStyle name="Normal 65 2 2 3 2 2 2" xfId="38153"/>
    <cellStyle name="Normal 65 2 2 3 2 2 3" xfId="38154"/>
    <cellStyle name="Normal 65 2 2 3 2 2 4" xfId="38155"/>
    <cellStyle name="Normal 65 2 2 3 2 3" xfId="38156"/>
    <cellStyle name="Normal 65 2 2 3 2 3 2" xfId="38157"/>
    <cellStyle name="Normal 65 2 2 3 2 3 3" xfId="38158"/>
    <cellStyle name="Normal 65 2 2 3 2 4" xfId="38159"/>
    <cellStyle name="Normal 65 2 2 3 2 5" xfId="38160"/>
    <cellStyle name="Normal 65 2 2 3 2 6" xfId="38161"/>
    <cellStyle name="Normal 65 2 2 3 3" xfId="38162"/>
    <cellStyle name="Normal 65 2 2 3 3 2" xfId="38163"/>
    <cellStyle name="Normal 65 2 2 3 3 3" xfId="38164"/>
    <cellStyle name="Normal 65 2 2 3 3 4" xfId="38165"/>
    <cellStyle name="Normal 65 2 2 3 4" xfId="38166"/>
    <cellStyle name="Normal 65 2 2 3 4 2" xfId="38167"/>
    <cellStyle name="Normal 65 2 2 3 4 3" xfId="38168"/>
    <cellStyle name="Normal 65 2 2 3 4 4" xfId="38169"/>
    <cellStyle name="Normal 65 2 2 3 5" xfId="38170"/>
    <cellStyle name="Normal 65 2 2 3 5 2" xfId="38171"/>
    <cellStyle name="Normal 65 2 2 3 5 3" xfId="38172"/>
    <cellStyle name="Normal 65 2 2 3 5 4" xfId="38173"/>
    <cellStyle name="Normal 65 2 2 3 6" xfId="38174"/>
    <cellStyle name="Normal 65 2 2 3 6 2" xfId="38175"/>
    <cellStyle name="Normal 65 2 2 3 6 3" xfId="38176"/>
    <cellStyle name="Normal 65 2 2 3 7" xfId="38177"/>
    <cellStyle name="Normal 65 2 2 3 8" xfId="38178"/>
    <cellStyle name="Normal 65 2 2 3 9" xfId="38179"/>
    <cellStyle name="Normal 65 2 2 4" xfId="38180"/>
    <cellStyle name="Normal 65 2 2 4 2" xfId="38181"/>
    <cellStyle name="Normal 65 2 2 4 2 2" xfId="38182"/>
    <cellStyle name="Normal 65 2 2 4 2 3" xfId="38183"/>
    <cellStyle name="Normal 65 2 2 4 2 4" xfId="38184"/>
    <cellStyle name="Normal 65 2 2 4 3" xfId="38185"/>
    <cellStyle name="Normal 65 2 2 4 3 2" xfId="38186"/>
    <cellStyle name="Normal 65 2 2 4 3 3" xfId="38187"/>
    <cellStyle name="Normal 65 2 2 4 4" xfId="38188"/>
    <cellStyle name="Normal 65 2 2 4 5" xfId="38189"/>
    <cellStyle name="Normal 65 2 2 4 6" xfId="38190"/>
    <cellStyle name="Normal 65 2 2 5" xfId="38191"/>
    <cellStyle name="Normal 65 2 2 5 2" xfId="38192"/>
    <cellStyle name="Normal 65 2 2 5 3" xfId="38193"/>
    <cellStyle name="Normal 65 2 2 5 4" xfId="38194"/>
    <cellStyle name="Normal 65 2 2 6" xfId="38195"/>
    <cellStyle name="Normal 65 2 2 6 2" xfId="38196"/>
    <cellStyle name="Normal 65 2 2 6 3" xfId="38197"/>
    <cellStyle name="Normal 65 2 2 6 4" xfId="38198"/>
    <cellStyle name="Normal 65 2 2 7" xfId="38199"/>
    <cellStyle name="Normal 65 2 2 7 2" xfId="38200"/>
    <cellStyle name="Normal 65 2 2 7 3" xfId="38201"/>
    <cellStyle name="Normal 65 2 2 7 4" xfId="38202"/>
    <cellStyle name="Normal 65 2 2 8" xfId="38203"/>
    <cellStyle name="Normal 65 2 2 8 2" xfId="38204"/>
    <cellStyle name="Normal 65 2 2 8 3" xfId="38205"/>
    <cellStyle name="Normal 65 2 2 9" xfId="38206"/>
    <cellStyle name="Normal 65 2 3" xfId="38207"/>
    <cellStyle name="Normal 65 2 3 10" xfId="38208"/>
    <cellStyle name="Normal 65 2 3 2" xfId="38209"/>
    <cellStyle name="Normal 65 2 3 2 2" xfId="38210"/>
    <cellStyle name="Normal 65 2 3 2 2 2" xfId="38211"/>
    <cellStyle name="Normal 65 2 3 2 2 2 2" xfId="38212"/>
    <cellStyle name="Normal 65 2 3 2 2 2 3" xfId="38213"/>
    <cellStyle name="Normal 65 2 3 2 2 2 4" xfId="38214"/>
    <cellStyle name="Normal 65 2 3 2 2 3" xfId="38215"/>
    <cellStyle name="Normal 65 2 3 2 2 3 2" xfId="38216"/>
    <cellStyle name="Normal 65 2 3 2 2 3 3" xfId="38217"/>
    <cellStyle name="Normal 65 2 3 2 2 4" xfId="38218"/>
    <cellStyle name="Normal 65 2 3 2 2 5" xfId="38219"/>
    <cellStyle name="Normal 65 2 3 2 2 6" xfId="38220"/>
    <cellStyle name="Normal 65 2 3 2 3" xfId="38221"/>
    <cellStyle name="Normal 65 2 3 2 3 2" xfId="38222"/>
    <cellStyle name="Normal 65 2 3 2 3 3" xfId="38223"/>
    <cellStyle name="Normal 65 2 3 2 3 4" xfId="38224"/>
    <cellStyle name="Normal 65 2 3 2 4" xfId="38225"/>
    <cellStyle name="Normal 65 2 3 2 4 2" xfId="38226"/>
    <cellStyle name="Normal 65 2 3 2 4 3" xfId="38227"/>
    <cellStyle name="Normal 65 2 3 2 4 4" xfId="38228"/>
    <cellStyle name="Normal 65 2 3 2 5" xfId="38229"/>
    <cellStyle name="Normal 65 2 3 2 5 2" xfId="38230"/>
    <cellStyle name="Normal 65 2 3 2 5 3" xfId="38231"/>
    <cellStyle name="Normal 65 2 3 2 5 4" xfId="38232"/>
    <cellStyle name="Normal 65 2 3 2 6" xfId="38233"/>
    <cellStyle name="Normal 65 2 3 2 6 2" xfId="38234"/>
    <cellStyle name="Normal 65 2 3 2 6 3" xfId="38235"/>
    <cellStyle name="Normal 65 2 3 2 7" xfId="38236"/>
    <cellStyle name="Normal 65 2 3 2 8" xfId="38237"/>
    <cellStyle name="Normal 65 2 3 2 9" xfId="38238"/>
    <cellStyle name="Normal 65 2 3 3" xfId="38239"/>
    <cellStyle name="Normal 65 2 3 3 2" xfId="38240"/>
    <cellStyle name="Normal 65 2 3 3 2 2" xfId="38241"/>
    <cellStyle name="Normal 65 2 3 3 2 3" xfId="38242"/>
    <cellStyle name="Normal 65 2 3 3 2 4" xfId="38243"/>
    <cellStyle name="Normal 65 2 3 3 3" xfId="38244"/>
    <cellStyle name="Normal 65 2 3 3 3 2" xfId="38245"/>
    <cellStyle name="Normal 65 2 3 3 3 3" xfId="38246"/>
    <cellStyle name="Normal 65 2 3 3 4" xfId="38247"/>
    <cellStyle name="Normal 65 2 3 3 5" xfId="38248"/>
    <cellStyle name="Normal 65 2 3 3 6" xfId="38249"/>
    <cellStyle name="Normal 65 2 3 4" xfId="38250"/>
    <cellStyle name="Normal 65 2 3 4 2" xfId="38251"/>
    <cellStyle name="Normal 65 2 3 4 3" xfId="38252"/>
    <cellStyle name="Normal 65 2 3 4 4" xfId="38253"/>
    <cellStyle name="Normal 65 2 3 5" xfId="38254"/>
    <cellStyle name="Normal 65 2 3 5 2" xfId="38255"/>
    <cellStyle name="Normal 65 2 3 5 3" xfId="38256"/>
    <cellStyle name="Normal 65 2 3 5 4" xfId="38257"/>
    <cellStyle name="Normal 65 2 3 6" xfId="38258"/>
    <cellStyle name="Normal 65 2 3 6 2" xfId="38259"/>
    <cellStyle name="Normal 65 2 3 6 3" xfId="38260"/>
    <cellStyle name="Normal 65 2 3 6 4" xfId="38261"/>
    <cellStyle name="Normal 65 2 3 7" xfId="38262"/>
    <cellStyle name="Normal 65 2 3 7 2" xfId="38263"/>
    <cellStyle name="Normal 65 2 3 7 3" xfId="38264"/>
    <cellStyle name="Normal 65 2 3 8" xfId="38265"/>
    <cellStyle name="Normal 65 2 3 9" xfId="38266"/>
    <cellStyle name="Normal 65 2 4" xfId="38267"/>
    <cellStyle name="Normal 65 2 4 2" xfId="38268"/>
    <cellStyle name="Normal 65 2 4 2 2" xfId="38269"/>
    <cellStyle name="Normal 65 2 4 2 2 2" xfId="38270"/>
    <cellStyle name="Normal 65 2 4 2 2 3" xfId="38271"/>
    <cellStyle name="Normal 65 2 4 2 2 4" xfId="38272"/>
    <cellStyle name="Normal 65 2 4 2 3" xfId="38273"/>
    <cellStyle name="Normal 65 2 4 2 3 2" xfId="38274"/>
    <cellStyle name="Normal 65 2 4 2 3 3" xfId="38275"/>
    <cellStyle name="Normal 65 2 4 2 4" xfId="38276"/>
    <cellStyle name="Normal 65 2 4 2 5" xfId="38277"/>
    <cellStyle name="Normal 65 2 4 2 6" xfId="38278"/>
    <cellStyle name="Normal 65 2 4 3" xfId="38279"/>
    <cellStyle name="Normal 65 2 4 3 2" xfId="38280"/>
    <cellStyle name="Normal 65 2 4 3 3" xfId="38281"/>
    <cellStyle name="Normal 65 2 4 3 4" xfId="38282"/>
    <cellStyle name="Normal 65 2 4 4" xfId="38283"/>
    <cellStyle name="Normal 65 2 4 4 2" xfId="38284"/>
    <cellStyle name="Normal 65 2 4 4 3" xfId="38285"/>
    <cellStyle name="Normal 65 2 4 4 4" xfId="38286"/>
    <cellStyle name="Normal 65 2 4 5" xfId="38287"/>
    <cellStyle name="Normal 65 2 4 5 2" xfId="38288"/>
    <cellStyle name="Normal 65 2 4 5 3" xfId="38289"/>
    <cellStyle name="Normal 65 2 4 5 4" xfId="38290"/>
    <cellStyle name="Normal 65 2 4 6" xfId="38291"/>
    <cellStyle name="Normal 65 2 4 6 2" xfId="38292"/>
    <cellStyle name="Normal 65 2 4 6 3" xfId="38293"/>
    <cellStyle name="Normal 65 2 4 7" xfId="38294"/>
    <cellStyle name="Normal 65 2 4 8" xfId="38295"/>
    <cellStyle name="Normal 65 2 4 9" xfId="38296"/>
    <cellStyle name="Normal 65 2 5" xfId="38297"/>
    <cellStyle name="Normal 65 2 5 2" xfId="38298"/>
    <cellStyle name="Normal 65 2 5 2 2" xfId="38299"/>
    <cellStyle name="Normal 65 2 5 2 2 2" xfId="38300"/>
    <cellStyle name="Normal 65 2 5 2 2 3" xfId="38301"/>
    <cellStyle name="Normal 65 2 5 2 2 4" xfId="38302"/>
    <cellStyle name="Normal 65 2 5 2 3" xfId="38303"/>
    <cellStyle name="Normal 65 2 5 2 3 2" xfId="38304"/>
    <cellStyle name="Normal 65 2 5 2 3 3" xfId="38305"/>
    <cellStyle name="Normal 65 2 5 2 4" xfId="38306"/>
    <cellStyle name="Normal 65 2 5 2 5" xfId="38307"/>
    <cellStyle name="Normal 65 2 5 2 6" xfId="38308"/>
    <cellStyle name="Normal 65 2 5 3" xfId="38309"/>
    <cellStyle name="Normal 65 2 5 3 2" xfId="38310"/>
    <cellStyle name="Normal 65 2 5 3 3" xfId="38311"/>
    <cellStyle name="Normal 65 2 5 3 4" xfId="38312"/>
    <cellStyle name="Normal 65 2 5 4" xfId="38313"/>
    <cellStyle name="Normal 65 2 5 4 2" xfId="38314"/>
    <cellStyle name="Normal 65 2 5 4 3" xfId="38315"/>
    <cellStyle name="Normal 65 2 5 4 4" xfId="38316"/>
    <cellStyle name="Normal 65 2 5 5" xfId="38317"/>
    <cellStyle name="Normal 65 2 5 5 2" xfId="38318"/>
    <cellStyle name="Normal 65 2 5 5 3" xfId="38319"/>
    <cellStyle name="Normal 65 2 5 5 4" xfId="38320"/>
    <cellStyle name="Normal 65 2 5 6" xfId="38321"/>
    <cellStyle name="Normal 65 2 5 6 2" xfId="38322"/>
    <cellStyle name="Normal 65 2 5 6 3" xfId="38323"/>
    <cellStyle name="Normal 65 2 5 7" xfId="38324"/>
    <cellStyle name="Normal 65 2 5 8" xfId="38325"/>
    <cellStyle name="Normal 65 2 5 9" xfId="38326"/>
    <cellStyle name="Normal 65 2 6" xfId="38327"/>
    <cellStyle name="Normal 65 2 6 2" xfId="38328"/>
    <cellStyle name="Normal 65 2 6 2 2" xfId="38329"/>
    <cellStyle name="Normal 65 2 6 2 2 2" xfId="38330"/>
    <cellStyle name="Normal 65 2 6 2 2 3" xfId="38331"/>
    <cellStyle name="Normal 65 2 6 2 2 4" xfId="38332"/>
    <cellStyle name="Normal 65 2 6 2 3" xfId="38333"/>
    <cellStyle name="Normal 65 2 6 2 3 2" xfId="38334"/>
    <cellStyle name="Normal 65 2 6 2 3 3" xfId="38335"/>
    <cellStyle name="Normal 65 2 6 2 4" xfId="38336"/>
    <cellStyle name="Normal 65 2 6 2 5" xfId="38337"/>
    <cellStyle name="Normal 65 2 6 2 6" xfId="38338"/>
    <cellStyle name="Normal 65 2 6 3" xfId="38339"/>
    <cellStyle name="Normal 65 2 6 3 2" xfId="38340"/>
    <cellStyle name="Normal 65 2 6 3 3" xfId="38341"/>
    <cellStyle name="Normal 65 2 6 3 4" xfId="38342"/>
    <cellStyle name="Normal 65 2 6 4" xfId="38343"/>
    <cellStyle name="Normal 65 2 6 4 2" xfId="38344"/>
    <cellStyle name="Normal 65 2 6 4 3" xfId="38345"/>
    <cellStyle name="Normal 65 2 6 4 4" xfId="38346"/>
    <cellStyle name="Normal 65 2 6 5" xfId="38347"/>
    <cellStyle name="Normal 65 2 6 5 2" xfId="38348"/>
    <cellStyle name="Normal 65 2 6 5 3" xfId="38349"/>
    <cellStyle name="Normal 65 2 6 6" xfId="38350"/>
    <cellStyle name="Normal 65 2 6 7" xfId="38351"/>
    <cellStyle name="Normal 65 2 6 8" xfId="38352"/>
    <cellStyle name="Normal 65 2 7" xfId="38353"/>
    <cellStyle name="Normal 65 2 7 2" xfId="38354"/>
    <cellStyle name="Normal 65 2 7 2 2" xfId="38355"/>
    <cellStyle name="Normal 65 2 7 2 3" xfId="38356"/>
    <cellStyle name="Normal 65 2 7 2 4" xfId="38357"/>
    <cellStyle name="Normal 65 2 7 3" xfId="38358"/>
    <cellStyle name="Normal 65 2 7 3 2" xfId="38359"/>
    <cellStyle name="Normal 65 2 7 3 3" xfId="38360"/>
    <cellStyle name="Normal 65 2 7 4" xfId="38361"/>
    <cellStyle name="Normal 65 2 7 5" xfId="38362"/>
    <cellStyle name="Normal 65 2 7 6" xfId="38363"/>
    <cellStyle name="Normal 65 2 8" xfId="38364"/>
    <cellStyle name="Normal 65 2 8 2" xfId="38365"/>
    <cellStyle name="Normal 65 2 8 3" xfId="38366"/>
    <cellStyle name="Normal 65 2 8 4" xfId="38367"/>
    <cellStyle name="Normal 65 2 9" xfId="38368"/>
    <cellStyle name="Normal 65 2 9 2" xfId="38369"/>
    <cellStyle name="Normal 65 2 9 3" xfId="38370"/>
    <cellStyle name="Normal 65 2 9 4" xfId="38371"/>
    <cellStyle name="Normal 65 3" xfId="38372"/>
    <cellStyle name="Normal 66" xfId="255"/>
    <cellStyle name="Normal 66 2" xfId="38373"/>
    <cellStyle name="Normal 66 2 2" xfId="38374"/>
    <cellStyle name="Normal 66 3" xfId="38375"/>
    <cellStyle name="Normal 66 3 10" xfId="38376"/>
    <cellStyle name="Normal 66 3 11" xfId="38377"/>
    <cellStyle name="Normal 66 3 2" xfId="38378"/>
    <cellStyle name="Normal 66 3 2 10" xfId="38379"/>
    <cellStyle name="Normal 66 3 2 2" xfId="38380"/>
    <cellStyle name="Normal 66 3 2 2 2" xfId="38381"/>
    <cellStyle name="Normal 66 3 2 2 2 2" xfId="38382"/>
    <cellStyle name="Normal 66 3 2 2 2 2 2" xfId="38383"/>
    <cellStyle name="Normal 66 3 2 2 2 2 3" xfId="38384"/>
    <cellStyle name="Normal 66 3 2 2 2 2 4" xfId="38385"/>
    <cellStyle name="Normal 66 3 2 2 2 3" xfId="38386"/>
    <cellStyle name="Normal 66 3 2 2 2 3 2" xfId="38387"/>
    <cellStyle name="Normal 66 3 2 2 2 3 3" xfId="38388"/>
    <cellStyle name="Normal 66 3 2 2 2 4" xfId="38389"/>
    <cellStyle name="Normal 66 3 2 2 2 5" xfId="38390"/>
    <cellStyle name="Normal 66 3 2 2 2 6" xfId="38391"/>
    <cellStyle name="Normal 66 3 2 2 3" xfId="38392"/>
    <cellStyle name="Normal 66 3 2 2 3 2" xfId="38393"/>
    <cellStyle name="Normal 66 3 2 2 3 3" xfId="38394"/>
    <cellStyle name="Normal 66 3 2 2 3 4" xfId="38395"/>
    <cellStyle name="Normal 66 3 2 2 4" xfId="38396"/>
    <cellStyle name="Normal 66 3 2 2 4 2" xfId="38397"/>
    <cellStyle name="Normal 66 3 2 2 4 3" xfId="38398"/>
    <cellStyle name="Normal 66 3 2 2 4 4" xfId="38399"/>
    <cellStyle name="Normal 66 3 2 2 5" xfId="38400"/>
    <cellStyle name="Normal 66 3 2 2 5 2" xfId="38401"/>
    <cellStyle name="Normal 66 3 2 2 5 3" xfId="38402"/>
    <cellStyle name="Normal 66 3 2 2 5 4" xfId="38403"/>
    <cellStyle name="Normal 66 3 2 2 6" xfId="38404"/>
    <cellStyle name="Normal 66 3 2 2 6 2" xfId="38405"/>
    <cellStyle name="Normal 66 3 2 2 6 3" xfId="38406"/>
    <cellStyle name="Normal 66 3 2 2 7" xfId="38407"/>
    <cellStyle name="Normal 66 3 2 2 8" xfId="38408"/>
    <cellStyle name="Normal 66 3 2 2 9" xfId="38409"/>
    <cellStyle name="Normal 66 3 2 3" xfId="38410"/>
    <cellStyle name="Normal 66 3 2 3 2" xfId="38411"/>
    <cellStyle name="Normal 66 3 2 3 2 2" xfId="38412"/>
    <cellStyle name="Normal 66 3 2 3 2 3" xfId="38413"/>
    <cellStyle name="Normal 66 3 2 3 2 4" xfId="38414"/>
    <cellStyle name="Normal 66 3 2 3 3" xfId="38415"/>
    <cellStyle name="Normal 66 3 2 3 3 2" xfId="38416"/>
    <cellStyle name="Normal 66 3 2 3 3 3" xfId="38417"/>
    <cellStyle name="Normal 66 3 2 3 4" xfId="38418"/>
    <cellStyle name="Normal 66 3 2 3 5" xfId="38419"/>
    <cellStyle name="Normal 66 3 2 3 6" xfId="38420"/>
    <cellStyle name="Normal 66 3 2 4" xfId="38421"/>
    <cellStyle name="Normal 66 3 2 4 2" xfId="38422"/>
    <cellStyle name="Normal 66 3 2 4 3" xfId="38423"/>
    <cellStyle name="Normal 66 3 2 4 4" xfId="38424"/>
    <cellStyle name="Normal 66 3 2 5" xfId="38425"/>
    <cellStyle name="Normal 66 3 2 5 2" xfId="38426"/>
    <cellStyle name="Normal 66 3 2 5 3" xfId="38427"/>
    <cellStyle name="Normal 66 3 2 5 4" xfId="38428"/>
    <cellStyle name="Normal 66 3 2 6" xfId="38429"/>
    <cellStyle name="Normal 66 3 2 6 2" xfId="38430"/>
    <cellStyle name="Normal 66 3 2 6 3" xfId="38431"/>
    <cellStyle name="Normal 66 3 2 6 4" xfId="38432"/>
    <cellStyle name="Normal 66 3 2 7" xfId="38433"/>
    <cellStyle name="Normal 66 3 2 7 2" xfId="38434"/>
    <cellStyle name="Normal 66 3 2 7 3" xfId="38435"/>
    <cellStyle name="Normal 66 3 2 8" xfId="38436"/>
    <cellStyle name="Normal 66 3 2 9" xfId="38437"/>
    <cellStyle name="Normal 66 3 3" xfId="38438"/>
    <cellStyle name="Normal 66 3 3 2" xfId="38439"/>
    <cellStyle name="Normal 66 3 3 2 2" xfId="38440"/>
    <cellStyle name="Normal 66 3 3 2 2 2" xfId="38441"/>
    <cellStyle name="Normal 66 3 3 2 2 3" xfId="38442"/>
    <cellStyle name="Normal 66 3 3 2 2 4" xfId="38443"/>
    <cellStyle name="Normal 66 3 3 2 3" xfId="38444"/>
    <cellStyle name="Normal 66 3 3 2 3 2" xfId="38445"/>
    <cellStyle name="Normal 66 3 3 2 3 3" xfId="38446"/>
    <cellStyle name="Normal 66 3 3 2 4" xfId="38447"/>
    <cellStyle name="Normal 66 3 3 2 5" xfId="38448"/>
    <cellStyle name="Normal 66 3 3 2 6" xfId="38449"/>
    <cellStyle name="Normal 66 3 3 3" xfId="38450"/>
    <cellStyle name="Normal 66 3 3 3 2" xfId="38451"/>
    <cellStyle name="Normal 66 3 3 3 3" xfId="38452"/>
    <cellStyle name="Normal 66 3 3 3 4" xfId="38453"/>
    <cellStyle name="Normal 66 3 3 4" xfId="38454"/>
    <cellStyle name="Normal 66 3 3 4 2" xfId="38455"/>
    <cellStyle name="Normal 66 3 3 4 3" xfId="38456"/>
    <cellStyle name="Normal 66 3 3 4 4" xfId="38457"/>
    <cellStyle name="Normal 66 3 3 5" xfId="38458"/>
    <cellStyle name="Normal 66 3 3 5 2" xfId="38459"/>
    <cellStyle name="Normal 66 3 3 5 3" xfId="38460"/>
    <cellStyle name="Normal 66 3 3 5 4" xfId="38461"/>
    <cellStyle name="Normal 66 3 3 6" xfId="38462"/>
    <cellStyle name="Normal 66 3 3 6 2" xfId="38463"/>
    <cellStyle name="Normal 66 3 3 6 3" xfId="38464"/>
    <cellStyle name="Normal 66 3 3 7" xfId="38465"/>
    <cellStyle name="Normal 66 3 3 8" xfId="38466"/>
    <cellStyle name="Normal 66 3 3 9" xfId="38467"/>
    <cellStyle name="Normal 66 3 4" xfId="38468"/>
    <cellStyle name="Normal 66 3 4 2" xfId="38469"/>
    <cellStyle name="Normal 66 3 4 2 2" xfId="38470"/>
    <cellStyle name="Normal 66 3 4 2 3" xfId="38471"/>
    <cellStyle name="Normal 66 3 4 2 4" xfId="38472"/>
    <cellStyle name="Normal 66 3 4 3" xfId="38473"/>
    <cellStyle name="Normal 66 3 4 3 2" xfId="38474"/>
    <cellStyle name="Normal 66 3 4 3 3" xfId="38475"/>
    <cellStyle name="Normal 66 3 4 4" xfId="38476"/>
    <cellStyle name="Normal 66 3 4 5" xfId="38477"/>
    <cellStyle name="Normal 66 3 4 6" xfId="38478"/>
    <cellStyle name="Normal 66 3 5" xfId="38479"/>
    <cellStyle name="Normal 66 3 5 2" xfId="38480"/>
    <cellStyle name="Normal 66 3 5 3" xfId="38481"/>
    <cellStyle name="Normal 66 3 5 4" xfId="38482"/>
    <cellStyle name="Normal 66 3 6" xfId="38483"/>
    <cellStyle name="Normal 66 3 6 2" xfId="38484"/>
    <cellStyle name="Normal 66 3 6 3" xfId="38485"/>
    <cellStyle name="Normal 66 3 6 4" xfId="38486"/>
    <cellStyle name="Normal 66 3 7" xfId="38487"/>
    <cellStyle name="Normal 66 3 7 2" xfId="38488"/>
    <cellStyle name="Normal 66 3 7 3" xfId="38489"/>
    <cellStyle name="Normal 66 3 7 4" xfId="38490"/>
    <cellStyle name="Normal 66 3 8" xfId="38491"/>
    <cellStyle name="Normal 66 3 8 2" xfId="38492"/>
    <cellStyle name="Normal 66 3 8 3" xfId="38493"/>
    <cellStyle name="Normal 66 3 9" xfId="38494"/>
    <cellStyle name="Normal 66 4" xfId="38495"/>
    <cellStyle name="Normal 66 4 10" xfId="38496"/>
    <cellStyle name="Normal 66 4 11" xfId="38497"/>
    <cellStyle name="Normal 66 4 2" xfId="38498"/>
    <cellStyle name="Normal 66 4 2 10" xfId="38499"/>
    <cellStyle name="Normal 66 4 2 2" xfId="38500"/>
    <cellStyle name="Normal 66 4 2 2 2" xfId="38501"/>
    <cellStyle name="Normal 66 4 2 2 2 2" xfId="38502"/>
    <cellStyle name="Normal 66 4 2 2 2 2 2" xfId="38503"/>
    <cellStyle name="Normal 66 4 2 2 2 2 3" xfId="38504"/>
    <cellStyle name="Normal 66 4 2 2 2 2 4" xfId="38505"/>
    <cellStyle name="Normal 66 4 2 2 2 3" xfId="38506"/>
    <cellStyle name="Normal 66 4 2 2 2 3 2" xfId="38507"/>
    <cellStyle name="Normal 66 4 2 2 2 3 3" xfId="38508"/>
    <cellStyle name="Normal 66 4 2 2 2 4" xfId="38509"/>
    <cellStyle name="Normal 66 4 2 2 2 5" xfId="38510"/>
    <cellStyle name="Normal 66 4 2 2 2 6" xfId="38511"/>
    <cellStyle name="Normal 66 4 2 2 3" xfId="38512"/>
    <cellStyle name="Normal 66 4 2 2 3 2" xfId="38513"/>
    <cellStyle name="Normal 66 4 2 2 3 3" xfId="38514"/>
    <cellStyle name="Normal 66 4 2 2 3 4" xfId="38515"/>
    <cellStyle name="Normal 66 4 2 2 4" xfId="38516"/>
    <cellStyle name="Normal 66 4 2 2 4 2" xfId="38517"/>
    <cellStyle name="Normal 66 4 2 2 4 3" xfId="38518"/>
    <cellStyle name="Normal 66 4 2 2 4 4" xfId="38519"/>
    <cellStyle name="Normal 66 4 2 2 5" xfId="38520"/>
    <cellStyle name="Normal 66 4 2 2 5 2" xfId="38521"/>
    <cellStyle name="Normal 66 4 2 2 5 3" xfId="38522"/>
    <cellStyle name="Normal 66 4 2 2 5 4" xfId="38523"/>
    <cellStyle name="Normal 66 4 2 2 6" xfId="38524"/>
    <cellStyle name="Normal 66 4 2 2 6 2" xfId="38525"/>
    <cellStyle name="Normal 66 4 2 2 6 3" xfId="38526"/>
    <cellStyle name="Normal 66 4 2 2 7" xfId="38527"/>
    <cellStyle name="Normal 66 4 2 2 8" xfId="38528"/>
    <cellStyle name="Normal 66 4 2 2 9" xfId="38529"/>
    <cellStyle name="Normal 66 4 2 3" xfId="38530"/>
    <cellStyle name="Normal 66 4 2 3 2" xfId="38531"/>
    <cellStyle name="Normal 66 4 2 3 2 2" xfId="38532"/>
    <cellStyle name="Normal 66 4 2 3 2 3" xfId="38533"/>
    <cellStyle name="Normal 66 4 2 3 2 4" xfId="38534"/>
    <cellStyle name="Normal 66 4 2 3 3" xfId="38535"/>
    <cellStyle name="Normal 66 4 2 3 3 2" xfId="38536"/>
    <cellStyle name="Normal 66 4 2 3 3 3" xfId="38537"/>
    <cellStyle name="Normal 66 4 2 3 4" xfId="38538"/>
    <cellStyle name="Normal 66 4 2 3 5" xfId="38539"/>
    <cellStyle name="Normal 66 4 2 3 6" xfId="38540"/>
    <cellStyle name="Normal 66 4 2 4" xfId="38541"/>
    <cellStyle name="Normal 66 4 2 4 2" xfId="38542"/>
    <cellStyle name="Normal 66 4 2 4 3" xfId="38543"/>
    <cellStyle name="Normal 66 4 2 4 4" xfId="38544"/>
    <cellStyle name="Normal 66 4 2 5" xfId="38545"/>
    <cellStyle name="Normal 66 4 2 5 2" xfId="38546"/>
    <cellStyle name="Normal 66 4 2 5 3" xfId="38547"/>
    <cellStyle name="Normal 66 4 2 5 4" xfId="38548"/>
    <cellStyle name="Normal 66 4 2 6" xfId="38549"/>
    <cellStyle name="Normal 66 4 2 6 2" xfId="38550"/>
    <cellStyle name="Normal 66 4 2 6 3" xfId="38551"/>
    <cellStyle name="Normal 66 4 2 6 4" xfId="38552"/>
    <cellStyle name="Normal 66 4 2 7" xfId="38553"/>
    <cellStyle name="Normal 66 4 2 7 2" xfId="38554"/>
    <cellStyle name="Normal 66 4 2 7 3" xfId="38555"/>
    <cellStyle name="Normal 66 4 2 8" xfId="38556"/>
    <cellStyle name="Normal 66 4 2 9" xfId="38557"/>
    <cellStyle name="Normal 66 4 3" xfId="38558"/>
    <cellStyle name="Normal 66 4 3 2" xfId="38559"/>
    <cellStyle name="Normal 66 4 3 2 2" xfId="38560"/>
    <cellStyle name="Normal 66 4 3 2 2 2" xfId="38561"/>
    <cellStyle name="Normal 66 4 3 2 2 3" xfId="38562"/>
    <cellStyle name="Normal 66 4 3 2 2 4" xfId="38563"/>
    <cellStyle name="Normal 66 4 3 2 3" xfId="38564"/>
    <cellStyle name="Normal 66 4 3 2 3 2" xfId="38565"/>
    <cellStyle name="Normal 66 4 3 2 3 3" xfId="38566"/>
    <cellStyle name="Normal 66 4 3 2 4" xfId="38567"/>
    <cellStyle name="Normal 66 4 3 2 5" xfId="38568"/>
    <cellStyle name="Normal 66 4 3 2 6" xfId="38569"/>
    <cellStyle name="Normal 66 4 3 3" xfId="38570"/>
    <cellStyle name="Normal 66 4 3 3 2" xfId="38571"/>
    <cellStyle name="Normal 66 4 3 3 3" xfId="38572"/>
    <cellStyle name="Normal 66 4 3 3 4" xfId="38573"/>
    <cellStyle name="Normal 66 4 3 4" xfId="38574"/>
    <cellStyle name="Normal 66 4 3 4 2" xfId="38575"/>
    <cellStyle name="Normal 66 4 3 4 3" xfId="38576"/>
    <cellStyle name="Normal 66 4 3 4 4" xfId="38577"/>
    <cellStyle name="Normal 66 4 3 5" xfId="38578"/>
    <cellStyle name="Normal 66 4 3 5 2" xfId="38579"/>
    <cellStyle name="Normal 66 4 3 5 3" xfId="38580"/>
    <cellStyle name="Normal 66 4 3 5 4" xfId="38581"/>
    <cellStyle name="Normal 66 4 3 6" xfId="38582"/>
    <cellStyle name="Normal 66 4 3 6 2" xfId="38583"/>
    <cellStyle name="Normal 66 4 3 6 3" xfId="38584"/>
    <cellStyle name="Normal 66 4 3 7" xfId="38585"/>
    <cellStyle name="Normal 66 4 3 8" xfId="38586"/>
    <cellStyle name="Normal 66 4 3 9" xfId="38587"/>
    <cellStyle name="Normal 66 4 4" xfId="38588"/>
    <cellStyle name="Normal 66 4 4 2" xfId="38589"/>
    <cellStyle name="Normal 66 4 4 2 2" xfId="38590"/>
    <cellStyle name="Normal 66 4 4 2 3" xfId="38591"/>
    <cellStyle name="Normal 66 4 4 2 4" xfId="38592"/>
    <cellStyle name="Normal 66 4 4 3" xfId="38593"/>
    <cellStyle name="Normal 66 4 4 3 2" xfId="38594"/>
    <cellStyle name="Normal 66 4 4 3 3" xfId="38595"/>
    <cellStyle name="Normal 66 4 4 4" xfId="38596"/>
    <cellStyle name="Normal 66 4 4 5" xfId="38597"/>
    <cellStyle name="Normal 66 4 4 6" xfId="38598"/>
    <cellStyle name="Normal 66 4 5" xfId="38599"/>
    <cellStyle name="Normal 66 4 5 2" xfId="38600"/>
    <cellStyle name="Normal 66 4 5 3" xfId="38601"/>
    <cellStyle name="Normal 66 4 5 4" xfId="38602"/>
    <cellStyle name="Normal 66 4 6" xfId="38603"/>
    <cellStyle name="Normal 66 4 6 2" xfId="38604"/>
    <cellStyle name="Normal 66 4 6 3" xfId="38605"/>
    <cellStyle name="Normal 66 4 6 4" xfId="38606"/>
    <cellStyle name="Normal 66 4 7" xfId="38607"/>
    <cellStyle name="Normal 66 4 7 2" xfId="38608"/>
    <cellStyle name="Normal 66 4 7 3" xfId="38609"/>
    <cellStyle name="Normal 66 4 7 4" xfId="38610"/>
    <cellStyle name="Normal 66 4 8" xfId="38611"/>
    <cellStyle name="Normal 66 4 8 2" xfId="38612"/>
    <cellStyle name="Normal 66 4 8 3" xfId="38613"/>
    <cellStyle name="Normal 66 4 9" xfId="38614"/>
    <cellStyle name="Normal 66 5" xfId="38615"/>
    <cellStyle name="Normal 66 5 10" xfId="38616"/>
    <cellStyle name="Normal 66 5 2" xfId="38617"/>
    <cellStyle name="Normal 66 5 2 2" xfId="38618"/>
    <cellStyle name="Normal 66 5 2 2 2" xfId="38619"/>
    <cellStyle name="Normal 66 5 2 2 2 2" xfId="38620"/>
    <cellStyle name="Normal 66 5 2 2 2 3" xfId="38621"/>
    <cellStyle name="Normal 66 5 2 2 2 4" xfId="38622"/>
    <cellStyle name="Normal 66 5 2 2 3" xfId="38623"/>
    <cellStyle name="Normal 66 5 2 2 3 2" xfId="38624"/>
    <cellStyle name="Normal 66 5 2 2 3 3" xfId="38625"/>
    <cellStyle name="Normal 66 5 2 2 4" xfId="38626"/>
    <cellStyle name="Normal 66 5 2 2 5" xfId="38627"/>
    <cellStyle name="Normal 66 5 2 2 6" xfId="38628"/>
    <cellStyle name="Normal 66 5 2 3" xfId="38629"/>
    <cellStyle name="Normal 66 5 2 3 2" xfId="38630"/>
    <cellStyle name="Normal 66 5 2 3 3" xfId="38631"/>
    <cellStyle name="Normal 66 5 2 3 4" xfId="38632"/>
    <cellStyle name="Normal 66 5 2 4" xfId="38633"/>
    <cellStyle name="Normal 66 5 2 4 2" xfId="38634"/>
    <cellStyle name="Normal 66 5 2 4 3" xfId="38635"/>
    <cellStyle name="Normal 66 5 2 4 4" xfId="38636"/>
    <cellStyle name="Normal 66 5 2 5" xfId="38637"/>
    <cellStyle name="Normal 66 5 2 5 2" xfId="38638"/>
    <cellStyle name="Normal 66 5 2 5 3" xfId="38639"/>
    <cellStyle name="Normal 66 5 2 5 4" xfId="38640"/>
    <cellStyle name="Normal 66 5 2 6" xfId="38641"/>
    <cellStyle name="Normal 66 5 2 6 2" xfId="38642"/>
    <cellStyle name="Normal 66 5 2 6 3" xfId="38643"/>
    <cellStyle name="Normal 66 5 2 7" xfId="38644"/>
    <cellStyle name="Normal 66 5 2 8" xfId="38645"/>
    <cellStyle name="Normal 66 5 2 9" xfId="38646"/>
    <cellStyle name="Normal 66 5 3" xfId="38647"/>
    <cellStyle name="Normal 66 5 3 2" xfId="38648"/>
    <cellStyle name="Normal 66 5 3 2 2" xfId="38649"/>
    <cellStyle name="Normal 66 5 3 2 3" xfId="38650"/>
    <cellStyle name="Normal 66 5 3 2 4" xfId="38651"/>
    <cellStyle name="Normal 66 5 3 3" xfId="38652"/>
    <cellStyle name="Normal 66 5 3 3 2" xfId="38653"/>
    <cellStyle name="Normal 66 5 3 3 3" xfId="38654"/>
    <cellStyle name="Normal 66 5 3 4" xfId="38655"/>
    <cellStyle name="Normal 66 5 3 5" xfId="38656"/>
    <cellStyle name="Normal 66 5 3 6" xfId="38657"/>
    <cellStyle name="Normal 66 5 4" xfId="38658"/>
    <cellStyle name="Normal 66 5 4 2" xfId="38659"/>
    <cellStyle name="Normal 66 5 4 3" xfId="38660"/>
    <cellStyle name="Normal 66 5 4 4" xfId="38661"/>
    <cellStyle name="Normal 66 5 5" xfId="38662"/>
    <cellStyle name="Normal 66 5 5 2" xfId="38663"/>
    <cellStyle name="Normal 66 5 5 3" xfId="38664"/>
    <cellStyle name="Normal 66 5 5 4" xfId="38665"/>
    <cellStyle name="Normal 66 5 6" xfId="38666"/>
    <cellStyle name="Normal 66 5 6 2" xfId="38667"/>
    <cellStyle name="Normal 66 5 6 3" xfId="38668"/>
    <cellStyle name="Normal 66 5 6 4" xfId="38669"/>
    <cellStyle name="Normal 66 5 7" xfId="38670"/>
    <cellStyle name="Normal 66 5 7 2" xfId="38671"/>
    <cellStyle name="Normal 66 5 7 3" xfId="38672"/>
    <cellStyle name="Normal 66 5 8" xfId="38673"/>
    <cellStyle name="Normal 66 5 9" xfId="38674"/>
    <cellStyle name="Normal 66 6" xfId="38675"/>
    <cellStyle name="Normal 66 6 2" xfId="38676"/>
    <cellStyle name="Normal 66 6 2 2" xfId="38677"/>
    <cellStyle name="Normal 66 6 2 2 2" xfId="38678"/>
    <cellStyle name="Normal 66 6 2 2 3" xfId="38679"/>
    <cellStyle name="Normal 66 6 2 2 4" xfId="38680"/>
    <cellStyle name="Normal 66 6 2 3" xfId="38681"/>
    <cellStyle name="Normal 66 6 2 3 2" xfId="38682"/>
    <cellStyle name="Normal 66 6 2 3 3" xfId="38683"/>
    <cellStyle name="Normal 66 6 2 4" xfId="38684"/>
    <cellStyle name="Normal 66 6 2 5" xfId="38685"/>
    <cellStyle name="Normal 66 6 2 6" xfId="38686"/>
    <cellStyle name="Normal 66 6 3" xfId="38687"/>
    <cellStyle name="Normal 66 6 3 2" xfId="38688"/>
    <cellStyle name="Normal 66 6 3 3" xfId="38689"/>
    <cellStyle name="Normal 66 6 3 4" xfId="38690"/>
    <cellStyle name="Normal 66 6 4" xfId="38691"/>
    <cellStyle name="Normal 66 6 4 2" xfId="38692"/>
    <cellStyle name="Normal 66 6 4 3" xfId="38693"/>
    <cellStyle name="Normal 66 6 4 4" xfId="38694"/>
    <cellStyle name="Normal 66 6 5" xfId="38695"/>
    <cellStyle name="Normal 66 6 5 2" xfId="38696"/>
    <cellStyle name="Normal 66 6 5 3" xfId="38697"/>
    <cellStyle name="Normal 66 6 5 4" xfId="38698"/>
    <cellStyle name="Normal 66 6 6" xfId="38699"/>
    <cellStyle name="Normal 66 6 6 2" xfId="38700"/>
    <cellStyle name="Normal 66 6 6 3" xfId="38701"/>
    <cellStyle name="Normal 66 6 7" xfId="38702"/>
    <cellStyle name="Normal 66 6 8" xfId="38703"/>
    <cellStyle name="Normal 66 6 9" xfId="38704"/>
    <cellStyle name="Normal 66 7" xfId="38705"/>
    <cellStyle name="Normal 66 7 2" xfId="38706"/>
    <cellStyle name="Normal 66 7 2 2" xfId="38707"/>
    <cellStyle name="Normal 66 7 2 2 2" xfId="38708"/>
    <cellStyle name="Normal 66 7 2 2 3" xfId="38709"/>
    <cellStyle name="Normal 66 7 2 2 4" xfId="38710"/>
    <cellStyle name="Normal 66 7 2 3" xfId="38711"/>
    <cellStyle name="Normal 66 7 2 3 2" xfId="38712"/>
    <cellStyle name="Normal 66 7 2 3 3" xfId="38713"/>
    <cellStyle name="Normal 66 7 2 4" xfId="38714"/>
    <cellStyle name="Normal 66 7 2 5" xfId="38715"/>
    <cellStyle name="Normal 66 7 2 6" xfId="38716"/>
    <cellStyle name="Normal 66 7 3" xfId="38717"/>
    <cellStyle name="Normal 66 7 3 2" xfId="38718"/>
    <cellStyle name="Normal 66 7 3 3" xfId="38719"/>
    <cellStyle name="Normal 66 7 3 4" xfId="38720"/>
    <cellStyle name="Normal 66 7 4" xfId="38721"/>
    <cellStyle name="Normal 66 7 4 2" xfId="38722"/>
    <cellStyle name="Normal 66 7 4 3" xfId="38723"/>
    <cellStyle name="Normal 66 7 4 4" xfId="38724"/>
    <cellStyle name="Normal 66 7 5" xfId="38725"/>
    <cellStyle name="Normal 66 7 5 2" xfId="38726"/>
    <cellStyle name="Normal 66 7 5 3" xfId="38727"/>
    <cellStyle name="Normal 66 7 6" xfId="38728"/>
    <cellStyle name="Normal 66 7 7" xfId="38729"/>
    <cellStyle name="Normal 66 7 8" xfId="38730"/>
    <cellStyle name="Normal 67" xfId="179"/>
    <cellStyle name="Normal 67 10" xfId="38731"/>
    <cellStyle name="Normal 67 10 2" xfId="38732"/>
    <cellStyle name="Normal 67 10 3" xfId="38733"/>
    <cellStyle name="Normal 67 10 4" xfId="38734"/>
    <cellStyle name="Normal 67 11" xfId="38735"/>
    <cellStyle name="Normal 67 11 2" xfId="38736"/>
    <cellStyle name="Normal 67 11 3" xfId="38737"/>
    <cellStyle name="Normal 67 11 4" xfId="38738"/>
    <cellStyle name="Normal 67 12" xfId="38739"/>
    <cellStyle name="Normal 67 12 2" xfId="38740"/>
    <cellStyle name="Normal 67 12 3" xfId="38741"/>
    <cellStyle name="Normal 67 13" xfId="38742"/>
    <cellStyle name="Normal 67 14" xfId="38743"/>
    <cellStyle name="Normal 67 15" xfId="38744"/>
    <cellStyle name="Normal 67 2" xfId="38745"/>
    <cellStyle name="Normal 67 2 10" xfId="38746"/>
    <cellStyle name="Normal 67 2 11" xfId="38747"/>
    <cellStyle name="Normal 67 2 2" xfId="38748"/>
    <cellStyle name="Normal 67 2 2 10" xfId="38749"/>
    <cellStyle name="Normal 67 2 2 2" xfId="38750"/>
    <cellStyle name="Normal 67 2 2 2 2" xfId="38751"/>
    <cellStyle name="Normal 67 2 2 2 2 2" xfId="38752"/>
    <cellStyle name="Normal 67 2 2 2 2 2 2" xfId="38753"/>
    <cellStyle name="Normal 67 2 2 2 2 2 3" xfId="38754"/>
    <cellStyle name="Normal 67 2 2 2 2 2 4" xfId="38755"/>
    <cellStyle name="Normal 67 2 2 2 2 3" xfId="38756"/>
    <cellStyle name="Normal 67 2 2 2 2 3 2" xfId="38757"/>
    <cellStyle name="Normal 67 2 2 2 2 3 3" xfId="38758"/>
    <cellStyle name="Normal 67 2 2 2 2 4" xfId="38759"/>
    <cellStyle name="Normal 67 2 2 2 2 5" xfId="38760"/>
    <cellStyle name="Normal 67 2 2 2 2 6" xfId="38761"/>
    <cellStyle name="Normal 67 2 2 2 3" xfId="38762"/>
    <cellStyle name="Normal 67 2 2 2 3 2" xfId="38763"/>
    <cellStyle name="Normal 67 2 2 2 3 3" xfId="38764"/>
    <cellStyle name="Normal 67 2 2 2 3 4" xfId="38765"/>
    <cellStyle name="Normal 67 2 2 2 4" xfId="38766"/>
    <cellStyle name="Normal 67 2 2 2 4 2" xfId="38767"/>
    <cellStyle name="Normal 67 2 2 2 4 3" xfId="38768"/>
    <cellStyle name="Normal 67 2 2 2 4 4" xfId="38769"/>
    <cellStyle name="Normal 67 2 2 2 5" xfId="38770"/>
    <cellStyle name="Normal 67 2 2 2 5 2" xfId="38771"/>
    <cellStyle name="Normal 67 2 2 2 5 3" xfId="38772"/>
    <cellStyle name="Normal 67 2 2 2 5 4" xfId="38773"/>
    <cellStyle name="Normal 67 2 2 2 6" xfId="38774"/>
    <cellStyle name="Normal 67 2 2 2 6 2" xfId="38775"/>
    <cellStyle name="Normal 67 2 2 2 6 3" xfId="38776"/>
    <cellStyle name="Normal 67 2 2 2 7" xfId="38777"/>
    <cellStyle name="Normal 67 2 2 2 8" xfId="38778"/>
    <cellStyle name="Normal 67 2 2 2 9" xfId="38779"/>
    <cellStyle name="Normal 67 2 2 3" xfId="38780"/>
    <cellStyle name="Normal 67 2 2 3 2" xfId="38781"/>
    <cellStyle name="Normal 67 2 2 3 2 2" xfId="38782"/>
    <cellStyle name="Normal 67 2 2 3 2 3" xfId="38783"/>
    <cellStyle name="Normal 67 2 2 3 2 4" xfId="38784"/>
    <cellStyle name="Normal 67 2 2 3 3" xfId="38785"/>
    <cellStyle name="Normal 67 2 2 3 3 2" xfId="38786"/>
    <cellStyle name="Normal 67 2 2 3 3 3" xfId="38787"/>
    <cellStyle name="Normal 67 2 2 3 4" xfId="38788"/>
    <cellStyle name="Normal 67 2 2 3 5" xfId="38789"/>
    <cellStyle name="Normal 67 2 2 3 6" xfId="38790"/>
    <cellStyle name="Normal 67 2 2 4" xfId="38791"/>
    <cellStyle name="Normal 67 2 2 4 2" xfId="38792"/>
    <cellStyle name="Normal 67 2 2 4 3" xfId="38793"/>
    <cellStyle name="Normal 67 2 2 4 4" xfId="38794"/>
    <cellStyle name="Normal 67 2 2 5" xfId="38795"/>
    <cellStyle name="Normal 67 2 2 5 2" xfId="38796"/>
    <cellStyle name="Normal 67 2 2 5 3" xfId="38797"/>
    <cellStyle name="Normal 67 2 2 5 4" xfId="38798"/>
    <cellStyle name="Normal 67 2 2 6" xfId="38799"/>
    <cellStyle name="Normal 67 2 2 6 2" xfId="38800"/>
    <cellStyle name="Normal 67 2 2 6 3" xfId="38801"/>
    <cellStyle name="Normal 67 2 2 6 4" xfId="38802"/>
    <cellStyle name="Normal 67 2 2 7" xfId="38803"/>
    <cellStyle name="Normal 67 2 2 7 2" xfId="38804"/>
    <cellStyle name="Normal 67 2 2 7 3" xfId="38805"/>
    <cellStyle name="Normal 67 2 2 8" xfId="38806"/>
    <cellStyle name="Normal 67 2 2 9" xfId="38807"/>
    <cellStyle name="Normal 67 2 3" xfId="38808"/>
    <cellStyle name="Normal 67 2 3 2" xfId="38809"/>
    <cellStyle name="Normal 67 2 3 2 2" xfId="38810"/>
    <cellStyle name="Normal 67 2 3 2 2 2" xfId="38811"/>
    <cellStyle name="Normal 67 2 3 2 2 3" xfId="38812"/>
    <cellStyle name="Normal 67 2 3 2 2 4" xfId="38813"/>
    <cellStyle name="Normal 67 2 3 2 3" xfId="38814"/>
    <cellStyle name="Normal 67 2 3 2 3 2" xfId="38815"/>
    <cellStyle name="Normal 67 2 3 2 3 3" xfId="38816"/>
    <cellStyle name="Normal 67 2 3 2 4" xfId="38817"/>
    <cellStyle name="Normal 67 2 3 2 5" xfId="38818"/>
    <cellStyle name="Normal 67 2 3 2 6" xfId="38819"/>
    <cellStyle name="Normal 67 2 3 3" xfId="38820"/>
    <cellStyle name="Normal 67 2 3 3 2" xfId="38821"/>
    <cellStyle name="Normal 67 2 3 3 3" xfId="38822"/>
    <cellStyle name="Normal 67 2 3 3 4" xfId="38823"/>
    <cellStyle name="Normal 67 2 3 4" xfId="38824"/>
    <cellStyle name="Normal 67 2 3 4 2" xfId="38825"/>
    <cellStyle name="Normal 67 2 3 4 3" xfId="38826"/>
    <cellStyle name="Normal 67 2 3 4 4" xfId="38827"/>
    <cellStyle name="Normal 67 2 3 5" xfId="38828"/>
    <cellStyle name="Normal 67 2 3 5 2" xfId="38829"/>
    <cellStyle name="Normal 67 2 3 5 3" xfId="38830"/>
    <cellStyle name="Normal 67 2 3 5 4" xfId="38831"/>
    <cellStyle name="Normal 67 2 3 6" xfId="38832"/>
    <cellStyle name="Normal 67 2 3 6 2" xfId="38833"/>
    <cellStyle name="Normal 67 2 3 6 3" xfId="38834"/>
    <cellStyle name="Normal 67 2 3 7" xfId="38835"/>
    <cellStyle name="Normal 67 2 3 8" xfId="38836"/>
    <cellStyle name="Normal 67 2 3 9" xfId="38837"/>
    <cellStyle name="Normal 67 2 4" xfId="38838"/>
    <cellStyle name="Normal 67 2 4 2" xfId="38839"/>
    <cellStyle name="Normal 67 2 4 2 2" xfId="38840"/>
    <cellStyle name="Normal 67 2 4 2 3" xfId="38841"/>
    <cellStyle name="Normal 67 2 4 2 4" xfId="38842"/>
    <cellStyle name="Normal 67 2 4 3" xfId="38843"/>
    <cellStyle name="Normal 67 2 4 3 2" xfId="38844"/>
    <cellStyle name="Normal 67 2 4 3 3" xfId="38845"/>
    <cellStyle name="Normal 67 2 4 4" xfId="38846"/>
    <cellStyle name="Normal 67 2 4 5" xfId="38847"/>
    <cellStyle name="Normal 67 2 4 6" xfId="38848"/>
    <cellStyle name="Normal 67 2 5" xfId="38849"/>
    <cellStyle name="Normal 67 2 5 2" xfId="38850"/>
    <cellStyle name="Normal 67 2 5 3" xfId="38851"/>
    <cellStyle name="Normal 67 2 5 4" xfId="38852"/>
    <cellStyle name="Normal 67 2 6" xfId="38853"/>
    <cellStyle name="Normal 67 2 6 2" xfId="38854"/>
    <cellStyle name="Normal 67 2 6 3" xfId="38855"/>
    <cellStyle name="Normal 67 2 6 4" xfId="38856"/>
    <cellStyle name="Normal 67 2 7" xfId="38857"/>
    <cellStyle name="Normal 67 2 7 2" xfId="38858"/>
    <cellStyle name="Normal 67 2 7 3" xfId="38859"/>
    <cellStyle name="Normal 67 2 7 4" xfId="38860"/>
    <cellStyle name="Normal 67 2 8" xfId="38861"/>
    <cellStyle name="Normal 67 2 8 2" xfId="38862"/>
    <cellStyle name="Normal 67 2 8 3" xfId="38863"/>
    <cellStyle name="Normal 67 2 9" xfId="38864"/>
    <cellStyle name="Normal 67 3" xfId="38865"/>
    <cellStyle name="Normal 67 3 10" xfId="38866"/>
    <cellStyle name="Normal 67 3 2" xfId="38867"/>
    <cellStyle name="Normal 67 3 2 2" xfId="38868"/>
    <cellStyle name="Normal 67 3 2 2 2" xfId="38869"/>
    <cellStyle name="Normal 67 3 2 2 2 2" xfId="38870"/>
    <cellStyle name="Normal 67 3 2 2 2 3" xfId="38871"/>
    <cellStyle name="Normal 67 3 2 2 2 4" xfId="38872"/>
    <cellStyle name="Normal 67 3 2 2 3" xfId="38873"/>
    <cellStyle name="Normal 67 3 2 2 3 2" xfId="38874"/>
    <cellStyle name="Normal 67 3 2 2 3 3" xfId="38875"/>
    <cellStyle name="Normal 67 3 2 2 4" xfId="38876"/>
    <cellStyle name="Normal 67 3 2 2 5" xfId="38877"/>
    <cellStyle name="Normal 67 3 2 2 6" xfId="38878"/>
    <cellStyle name="Normal 67 3 2 3" xfId="38879"/>
    <cellStyle name="Normal 67 3 2 3 2" xfId="38880"/>
    <cellStyle name="Normal 67 3 2 3 3" xfId="38881"/>
    <cellStyle name="Normal 67 3 2 3 4" xfId="38882"/>
    <cellStyle name="Normal 67 3 2 4" xfId="38883"/>
    <cellStyle name="Normal 67 3 2 4 2" xfId="38884"/>
    <cellStyle name="Normal 67 3 2 4 3" xfId="38885"/>
    <cellStyle name="Normal 67 3 2 4 4" xfId="38886"/>
    <cellStyle name="Normal 67 3 2 5" xfId="38887"/>
    <cellStyle name="Normal 67 3 2 5 2" xfId="38888"/>
    <cellStyle name="Normal 67 3 2 5 3" xfId="38889"/>
    <cellStyle name="Normal 67 3 2 5 4" xfId="38890"/>
    <cellStyle name="Normal 67 3 2 6" xfId="38891"/>
    <cellStyle name="Normal 67 3 2 6 2" xfId="38892"/>
    <cellStyle name="Normal 67 3 2 6 3" xfId="38893"/>
    <cellStyle name="Normal 67 3 2 7" xfId="38894"/>
    <cellStyle name="Normal 67 3 2 8" xfId="38895"/>
    <cellStyle name="Normal 67 3 2 9" xfId="38896"/>
    <cellStyle name="Normal 67 3 3" xfId="38897"/>
    <cellStyle name="Normal 67 3 3 2" xfId="38898"/>
    <cellStyle name="Normal 67 3 3 2 2" xfId="38899"/>
    <cellStyle name="Normal 67 3 3 2 3" xfId="38900"/>
    <cellStyle name="Normal 67 3 3 2 4" xfId="38901"/>
    <cellStyle name="Normal 67 3 3 3" xfId="38902"/>
    <cellStyle name="Normal 67 3 3 3 2" xfId="38903"/>
    <cellStyle name="Normal 67 3 3 3 3" xfId="38904"/>
    <cellStyle name="Normal 67 3 3 4" xfId="38905"/>
    <cellStyle name="Normal 67 3 3 5" xfId="38906"/>
    <cellStyle name="Normal 67 3 3 6" xfId="38907"/>
    <cellStyle name="Normal 67 3 4" xfId="38908"/>
    <cellStyle name="Normal 67 3 4 2" xfId="38909"/>
    <cellStyle name="Normal 67 3 4 3" xfId="38910"/>
    <cellStyle name="Normal 67 3 4 4" xfId="38911"/>
    <cellStyle name="Normal 67 3 5" xfId="38912"/>
    <cellStyle name="Normal 67 3 5 2" xfId="38913"/>
    <cellStyle name="Normal 67 3 5 3" xfId="38914"/>
    <cellStyle name="Normal 67 3 5 4" xfId="38915"/>
    <cellStyle name="Normal 67 3 6" xfId="38916"/>
    <cellStyle name="Normal 67 3 6 2" xfId="38917"/>
    <cellStyle name="Normal 67 3 6 3" xfId="38918"/>
    <cellStyle name="Normal 67 3 6 4" xfId="38919"/>
    <cellStyle name="Normal 67 3 7" xfId="38920"/>
    <cellStyle name="Normal 67 3 7 2" xfId="38921"/>
    <cellStyle name="Normal 67 3 7 3" xfId="38922"/>
    <cellStyle name="Normal 67 3 8" xfId="38923"/>
    <cellStyle name="Normal 67 3 9" xfId="38924"/>
    <cellStyle name="Normal 67 4" xfId="38925"/>
    <cellStyle name="Normal 67 4 2" xfId="38926"/>
    <cellStyle name="Normal 67 4 2 2" xfId="38927"/>
    <cellStyle name="Normal 67 4 2 2 2" xfId="38928"/>
    <cellStyle name="Normal 67 4 2 2 3" xfId="38929"/>
    <cellStyle name="Normal 67 4 2 2 4" xfId="38930"/>
    <cellStyle name="Normal 67 4 2 3" xfId="38931"/>
    <cellStyle name="Normal 67 4 2 3 2" xfId="38932"/>
    <cellStyle name="Normal 67 4 2 3 3" xfId="38933"/>
    <cellStyle name="Normal 67 4 2 4" xfId="38934"/>
    <cellStyle name="Normal 67 4 2 5" xfId="38935"/>
    <cellStyle name="Normal 67 4 2 6" xfId="38936"/>
    <cellStyle name="Normal 67 4 3" xfId="38937"/>
    <cellStyle name="Normal 67 4 3 2" xfId="38938"/>
    <cellStyle name="Normal 67 4 3 3" xfId="38939"/>
    <cellStyle name="Normal 67 4 3 4" xfId="38940"/>
    <cellStyle name="Normal 67 4 4" xfId="38941"/>
    <cellStyle name="Normal 67 4 4 2" xfId="38942"/>
    <cellStyle name="Normal 67 4 4 3" xfId="38943"/>
    <cellStyle name="Normal 67 4 4 4" xfId="38944"/>
    <cellStyle name="Normal 67 4 5" xfId="38945"/>
    <cellStyle name="Normal 67 4 5 2" xfId="38946"/>
    <cellStyle name="Normal 67 4 5 3" xfId="38947"/>
    <cellStyle name="Normal 67 4 5 4" xfId="38948"/>
    <cellStyle name="Normal 67 4 6" xfId="38949"/>
    <cellStyle name="Normal 67 4 6 2" xfId="38950"/>
    <cellStyle name="Normal 67 4 6 3" xfId="38951"/>
    <cellStyle name="Normal 67 4 7" xfId="38952"/>
    <cellStyle name="Normal 67 4 8" xfId="38953"/>
    <cellStyle name="Normal 67 4 9" xfId="38954"/>
    <cellStyle name="Normal 67 5" xfId="38955"/>
    <cellStyle name="Normal 67 5 2" xfId="38956"/>
    <cellStyle name="Normal 67 5 2 2" xfId="38957"/>
    <cellStyle name="Normal 67 5 2 2 2" xfId="38958"/>
    <cellStyle name="Normal 67 5 2 2 3" xfId="38959"/>
    <cellStyle name="Normal 67 5 2 2 4" xfId="38960"/>
    <cellStyle name="Normal 67 5 2 3" xfId="38961"/>
    <cellStyle name="Normal 67 5 2 3 2" xfId="38962"/>
    <cellStyle name="Normal 67 5 2 3 3" xfId="38963"/>
    <cellStyle name="Normal 67 5 2 4" xfId="38964"/>
    <cellStyle name="Normal 67 5 2 5" xfId="38965"/>
    <cellStyle name="Normal 67 5 2 6" xfId="38966"/>
    <cellStyle name="Normal 67 5 3" xfId="38967"/>
    <cellStyle name="Normal 67 5 3 2" xfId="38968"/>
    <cellStyle name="Normal 67 5 3 3" xfId="38969"/>
    <cellStyle name="Normal 67 5 3 4" xfId="38970"/>
    <cellStyle name="Normal 67 5 4" xfId="38971"/>
    <cellStyle name="Normal 67 5 4 2" xfId="38972"/>
    <cellStyle name="Normal 67 5 4 3" xfId="38973"/>
    <cellStyle name="Normal 67 5 4 4" xfId="38974"/>
    <cellStyle name="Normal 67 5 5" xfId="38975"/>
    <cellStyle name="Normal 67 5 5 2" xfId="38976"/>
    <cellStyle name="Normal 67 5 5 3" xfId="38977"/>
    <cellStyle name="Normal 67 5 5 4" xfId="38978"/>
    <cellStyle name="Normal 67 5 6" xfId="38979"/>
    <cellStyle name="Normal 67 5 6 2" xfId="38980"/>
    <cellStyle name="Normal 67 5 6 3" xfId="38981"/>
    <cellStyle name="Normal 67 5 7" xfId="38982"/>
    <cellStyle name="Normal 67 5 8" xfId="38983"/>
    <cellStyle name="Normal 67 5 9" xfId="38984"/>
    <cellStyle name="Normal 67 6" xfId="38985"/>
    <cellStyle name="Normal 67 7" xfId="38986"/>
    <cellStyle name="Normal 67 7 2" xfId="38987"/>
    <cellStyle name="Normal 67 7 2 2" xfId="38988"/>
    <cellStyle name="Normal 67 7 2 2 2" xfId="38989"/>
    <cellStyle name="Normal 67 7 2 2 3" xfId="38990"/>
    <cellStyle name="Normal 67 7 2 2 4" xfId="38991"/>
    <cellStyle name="Normal 67 7 2 3" xfId="38992"/>
    <cellStyle name="Normal 67 7 2 3 2" xfId="38993"/>
    <cellStyle name="Normal 67 7 2 3 3" xfId="38994"/>
    <cellStyle name="Normal 67 7 2 4" xfId="38995"/>
    <cellStyle name="Normal 67 7 2 5" xfId="38996"/>
    <cellStyle name="Normal 67 7 2 6" xfId="38997"/>
    <cellStyle name="Normal 67 7 3" xfId="38998"/>
    <cellStyle name="Normal 67 7 3 2" xfId="38999"/>
    <cellStyle name="Normal 67 7 3 3" xfId="39000"/>
    <cellStyle name="Normal 67 7 3 4" xfId="39001"/>
    <cellStyle name="Normal 67 7 4" xfId="39002"/>
    <cellStyle name="Normal 67 7 4 2" xfId="39003"/>
    <cellStyle name="Normal 67 7 4 3" xfId="39004"/>
    <cellStyle name="Normal 67 7 4 4" xfId="39005"/>
    <cellStyle name="Normal 67 7 5" xfId="39006"/>
    <cellStyle name="Normal 67 7 5 2" xfId="39007"/>
    <cellStyle name="Normal 67 7 5 3" xfId="39008"/>
    <cellStyle name="Normal 67 7 6" xfId="39009"/>
    <cellStyle name="Normal 67 7 7" xfId="39010"/>
    <cellStyle name="Normal 67 7 8" xfId="39011"/>
    <cellStyle name="Normal 67 8" xfId="39012"/>
    <cellStyle name="Normal 67 8 2" xfId="39013"/>
    <cellStyle name="Normal 67 8 2 2" xfId="39014"/>
    <cellStyle name="Normal 67 8 2 3" xfId="39015"/>
    <cellStyle name="Normal 67 8 2 4" xfId="39016"/>
    <cellStyle name="Normal 67 8 3" xfId="39017"/>
    <cellStyle name="Normal 67 8 3 2" xfId="39018"/>
    <cellStyle name="Normal 67 8 3 3" xfId="39019"/>
    <cellStyle name="Normal 67 8 4" xfId="39020"/>
    <cellStyle name="Normal 67 8 5" xfId="39021"/>
    <cellStyle name="Normal 67 8 6" xfId="39022"/>
    <cellStyle name="Normal 67 9" xfId="39023"/>
    <cellStyle name="Normal 67 9 2" xfId="39024"/>
    <cellStyle name="Normal 67 9 3" xfId="39025"/>
    <cellStyle name="Normal 67 9 4" xfId="39026"/>
    <cellStyle name="Normal 68" xfId="239"/>
    <cellStyle name="Normal 68 2" xfId="39027"/>
    <cellStyle name="Normal 69" xfId="220"/>
    <cellStyle name="Normal 69 2" xfId="39028"/>
    <cellStyle name="Normal 69 2 2" xfId="39029"/>
    <cellStyle name="Normal 69 2 2 2" xfId="39030"/>
    <cellStyle name="Normal 69 2 2 2 2" xfId="39031"/>
    <cellStyle name="Normal 69 2 2 2 3" xfId="39032"/>
    <cellStyle name="Normal 69 2 2 2 4" xfId="39033"/>
    <cellStyle name="Normal 69 2 2 3" xfId="39034"/>
    <cellStyle name="Normal 69 2 2 3 2" xfId="39035"/>
    <cellStyle name="Normal 69 2 2 3 3" xfId="39036"/>
    <cellStyle name="Normal 69 2 2 4" xfId="39037"/>
    <cellStyle name="Normal 69 2 2 5" xfId="39038"/>
    <cellStyle name="Normal 69 2 2 6" xfId="39039"/>
    <cellStyle name="Normal 69 2 3" xfId="39040"/>
    <cellStyle name="Normal 69 2 3 2" xfId="39041"/>
    <cellStyle name="Normal 69 2 3 3" xfId="39042"/>
    <cellStyle name="Normal 69 2 3 4" xfId="39043"/>
    <cellStyle name="Normal 69 2 4" xfId="39044"/>
    <cellStyle name="Normal 69 2 4 2" xfId="39045"/>
    <cellStyle name="Normal 69 2 4 3" xfId="39046"/>
    <cellStyle name="Normal 69 2 4 4" xfId="39047"/>
    <cellStyle name="Normal 69 2 5" xfId="39048"/>
    <cellStyle name="Normal 69 2 5 2" xfId="39049"/>
    <cellStyle name="Normal 69 2 5 3" xfId="39050"/>
    <cellStyle name="Normal 69 2 5 4" xfId="39051"/>
    <cellStyle name="Normal 69 2 6" xfId="39052"/>
    <cellStyle name="Normal 69 2 6 2" xfId="39053"/>
    <cellStyle name="Normal 69 2 6 3" xfId="39054"/>
    <cellStyle name="Normal 69 2 7" xfId="39055"/>
    <cellStyle name="Normal 69 2 8" xfId="39056"/>
    <cellStyle name="Normal 69 2 9" xfId="39057"/>
    <cellStyle name="Normal 7" xfId="25"/>
    <cellStyle name="Normal 7 2" xfId="39"/>
    <cellStyle name="Normal 7 2 2" xfId="39058"/>
    <cellStyle name="Normal 7 2 2 2" xfId="39059"/>
    <cellStyle name="Normal 7 2 3" xfId="39060"/>
    <cellStyle name="Normal 7 2 4" xfId="39061"/>
    <cellStyle name="Normal 7 3" xfId="39062"/>
    <cellStyle name="Normal 7 3 2" xfId="39063"/>
    <cellStyle name="Normal 7 4" xfId="39064"/>
    <cellStyle name="Normal 7 5" xfId="39065"/>
    <cellStyle name="Normal 70" xfId="263"/>
    <cellStyle name="Normal 71" xfId="259"/>
    <cellStyle name="Normal 72" xfId="225"/>
    <cellStyle name="Normal 73" xfId="185"/>
    <cellStyle name="Normal 74" xfId="182"/>
    <cellStyle name="Normal 75" xfId="262"/>
    <cellStyle name="Normal 76" xfId="265"/>
    <cellStyle name="Normal 77" xfId="264"/>
    <cellStyle name="Normal 78" xfId="256"/>
    <cellStyle name="Normal 79" xfId="183"/>
    <cellStyle name="Normal 8" xfId="40"/>
    <cellStyle name="Normal 8 2" xfId="56"/>
    <cellStyle name="Normal 8 2 2" xfId="39066"/>
    <cellStyle name="Normal 8 2 2 2" xfId="39067"/>
    <cellStyle name="Normal 8 2 3" xfId="39068"/>
    <cellStyle name="Normal 8 2 4" xfId="39069"/>
    <cellStyle name="Normal 8 3" xfId="39070"/>
    <cellStyle name="Normal 8 3 2" xfId="39071"/>
    <cellStyle name="Normal 8 4" xfId="39072"/>
    <cellStyle name="Normal 8 5" xfId="39073"/>
    <cellStyle name="Normal 80" xfId="181"/>
    <cellStyle name="Normal 81" xfId="261"/>
    <cellStyle name="Normal 82" xfId="226"/>
    <cellStyle name="Normal 83" xfId="184"/>
    <cellStyle name="Normal 84" xfId="224"/>
    <cellStyle name="Normal 85" xfId="229"/>
    <cellStyle name="Normal 86" xfId="260"/>
    <cellStyle name="Normal 87" xfId="206"/>
    <cellStyle name="Normal 88" xfId="257"/>
    <cellStyle name="Normal 89" xfId="266"/>
    <cellStyle name="Normal 9" xfId="47"/>
    <cellStyle name="Normal 9 2" xfId="39074"/>
    <cellStyle name="Normal 9 2 2" xfId="39075"/>
    <cellStyle name="Normal 9 3" xfId="39076"/>
    <cellStyle name="Normal 9 4" xfId="39077"/>
    <cellStyle name="Normal 90" xfId="186"/>
    <cellStyle name="Normal 91" xfId="219"/>
    <cellStyle name="Normal 92" xfId="258"/>
    <cellStyle name="Normal 93" xfId="39078"/>
    <cellStyle name="Normal 94" xfId="39079"/>
    <cellStyle name="Normal 95" xfId="39080"/>
    <cellStyle name="Normal 96" xfId="39081"/>
    <cellStyle name="Normal 97" xfId="39082"/>
    <cellStyle name="Normal 98" xfId="39083"/>
    <cellStyle name="Normal 99" xfId="39084"/>
    <cellStyle name="Normal1" xfId="82"/>
    <cellStyle name="Normal2" xfId="83"/>
    <cellStyle name="Normal3" xfId="84"/>
    <cellStyle name="Nota 2" xfId="39085"/>
    <cellStyle name="Nota 2 2" xfId="39086"/>
    <cellStyle name="Nota 2 2 2" xfId="39087"/>
    <cellStyle name="Nota 2 2 2 2" xfId="39088"/>
    <cellStyle name="Nota 2 2 2 2 2" xfId="39089"/>
    <cellStyle name="Nota 2 2 2 2 3" xfId="39090"/>
    <cellStyle name="Nota 2 2 2 3" xfId="39091"/>
    <cellStyle name="Nota 2 2 2 4" xfId="39092"/>
    <cellStyle name="Nota 2 2 2 5" xfId="39093"/>
    <cellStyle name="Nota 2 2 3" xfId="39094"/>
    <cellStyle name="Nota 2 2 3 2" xfId="39095"/>
    <cellStyle name="Nota 2 2 3 3" xfId="39096"/>
    <cellStyle name="Nota 2 2 4" xfId="39097"/>
    <cellStyle name="Nota 2 2 5" xfId="39098"/>
    <cellStyle name="Nota 2 2 6" xfId="39099"/>
    <cellStyle name="Percent [2]" xfId="85"/>
    <cellStyle name="Percent [2] 2" xfId="39100"/>
    <cellStyle name="Percent [2] 2 2" xfId="39101"/>
    <cellStyle name="Percent [2] 3" xfId="39102"/>
    <cellStyle name="Percent [2] 4" xfId="39103"/>
    <cellStyle name="Percent_Sheet1" xfId="86"/>
    <cellStyle name="Percentual" xfId="87"/>
    <cellStyle name="Ponto" xfId="88"/>
    <cellStyle name="Porcentagem 2" xfId="11"/>
    <cellStyle name="Porcentagem 2 2" xfId="252"/>
    <cellStyle name="Porcentagem 2 2 2" xfId="39104"/>
    <cellStyle name="Porcentagem 2 3" xfId="39105"/>
    <cellStyle name="Porcentagem 3" xfId="33"/>
    <cellStyle name="Porcentagem 3 2" xfId="43"/>
    <cellStyle name="Porcentagem 3 3" xfId="39106"/>
    <cellStyle name="Porcentagem 4" xfId="29"/>
    <cellStyle name="Porcentagem 4 2" xfId="34"/>
    <cellStyle name="Porcentagem 4 2 2" xfId="247"/>
    <cellStyle name="Porcentagem 4 2 2 2" xfId="39107"/>
    <cellStyle name="Porcentagem 4 2 3" xfId="39108"/>
    <cellStyle name="Porcentagem 5" xfId="61"/>
    <cellStyle name="Porcentagem 6" xfId="116"/>
    <cellStyle name="Porcentagem 6 10" xfId="39109"/>
    <cellStyle name="Porcentagem 6 10 2" xfId="39110"/>
    <cellStyle name="Porcentagem 6 10 2 2" xfId="39111"/>
    <cellStyle name="Porcentagem 6 10 2 2 2" xfId="39112"/>
    <cellStyle name="Porcentagem 6 10 2 2 3" xfId="39113"/>
    <cellStyle name="Porcentagem 6 10 2 2 4" xfId="39114"/>
    <cellStyle name="Porcentagem 6 10 2 3" xfId="39115"/>
    <cellStyle name="Porcentagem 6 10 2 3 2" xfId="39116"/>
    <cellStyle name="Porcentagem 6 10 2 3 3" xfId="39117"/>
    <cellStyle name="Porcentagem 6 10 2 4" xfId="39118"/>
    <cellStyle name="Porcentagem 6 10 2 5" xfId="39119"/>
    <cellStyle name="Porcentagem 6 10 2 6" xfId="39120"/>
    <cellStyle name="Porcentagem 6 10 3" xfId="39121"/>
    <cellStyle name="Porcentagem 6 10 3 2" xfId="39122"/>
    <cellStyle name="Porcentagem 6 10 3 3" xfId="39123"/>
    <cellStyle name="Porcentagem 6 10 3 4" xfId="39124"/>
    <cellStyle name="Porcentagem 6 10 4" xfId="39125"/>
    <cellStyle name="Porcentagem 6 10 4 2" xfId="39126"/>
    <cellStyle name="Porcentagem 6 10 4 3" xfId="39127"/>
    <cellStyle name="Porcentagem 6 10 4 4" xfId="39128"/>
    <cellStyle name="Porcentagem 6 10 5" xfId="39129"/>
    <cellStyle name="Porcentagem 6 10 5 2" xfId="39130"/>
    <cellStyle name="Porcentagem 6 10 5 3" xfId="39131"/>
    <cellStyle name="Porcentagem 6 10 5 4" xfId="39132"/>
    <cellStyle name="Porcentagem 6 10 6" xfId="39133"/>
    <cellStyle name="Porcentagem 6 10 6 2" xfId="39134"/>
    <cellStyle name="Porcentagem 6 10 6 3" xfId="39135"/>
    <cellStyle name="Porcentagem 6 10 7" xfId="39136"/>
    <cellStyle name="Porcentagem 6 10 8" xfId="39137"/>
    <cellStyle name="Porcentagem 6 10 9" xfId="39138"/>
    <cellStyle name="Porcentagem 6 11" xfId="39139"/>
    <cellStyle name="Porcentagem 6 11 2" xfId="39140"/>
    <cellStyle name="Porcentagem 6 11 2 2" xfId="39141"/>
    <cellStyle name="Porcentagem 6 11 2 2 2" xfId="39142"/>
    <cellStyle name="Porcentagem 6 11 2 2 3" xfId="39143"/>
    <cellStyle name="Porcentagem 6 11 2 2 4" xfId="39144"/>
    <cellStyle name="Porcentagem 6 11 2 3" xfId="39145"/>
    <cellStyle name="Porcentagem 6 11 2 3 2" xfId="39146"/>
    <cellStyle name="Porcentagem 6 11 2 3 3" xfId="39147"/>
    <cellStyle name="Porcentagem 6 11 2 4" xfId="39148"/>
    <cellStyle name="Porcentagem 6 11 2 5" xfId="39149"/>
    <cellStyle name="Porcentagem 6 11 2 6" xfId="39150"/>
    <cellStyle name="Porcentagem 6 11 3" xfId="39151"/>
    <cellStyle name="Porcentagem 6 11 3 2" xfId="39152"/>
    <cellStyle name="Porcentagem 6 11 3 3" xfId="39153"/>
    <cellStyle name="Porcentagem 6 11 3 4" xfId="39154"/>
    <cellStyle name="Porcentagem 6 11 4" xfId="39155"/>
    <cellStyle name="Porcentagem 6 11 4 2" xfId="39156"/>
    <cellStyle name="Porcentagem 6 11 4 3" xfId="39157"/>
    <cellStyle name="Porcentagem 6 11 4 4" xfId="39158"/>
    <cellStyle name="Porcentagem 6 11 5" xfId="39159"/>
    <cellStyle name="Porcentagem 6 11 5 2" xfId="39160"/>
    <cellStyle name="Porcentagem 6 11 5 3" xfId="39161"/>
    <cellStyle name="Porcentagem 6 11 5 4" xfId="39162"/>
    <cellStyle name="Porcentagem 6 11 6" xfId="39163"/>
    <cellStyle name="Porcentagem 6 11 6 2" xfId="39164"/>
    <cellStyle name="Porcentagem 6 11 6 3" xfId="39165"/>
    <cellStyle name="Porcentagem 6 11 7" xfId="39166"/>
    <cellStyle name="Porcentagem 6 11 8" xfId="39167"/>
    <cellStyle name="Porcentagem 6 11 9" xfId="39168"/>
    <cellStyle name="Porcentagem 6 12" xfId="39169"/>
    <cellStyle name="Porcentagem 6 12 2" xfId="39170"/>
    <cellStyle name="Porcentagem 6 12 2 2" xfId="39171"/>
    <cellStyle name="Porcentagem 6 12 2 2 2" xfId="39172"/>
    <cellStyle name="Porcentagem 6 12 2 2 3" xfId="39173"/>
    <cellStyle name="Porcentagem 6 12 2 2 4" xfId="39174"/>
    <cellStyle name="Porcentagem 6 12 2 3" xfId="39175"/>
    <cellStyle name="Porcentagem 6 12 2 3 2" xfId="39176"/>
    <cellStyle name="Porcentagem 6 12 2 3 3" xfId="39177"/>
    <cellStyle name="Porcentagem 6 12 2 4" xfId="39178"/>
    <cellStyle name="Porcentagem 6 12 2 5" xfId="39179"/>
    <cellStyle name="Porcentagem 6 12 2 6" xfId="39180"/>
    <cellStyle name="Porcentagem 6 12 3" xfId="39181"/>
    <cellStyle name="Porcentagem 6 12 3 2" xfId="39182"/>
    <cellStyle name="Porcentagem 6 12 3 3" xfId="39183"/>
    <cellStyle name="Porcentagem 6 12 3 4" xfId="39184"/>
    <cellStyle name="Porcentagem 6 12 4" xfId="39185"/>
    <cellStyle name="Porcentagem 6 12 4 2" xfId="39186"/>
    <cellStyle name="Porcentagem 6 12 4 3" xfId="39187"/>
    <cellStyle name="Porcentagem 6 12 4 4" xfId="39188"/>
    <cellStyle name="Porcentagem 6 12 5" xfId="39189"/>
    <cellStyle name="Porcentagem 6 12 5 2" xfId="39190"/>
    <cellStyle name="Porcentagem 6 12 5 3" xfId="39191"/>
    <cellStyle name="Porcentagem 6 12 6" xfId="39192"/>
    <cellStyle name="Porcentagem 6 12 7" xfId="39193"/>
    <cellStyle name="Porcentagem 6 12 8" xfId="39194"/>
    <cellStyle name="Porcentagem 6 13" xfId="39195"/>
    <cellStyle name="Porcentagem 6 13 2" xfId="39196"/>
    <cellStyle name="Porcentagem 6 13 2 2" xfId="39197"/>
    <cellStyle name="Porcentagem 6 13 2 3" xfId="39198"/>
    <cellStyle name="Porcentagem 6 13 2 4" xfId="39199"/>
    <cellStyle name="Porcentagem 6 13 3" xfId="39200"/>
    <cellStyle name="Porcentagem 6 13 3 2" xfId="39201"/>
    <cellStyle name="Porcentagem 6 13 3 3" xfId="39202"/>
    <cellStyle name="Porcentagem 6 13 3 4" xfId="39203"/>
    <cellStyle name="Porcentagem 6 13 4" xfId="39204"/>
    <cellStyle name="Porcentagem 6 13 4 2" xfId="39205"/>
    <cellStyle name="Porcentagem 6 13 4 3" xfId="39206"/>
    <cellStyle name="Porcentagem 6 13 5" xfId="39207"/>
    <cellStyle name="Porcentagem 6 13 6" xfId="39208"/>
    <cellStyle name="Porcentagem 6 13 7" xfId="39209"/>
    <cellStyle name="Porcentagem 6 14" xfId="39210"/>
    <cellStyle name="Porcentagem 6 14 2" xfId="39211"/>
    <cellStyle name="Porcentagem 6 14 3" xfId="39212"/>
    <cellStyle name="Porcentagem 6 14 4" xfId="39213"/>
    <cellStyle name="Porcentagem 6 15" xfId="39214"/>
    <cellStyle name="Porcentagem 6 15 2" xfId="39215"/>
    <cellStyle name="Porcentagem 6 15 3" xfId="39216"/>
    <cellStyle name="Porcentagem 6 15 4" xfId="39217"/>
    <cellStyle name="Porcentagem 6 16" xfId="39218"/>
    <cellStyle name="Porcentagem 6 16 2" xfId="39219"/>
    <cellStyle name="Porcentagem 6 16 3" xfId="39220"/>
    <cellStyle name="Porcentagem 6 16 4" xfId="39221"/>
    <cellStyle name="Porcentagem 6 17" xfId="39222"/>
    <cellStyle name="Porcentagem 6 17 2" xfId="39223"/>
    <cellStyle name="Porcentagem 6 17 3" xfId="39224"/>
    <cellStyle name="Porcentagem 6 18" xfId="39225"/>
    <cellStyle name="Porcentagem 6 19" xfId="39226"/>
    <cellStyle name="Porcentagem 6 2" xfId="166"/>
    <cellStyle name="Porcentagem 6 2 10" xfId="39227"/>
    <cellStyle name="Porcentagem 6 2 10 2" xfId="39228"/>
    <cellStyle name="Porcentagem 6 2 10 2 2" xfId="39229"/>
    <cellStyle name="Porcentagem 6 2 10 2 2 2" xfId="39230"/>
    <cellStyle name="Porcentagem 6 2 10 2 2 3" xfId="39231"/>
    <cellStyle name="Porcentagem 6 2 10 2 2 4" xfId="39232"/>
    <cellStyle name="Porcentagem 6 2 10 2 3" xfId="39233"/>
    <cellStyle name="Porcentagem 6 2 10 2 3 2" xfId="39234"/>
    <cellStyle name="Porcentagem 6 2 10 2 3 3" xfId="39235"/>
    <cellStyle name="Porcentagem 6 2 10 2 4" xfId="39236"/>
    <cellStyle name="Porcentagem 6 2 10 2 5" xfId="39237"/>
    <cellStyle name="Porcentagem 6 2 10 2 6" xfId="39238"/>
    <cellStyle name="Porcentagem 6 2 10 3" xfId="39239"/>
    <cellStyle name="Porcentagem 6 2 10 3 2" xfId="39240"/>
    <cellStyle name="Porcentagem 6 2 10 3 3" xfId="39241"/>
    <cellStyle name="Porcentagem 6 2 10 3 4" xfId="39242"/>
    <cellStyle name="Porcentagem 6 2 10 4" xfId="39243"/>
    <cellStyle name="Porcentagem 6 2 10 4 2" xfId="39244"/>
    <cellStyle name="Porcentagem 6 2 10 4 3" xfId="39245"/>
    <cellStyle name="Porcentagem 6 2 10 4 4" xfId="39246"/>
    <cellStyle name="Porcentagem 6 2 10 5" xfId="39247"/>
    <cellStyle name="Porcentagem 6 2 10 5 2" xfId="39248"/>
    <cellStyle name="Porcentagem 6 2 10 5 3" xfId="39249"/>
    <cellStyle name="Porcentagem 6 2 10 5 4" xfId="39250"/>
    <cellStyle name="Porcentagem 6 2 10 6" xfId="39251"/>
    <cellStyle name="Porcentagem 6 2 10 6 2" xfId="39252"/>
    <cellStyle name="Porcentagem 6 2 10 6 3" xfId="39253"/>
    <cellStyle name="Porcentagem 6 2 10 7" xfId="39254"/>
    <cellStyle name="Porcentagem 6 2 10 8" xfId="39255"/>
    <cellStyle name="Porcentagem 6 2 10 9" xfId="39256"/>
    <cellStyle name="Porcentagem 6 2 11" xfId="39257"/>
    <cellStyle name="Porcentagem 6 2 11 2" xfId="39258"/>
    <cellStyle name="Porcentagem 6 2 11 2 2" xfId="39259"/>
    <cellStyle name="Porcentagem 6 2 11 2 2 2" xfId="39260"/>
    <cellStyle name="Porcentagem 6 2 11 2 2 3" xfId="39261"/>
    <cellStyle name="Porcentagem 6 2 11 2 2 4" xfId="39262"/>
    <cellStyle name="Porcentagem 6 2 11 2 3" xfId="39263"/>
    <cellStyle name="Porcentagem 6 2 11 2 3 2" xfId="39264"/>
    <cellStyle name="Porcentagem 6 2 11 2 3 3" xfId="39265"/>
    <cellStyle name="Porcentagem 6 2 11 2 4" xfId="39266"/>
    <cellStyle name="Porcentagem 6 2 11 2 5" xfId="39267"/>
    <cellStyle name="Porcentagem 6 2 11 2 6" xfId="39268"/>
    <cellStyle name="Porcentagem 6 2 11 3" xfId="39269"/>
    <cellStyle name="Porcentagem 6 2 11 3 2" xfId="39270"/>
    <cellStyle name="Porcentagem 6 2 11 3 3" xfId="39271"/>
    <cellStyle name="Porcentagem 6 2 11 3 4" xfId="39272"/>
    <cellStyle name="Porcentagem 6 2 11 4" xfId="39273"/>
    <cellStyle name="Porcentagem 6 2 11 4 2" xfId="39274"/>
    <cellStyle name="Porcentagem 6 2 11 4 3" xfId="39275"/>
    <cellStyle name="Porcentagem 6 2 11 4 4" xfId="39276"/>
    <cellStyle name="Porcentagem 6 2 11 5" xfId="39277"/>
    <cellStyle name="Porcentagem 6 2 11 5 2" xfId="39278"/>
    <cellStyle name="Porcentagem 6 2 11 5 3" xfId="39279"/>
    <cellStyle name="Porcentagem 6 2 11 6" xfId="39280"/>
    <cellStyle name="Porcentagem 6 2 11 7" xfId="39281"/>
    <cellStyle name="Porcentagem 6 2 11 8" xfId="39282"/>
    <cellStyle name="Porcentagem 6 2 12" xfId="39283"/>
    <cellStyle name="Porcentagem 6 2 12 2" xfId="39284"/>
    <cellStyle name="Porcentagem 6 2 12 2 2" xfId="39285"/>
    <cellStyle name="Porcentagem 6 2 12 2 3" xfId="39286"/>
    <cellStyle name="Porcentagem 6 2 12 2 4" xfId="39287"/>
    <cellStyle name="Porcentagem 6 2 12 3" xfId="39288"/>
    <cellStyle name="Porcentagem 6 2 12 3 2" xfId="39289"/>
    <cellStyle name="Porcentagem 6 2 12 3 3" xfId="39290"/>
    <cellStyle name="Porcentagem 6 2 12 3 4" xfId="39291"/>
    <cellStyle name="Porcentagem 6 2 12 4" xfId="39292"/>
    <cellStyle name="Porcentagem 6 2 12 4 2" xfId="39293"/>
    <cellStyle name="Porcentagem 6 2 12 4 3" xfId="39294"/>
    <cellStyle name="Porcentagem 6 2 12 5" xfId="39295"/>
    <cellStyle name="Porcentagem 6 2 12 6" xfId="39296"/>
    <cellStyle name="Porcentagem 6 2 12 7" xfId="39297"/>
    <cellStyle name="Porcentagem 6 2 13" xfId="39298"/>
    <cellStyle name="Porcentagem 6 2 13 2" xfId="39299"/>
    <cellStyle name="Porcentagem 6 2 13 3" xfId="39300"/>
    <cellStyle name="Porcentagem 6 2 13 4" xfId="39301"/>
    <cellStyle name="Porcentagem 6 2 14" xfId="39302"/>
    <cellStyle name="Porcentagem 6 2 14 2" xfId="39303"/>
    <cellStyle name="Porcentagem 6 2 14 3" xfId="39304"/>
    <cellStyle name="Porcentagem 6 2 14 4" xfId="39305"/>
    <cellStyle name="Porcentagem 6 2 15" xfId="39306"/>
    <cellStyle name="Porcentagem 6 2 15 2" xfId="39307"/>
    <cellStyle name="Porcentagem 6 2 15 3" xfId="39308"/>
    <cellStyle name="Porcentagem 6 2 15 4" xfId="39309"/>
    <cellStyle name="Porcentagem 6 2 16" xfId="39310"/>
    <cellStyle name="Porcentagem 6 2 16 2" xfId="39311"/>
    <cellStyle name="Porcentagem 6 2 16 3" xfId="39312"/>
    <cellStyle name="Porcentagem 6 2 17" xfId="39313"/>
    <cellStyle name="Porcentagem 6 2 18" xfId="39314"/>
    <cellStyle name="Porcentagem 6 2 19" xfId="39315"/>
    <cellStyle name="Porcentagem 6 2 2" xfId="222"/>
    <cellStyle name="Porcentagem 6 2 2 10" xfId="39316"/>
    <cellStyle name="Porcentagem 6 2 2 10 2" xfId="39317"/>
    <cellStyle name="Porcentagem 6 2 2 10 3" xfId="39318"/>
    <cellStyle name="Porcentagem 6 2 2 10 4" xfId="39319"/>
    <cellStyle name="Porcentagem 6 2 2 11" xfId="39320"/>
    <cellStyle name="Porcentagem 6 2 2 11 2" xfId="39321"/>
    <cellStyle name="Porcentagem 6 2 2 11 3" xfId="39322"/>
    <cellStyle name="Porcentagem 6 2 2 12" xfId="39323"/>
    <cellStyle name="Porcentagem 6 2 2 13" xfId="39324"/>
    <cellStyle name="Porcentagem 6 2 2 14" xfId="39325"/>
    <cellStyle name="Porcentagem 6 2 2 2" xfId="39326"/>
    <cellStyle name="Porcentagem 6 2 2 2 10" xfId="39327"/>
    <cellStyle name="Porcentagem 6 2 2 2 11" xfId="39328"/>
    <cellStyle name="Porcentagem 6 2 2 2 2" xfId="39329"/>
    <cellStyle name="Porcentagem 6 2 2 2 2 10" xfId="39330"/>
    <cellStyle name="Porcentagem 6 2 2 2 2 2" xfId="39331"/>
    <cellStyle name="Porcentagem 6 2 2 2 2 2 2" xfId="39332"/>
    <cellStyle name="Porcentagem 6 2 2 2 2 2 2 2" xfId="39333"/>
    <cellStyle name="Porcentagem 6 2 2 2 2 2 2 2 2" xfId="39334"/>
    <cellStyle name="Porcentagem 6 2 2 2 2 2 2 2 3" xfId="39335"/>
    <cellStyle name="Porcentagem 6 2 2 2 2 2 2 2 4" xfId="39336"/>
    <cellStyle name="Porcentagem 6 2 2 2 2 2 2 3" xfId="39337"/>
    <cellStyle name="Porcentagem 6 2 2 2 2 2 2 3 2" xfId="39338"/>
    <cellStyle name="Porcentagem 6 2 2 2 2 2 2 3 3" xfId="39339"/>
    <cellStyle name="Porcentagem 6 2 2 2 2 2 2 4" xfId="39340"/>
    <cellStyle name="Porcentagem 6 2 2 2 2 2 2 5" xfId="39341"/>
    <cellStyle name="Porcentagem 6 2 2 2 2 2 2 6" xfId="39342"/>
    <cellStyle name="Porcentagem 6 2 2 2 2 2 3" xfId="39343"/>
    <cellStyle name="Porcentagem 6 2 2 2 2 2 3 2" xfId="39344"/>
    <cellStyle name="Porcentagem 6 2 2 2 2 2 3 3" xfId="39345"/>
    <cellStyle name="Porcentagem 6 2 2 2 2 2 3 4" xfId="39346"/>
    <cellStyle name="Porcentagem 6 2 2 2 2 2 4" xfId="39347"/>
    <cellStyle name="Porcentagem 6 2 2 2 2 2 4 2" xfId="39348"/>
    <cellStyle name="Porcentagem 6 2 2 2 2 2 4 3" xfId="39349"/>
    <cellStyle name="Porcentagem 6 2 2 2 2 2 4 4" xfId="39350"/>
    <cellStyle name="Porcentagem 6 2 2 2 2 2 5" xfId="39351"/>
    <cellStyle name="Porcentagem 6 2 2 2 2 2 5 2" xfId="39352"/>
    <cellStyle name="Porcentagem 6 2 2 2 2 2 5 3" xfId="39353"/>
    <cellStyle name="Porcentagem 6 2 2 2 2 2 5 4" xfId="39354"/>
    <cellStyle name="Porcentagem 6 2 2 2 2 2 6" xfId="39355"/>
    <cellStyle name="Porcentagem 6 2 2 2 2 2 6 2" xfId="39356"/>
    <cellStyle name="Porcentagem 6 2 2 2 2 2 6 3" xfId="39357"/>
    <cellStyle name="Porcentagem 6 2 2 2 2 2 7" xfId="39358"/>
    <cellStyle name="Porcentagem 6 2 2 2 2 2 8" xfId="39359"/>
    <cellStyle name="Porcentagem 6 2 2 2 2 2 9" xfId="39360"/>
    <cellStyle name="Porcentagem 6 2 2 2 2 3" xfId="39361"/>
    <cellStyle name="Porcentagem 6 2 2 2 2 3 2" xfId="39362"/>
    <cellStyle name="Porcentagem 6 2 2 2 2 3 2 2" xfId="39363"/>
    <cellStyle name="Porcentagem 6 2 2 2 2 3 2 3" xfId="39364"/>
    <cellStyle name="Porcentagem 6 2 2 2 2 3 2 4" xfId="39365"/>
    <cellStyle name="Porcentagem 6 2 2 2 2 3 3" xfId="39366"/>
    <cellStyle name="Porcentagem 6 2 2 2 2 3 3 2" xfId="39367"/>
    <cellStyle name="Porcentagem 6 2 2 2 2 3 3 3" xfId="39368"/>
    <cellStyle name="Porcentagem 6 2 2 2 2 3 4" xfId="39369"/>
    <cellStyle name="Porcentagem 6 2 2 2 2 3 5" xfId="39370"/>
    <cellStyle name="Porcentagem 6 2 2 2 2 3 6" xfId="39371"/>
    <cellStyle name="Porcentagem 6 2 2 2 2 4" xfId="39372"/>
    <cellStyle name="Porcentagem 6 2 2 2 2 4 2" xfId="39373"/>
    <cellStyle name="Porcentagem 6 2 2 2 2 4 3" xfId="39374"/>
    <cellStyle name="Porcentagem 6 2 2 2 2 4 4" xfId="39375"/>
    <cellStyle name="Porcentagem 6 2 2 2 2 5" xfId="39376"/>
    <cellStyle name="Porcentagem 6 2 2 2 2 5 2" xfId="39377"/>
    <cellStyle name="Porcentagem 6 2 2 2 2 5 3" xfId="39378"/>
    <cellStyle name="Porcentagem 6 2 2 2 2 5 4" xfId="39379"/>
    <cellStyle name="Porcentagem 6 2 2 2 2 6" xfId="39380"/>
    <cellStyle name="Porcentagem 6 2 2 2 2 6 2" xfId="39381"/>
    <cellStyle name="Porcentagem 6 2 2 2 2 6 3" xfId="39382"/>
    <cellStyle name="Porcentagem 6 2 2 2 2 6 4" xfId="39383"/>
    <cellStyle name="Porcentagem 6 2 2 2 2 7" xfId="39384"/>
    <cellStyle name="Porcentagem 6 2 2 2 2 7 2" xfId="39385"/>
    <cellStyle name="Porcentagem 6 2 2 2 2 7 3" xfId="39386"/>
    <cellStyle name="Porcentagem 6 2 2 2 2 8" xfId="39387"/>
    <cellStyle name="Porcentagem 6 2 2 2 2 9" xfId="39388"/>
    <cellStyle name="Porcentagem 6 2 2 2 3" xfId="39389"/>
    <cellStyle name="Porcentagem 6 2 2 2 3 2" xfId="39390"/>
    <cellStyle name="Porcentagem 6 2 2 2 3 2 2" xfId="39391"/>
    <cellStyle name="Porcentagem 6 2 2 2 3 2 2 2" xfId="39392"/>
    <cellStyle name="Porcentagem 6 2 2 2 3 2 2 3" xfId="39393"/>
    <cellStyle name="Porcentagem 6 2 2 2 3 2 2 4" xfId="39394"/>
    <cellStyle name="Porcentagem 6 2 2 2 3 2 3" xfId="39395"/>
    <cellStyle name="Porcentagem 6 2 2 2 3 2 3 2" xfId="39396"/>
    <cellStyle name="Porcentagem 6 2 2 2 3 2 3 3" xfId="39397"/>
    <cellStyle name="Porcentagem 6 2 2 2 3 2 4" xfId="39398"/>
    <cellStyle name="Porcentagem 6 2 2 2 3 2 5" xfId="39399"/>
    <cellStyle name="Porcentagem 6 2 2 2 3 2 6" xfId="39400"/>
    <cellStyle name="Porcentagem 6 2 2 2 3 3" xfId="39401"/>
    <cellStyle name="Porcentagem 6 2 2 2 3 3 2" xfId="39402"/>
    <cellStyle name="Porcentagem 6 2 2 2 3 3 3" xfId="39403"/>
    <cellStyle name="Porcentagem 6 2 2 2 3 3 4" xfId="39404"/>
    <cellStyle name="Porcentagem 6 2 2 2 3 4" xfId="39405"/>
    <cellStyle name="Porcentagem 6 2 2 2 3 4 2" xfId="39406"/>
    <cellStyle name="Porcentagem 6 2 2 2 3 4 3" xfId="39407"/>
    <cellStyle name="Porcentagem 6 2 2 2 3 4 4" xfId="39408"/>
    <cellStyle name="Porcentagem 6 2 2 2 3 5" xfId="39409"/>
    <cellStyle name="Porcentagem 6 2 2 2 3 5 2" xfId="39410"/>
    <cellStyle name="Porcentagem 6 2 2 2 3 5 3" xfId="39411"/>
    <cellStyle name="Porcentagem 6 2 2 2 3 5 4" xfId="39412"/>
    <cellStyle name="Porcentagem 6 2 2 2 3 6" xfId="39413"/>
    <cellStyle name="Porcentagem 6 2 2 2 3 6 2" xfId="39414"/>
    <cellStyle name="Porcentagem 6 2 2 2 3 6 3" xfId="39415"/>
    <cellStyle name="Porcentagem 6 2 2 2 3 7" xfId="39416"/>
    <cellStyle name="Porcentagem 6 2 2 2 3 8" xfId="39417"/>
    <cellStyle name="Porcentagem 6 2 2 2 3 9" xfId="39418"/>
    <cellStyle name="Porcentagem 6 2 2 2 4" xfId="39419"/>
    <cellStyle name="Porcentagem 6 2 2 2 4 2" xfId="39420"/>
    <cellStyle name="Porcentagem 6 2 2 2 4 2 2" xfId="39421"/>
    <cellStyle name="Porcentagem 6 2 2 2 4 2 3" xfId="39422"/>
    <cellStyle name="Porcentagem 6 2 2 2 4 2 4" xfId="39423"/>
    <cellStyle name="Porcentagem 6 2 2 2 4 3" xfId="39424"/>
    <cellStyle name="Porcentagem 6 2 2 2 4 3 2" xfId="39425"/>
    <cellStyle name="Porcentagem 6 2 2 2 4 3 3" xfId="39426"/>
    <cellStyle name="Porcentagem 6 2 2 2 4 4" xfId="39427"/>
    <cellStyle name="Porcentagem 6 2 2 2 4 5" xfId="39428"/>
    <cellStyle name="Porcentagem 6 2 2 2 4 6" xfId="39429"/>
    <cellStyle name="Porcentagem 6 2 2 2 5" xfId="39430"/>
    <cellStyle name="Porcentagem 6 2 2 2 5 2" xfId="39431"/>
    <cellStyle name="Porcentagem 6 2 2 2 5 3" xfId="39432"/>
    <cellStyle name="Porcentagem 6 2 2 2 5 4" xfId="39433"/>
    <cellStyle name="Porcentagem 6 2 2 2 6" xfId="39434"/>
    <cellStyle name="Porcentagem 6 2 2 2 6 2" xfId="39435"/>
    <cellStyle name="Porcentagem 6 2 2 2 6 3" xfId="39436"/>
    <cellStyle name="Porcentagem 6 2 2 2 6 4" xfId="39437"/>
    <cellStyle name="Porcentagem 6 2 2 2 7" xfId="39438"/>
    <cellStyle name="Porcentagem 6 2 2 2 7 2" xfId="39439"/>
    <cellStyle name="Porcentagem 6 2 2 2 7 3" xfId="39440"/>
    <cellStyle name="Porcentagem 6 2 2 2 7 4" xfId="39441"/>
    <cellStyle name="Porcentagem 6 2 2 2 8" xfId="39442"/>
    <cellStyle name="Porcentagem 6 2 2 2 8 2" xfId="39443"/>
    <cellStyle name="Porcentagem 6 2 2 2 8 3" xfId="39444"/>
    <cellStyle name="Porcentagem 6 2 2 2 9" xfId="39445"/>
    <cellStyle name="Porcentagem 6 2 2 3" xfId="39446"/>
    <cellStyle name="Porcentagem 6 2 2 3 10" xfId="39447"/>
    <cellStyle name="Porcentagem 6 2 2 3 2" xfId="39448"/>
    <cellStyle name="Porcentagem 6 2 2 3 2 2" xfId="39449"/>
    <cellStyle name="Porcentagem 6 2 2 3 2 2 2" xfId="39450"/>
    <cellStyle name="Porcentagem 6 2 2 3 2 2 2 2" xfId="39451"/>
    <cellStyle name="Porcentagem 6 2 2 3 2 2 2 3" xfId="39452"/>
    <cellStyle name="Porcentagem 6 2 2 3 2 2 2 4" xfId="39453"/>
    <cellStyle name="Porcentagem 6 2 2 3 2 2 3" xfId="39454"/>
    <cellStyle name="Porcentagem 6 2 2 3 2 2 3 2" xfId="39455"/>
    <cellStyle name="Porcentagem 6 2 2 3 2 2 3 3" xfId="39456"/>
    <cellStyle name="Porcentagem 6 2 2 3 2 2 4" xfId="39457"/>
    <cellStyle name="Porcentagem 6 2 2 3 2 2 5" xfId="39458"/>
    <cellStyle name="Porcentagem 6 2 2 3 2 2 6" xfId="39459"/>
    <cellStyle name="Porcentagem 6 2 2 3 2 3" xfId="39460"/>
    <cellStyle name="Porcentagem 6 2 2 3 2 3 2" xfId="39461"/>
    <cellStyle name="Porcentagem 6 2 2 3 2 3 3" xfId="39462"/>
    <cellStyle name="Porcentagem 6 2 2 3 2 3 4" xfId="39463"/>
    <cellStyle name="Porcentagem 6 2 2 3 2 4" xfId="39464"/>
    <cellStyle name="Porcentagem 6 2 2 3 2 4 2" xfId="39465"/>
    <cellStyle name="Porcentagem 6 2 2 3 2 4 3" xfId="39466"/>
    <cellStyle name="Porcentagem 6 2 2 3 2 4 4" xfId="39467"/>
    <cellStyle name="Porcentagem 6 2 2 3 2 5" xfId="39468"/>
    <cellStyle name="Porcentagem 6 2 2 3 2 5 2" xfId="39469"/>
    <cellStyle name="Porcentagem 6 2 2 3 2 5 3" xfId="39470"/>
    <cellStyle name="Porcentagem 6 2 2 3 2 5 4" xfId="39471"/>
    <cellStyle name="Porcentagem 6 2 2 3 2 6" xfId="39472"/>
    <cellStyle name="Porcentagem 6 2 2 3 2 6 2" xfId="39473"/>
    <cellStyle name="Porcentagem 6 2 2 3 2 6 3" xfId="39474"/>
    <cellStyle name="Porcentagem 6 2 2 3 2 7" xfId="39475"/>
    <cellStyle name="Porcentagem 6 2 2 3 2 8" xfId="39476"/>
    <cellStyle name="Porcentagem 6 2 2 3 2 9" xfId="39477"/>
    <cellStyle name="Porcentagem 6 2 2 3 3" xfId="39478"/>
    <cellStyle name="Porcentagem 6 2 2 3 3 2" xfId="39479"/>
    <cellStyle name="Porcentagem 6 2 2 3 3 2 2" xfId="39480"/>
    <cellStyle name="Porcentagem 6 2 2 3 3 2 3" xfId="39481"/>
    <cellStyle name="Porcentagem 6 2 2 3 3 2 4" xfId="39482"/>
    <cellStyle name="Porcentagem 6 2 2 3 3 3" xfId="39483"/>
    <cellStyle name="Porcentagem 6 2 2 3 3 3 2" xfId="39484"/>
    <cellStyle name="Porcentagem 6 2 2 3 3 3 3" xfId="39485"/>
    <cellStyle name="Porcentagem 6 2 2 3 3 4" xfId="39486"/>
    <cellStyle name="Porcentagem 6 2 2 3 3 5" xfId="39487"/>
    <cellStyle name="Porcentagem 6 2 2 3 3 6" xfId="39488"/>
    <cellStyle name="Porcentagem 6 2 2 3 4" xfId="39489"/>
    <cellStyle name="Porcentagem 6 2 2 3 4 2" xfId="39490"/>
    <cellStyle name="Porcentagem 6 2 2 3 4 3" xfId="39491"/>
    <cellStyle name="Porcentagem 6 2 2 3 4 4" xfId="39492"/>
    <cellStyle name="Porcentagem 6 2 2 3 5" xfId="39493"/>
    <cellStyle name="Porcentagem 6 2 2 3 5 2" xfId="39494"/>
    <cellStyle name="Porcentagem 6 2 2 3 5 3" xfId="39495"/>
    <cellStyle name="Porcentagem 6 2 2 3 5 4" xfId="39496"/>
    <cellStyle name="Porcentagem 6 2 2 3 6" xfId="39497"/>
    <cellStyle name="Porcentagem 6 2 2 3 6 2" xfId="39498"/>
    <cellStyle name="Porcentagem 6 2 2 3 6 3" xfId="39499"/>
    <cellStyle name="Porcentagem 6 2 2 3 6 4" xfId="39500"/>
    <cellStyle name="Porcentagem 6 2 2 3 7" xfId="39501"/>
    <cellStyle name="Porcentagem 6 2 2 3 7 2" xfId="39502"/>
    <cellStyle name="Porcentagem 6 2 2 3 7 3" xfId="39503"/>
    <cellStyle name="Porcentagem 6 2 2 3 8" xfId="39504"/>
    <cellStyle name="Porcentagem 6 2 2 3 9" xfId="39505"/>
    <cellStyle name="Porcentagem 6 2 2 4" xfId="39506"/>
    <cellStyle name="Porcentagem 6 2 2 4 2" xfId="39507"/>
    <cellStyle name="Porcentagem 6 2 2 4 2 2" xfId="39508"/>
    <cellStyle name="Porcentagem 6 2 2 4 2 2 2" xfId="39509"/>
    <cellStyle name="Porcentagem 6 2 2 4 2 2 3" xfId="39510"/>
    <cellStyle name="Porcentagem 6 2 2 4 2 2 4" xfId="39511"/>
    <cellStyle name="Porcentagem 6 2 2 4 2 3" xfId="39512"/>
    <cellStyle name="Porcentagem 6 2 2 4 2 3 2" xfId="39513"/>
    <cellStyle name="Porcentagem 6 2 2 4 2 3 3" xfId="39514"/>
    <cellStyle name="Porcentagem 6 2 2 4 2 4" xfId="39515"/>
    <cellStyle name="Porcentagem 6 2 2 4 2 5" xfId="39516"/>
    <cellStyle name="Porcentagem 6 2 2 4 2 6" xfId="39517"/>
    <cellStyle name="Porcentagem 6 2 2 4 3" xfId="39518"/>
    <cellStyle name="Porcentagem 6 2 2 4 3 2" xfId="39519"/>
    <cellStyle name="Porcentagem 6 2 2 4 3 3" xfId="39520"/>
    <cellStyle name="Porcentagem 6 2 2 4 3 4" xfId="39521"/>
    <cellStyle name="Porcentagem 6 2 2 4 4" xfId="39522"/>
    <cellStyle name="Porcentagem 6 2 2 4 4 2" xfId="39523"/>
    <cellStyle name="Porcentagem 6 2 2 4 4 3" xfId="39524"/>
    <cellStyle name="Porcentagem 6 2 2 4 4 4" xfId="39525"/>
    <cellStyle name="Porcentagem 6 2 2 4 5" xfId="39526"/>
    <cellStyle name="Porcentagem 6 2 2 4 5 2" xfId="39527"/>
    <cellStyle name="Porcentagem 6 2 2 4 5 3" xfId="39528"/>
    <cellStyle name="Porcentagem 6 2 2 4 5 4" xfId="39529"/>
    <cellStyle name="Porcentagem 6 2 2 4 6" xfId="39530"/>
    <cellStyle name="Porcentagem 6 2 2 4 6 2" xfId="39531"/>
    <cellStyle name="Porcentagem 6 2 2 4 6 3" xfId="39532"/>
    <cellStyle name="Porcentagem 6 2 2 4 7" xfId="39533"/>
    <cellStyle name="Porcentagem 6 2 2 4 8" xfId="39534"/>
    <cellStyle name="Porcentagem 6 2 2 4 9" xfId="39535"/>
    <cellStyle name="Porcentagem 6 2 2 5" xfId="39536"/>
    <cellStyle name="Porcentagem 6 2 2 5 2" xfId="39537"/>
    <cellStyle name="Porcentagem 6 2 2 5 2 2" xfId="39538"/>
    <cellStyle name="Porcentagem 6 2 2 5 2 2 2" xfId="39539"/>
    <cellStyle name="Porcentagem 6 2 2 5 2 2 3" xfId="39540"/>
    <cellStyle name="Porcentagem 6 2 2 5 2 2 4" xfId="39541"/>
    <cellStyle name="Porcentagem 6 2 2 5 2 3" xfId="39542"/>
    <cellStyle name="Porcentagem 6 2 2 5 2 3 2" xfId="39543"/>
    <cellStyle name="Porcentagem 6 2 2 5 2 3 3" xfId="39544"/>
    <cellStyle name="Porcentagem 6 2 2 5 2 4" xfId="39545"/>
    <cellStyle name="Porcentagem 6 2 2 5 2 5" xfId="39546"/>
    <cellStyle name="Porcentagem 6 2 2 5 2 6" xfId="39547"/>
    <cellStyle name="Porcentagem 6 2 2 5 3" xfId="39548"/>
    <cellStyle name="Porcentagem 6 2 2 5 3 2" xfId="39549"/>
    <cellStyle name="Porcentagem 6 2 2 5 3 3" xfId="39550"/>
    <cellStyle name="Porcentagem 6 2 2 5 3 4" xfId="39551"/>
    <cellStyle name="Porcentagem 6 2 2 5 4" xfId="39552"/>
    <cellStyle name="Porcentagem 6 2 2 5 4 2" xfId="39553"/>
    <cellStyle name="Porcentagem 6 2 2 5 4 3" xfId="39554"/>
    <cellStyle name="Porcentagem 6 2 2 5 4 4" xfId="39555"/>
    <cellStyle name="Porcentagem 6 2 2 5 5" xfId="39556"/>
    <cellStyle name="Porcentagem 6 2 2 5 5 2" xfId="39557"/>
    <cellStyle name="Porcentagem 6 2 2 5 5 3" xfId="39558"/>
    <cellStyle name="Porcentagem 6 2 2 5 5 4" xfId="39559"/>
    <cellStyle name="Porcentagem 6 2 2 5 6" xfId="39560"/>
    <cellStyle name="Porcentagem 6 2 2 5 6 2" xfId="39561"/>
    <cellStyle name="Porcentagem 6 2 2 5 6 3" xfId="39562"/>
    <cellStyle name="Porcentagem 6 2 2 5 7" xfId="39563"/>
    <cellStyle name="Porcentagem 6 2 2 5 8" xfId="39564"/>
    <cellStyle name="Porcentagem 6 2 2 5 9" xfId="39565"/>
    <cellStyle name="Porcentagem 6 2 2 6" xfId="39566"/>
    <cellStyle name="Porcentagem 6 2 2 6 2" xfId="39567"/>
    <cellStyle name="Porcentagem 6 2 2 6 2 2" xfId="39568"/>
    <cellStyle name="Porcentagem 6 2 2 6 2 2 2" xfId="39569"/>
    <cellStyle name="Porcentagem 6 2 2 6 2 2 3" xfId="39570"/>
    <cellStyle name="Porcentagem 6 2 2 6 2 2 4" xfId="39571"/>
    <cellStyle name="Porcentagem 6 2 2 6 2 3" xfId="39572"/>
    <cellStyle name="Porcentagem 6 2 2 6 2 3 2" xfId="39573"/>
    <cellStyle name="Porcentagem 6 2 2 6 2 3 3" xfId="39574"/>
    <cellStyle name="Porcentagem 6 2 2 6 2 4" xfId="39575"/>
    <cellStyle name="Porcentagem 6 2 2 6 2 5" xfId="39576"/>
    <cellStyle name="Porcentagem 6 2 2 6 2 6" xfId="39577"/>
    <cellStyle name="Porcentagem 6 2 2 6 3" xfId="39578"/>
    <cellStyle name="Porcentagem 6 2 2 6 3 2" xfId="39579"/>
    <cellStyle name="Porcentagem 6 2 2 6 3 3" xfId="39580"/>
    <cellStyle name="Porcentagem 6 2 2 6 3 4" xfId="39581"/>
    <cellStyle name="Porcentagem 6 2 2 6 4" xfId="39582"/>
    <cellStyle name="Porcentagem 6 2 2 6 4 2" xfId="39583"/>
    <cellStyle name="Porcentagem 6 2 2 6 4 3" xfId="39584"/>
    <cellStyle name="Porcentagem 6 2 2 6 4 4" xfId="39585"/>
    <cellStyle name="Porcentagem 6 2 2 6 5" xfId="39586"/>
    <cellStyle name="Porcentagem 6 2 2 6 5 2" xfId="39587"/>
    <cellStyle name="Porcentagem 6 2 2 6 5 3" xfId="39588"/>
    <cellStyle name="Porcentagem 6 2 2 6 6" xfId="39589"/>
    <cellStyle name="Porcentagem 6 2 2 6 7" xfId="39590"/>
    <cellStyle name="Porcentagem 6 2 2 6 8" xfId="39591"/>
    <cellStyle name="Porcentagem 6 2 2 7" xfId="39592"/>
    <cellStyle name="Porcentagem 6 2 2 7 2" xfId="39593"/>
    <cellStyle name="Porcentagem 6 2 2 7 2 2" xfId="39594"/>
    <cellStyle name="Porcentagem 6 2 2 7 2 3" xfId="39595"/>
    <cellStyle name="Porcentagem 6 2 2 7 2 4" xfId="39596"/>
    <cellStyle name="Porcentagem 6 2 2 7 3" xfId="39597"/>
    <cellStyle name="Porcentagem 6 2 2 7 3 2" xfId="39598"/>
    <cellStyle name="Porcentagem 6 2 2 7 3 3" xfId="39599"/>
    <cellStyle name="Porcentagem 6 2 2 7 4" xfId="39600"/>
    <cellStyle name="Porcentagem 6 2 2 7 5" xfId="39601"/>
    <cellStyle name="Porcentagem 6 2 2 7 6" xfId="39602"/>
    <cellStyle name="Porcentagem 6 2 2 8" xfId="39603"/>
    <cellStyle name="Porcentagem 6 2 2 8 2" xfId="39604"/>
    <cellStyle name="Porcentagem 6 2 2 8 3" xfId="39605"/>
    <cellStyle name="Porcentagem 6 2 2 8 4" xfId="39606"/>
    <cellStyle name="Porcentagem 6 2 2 9" xfId="39607"/>
    <cellStyle name="Porcentagem 6 2 2 9 2" xfId="39608"/>
    <cellStyle name="Porcentagem 6 2 2 9 3" xfId="39609"/>
    <cellStyle name="Porcentagem 6 2 2 9 4" xfId="39610"/>
    <cellStyle name="Porcentagem 6 2 3" xfId="39611"/>
    <cellStyle name="Porcentagem 6 2 3 10" xfId="39612"/>
    <cellStyle name="Porcentagem 6 2 3 10 2" xfId="39613"/>
    <cellStyle name="Porcentagem 6 2 3 10 3" xfId="39614"/>
    <cellStyle name="Porcentagem 6 2 3 10 4" xfId="39615"/>
    <cellStyle name="Porcentagem 6 2 3 11" xfId="39616"/>
    <cellStyle name="Porcentagem 6 2 3 11 2" xfId="39617"/>
    <cellStyle name="Porcentagem 6 2 3 11 3" xfId="39618"/>
    <cellStyle name="Porcentagem 6 2 3 12" xfId="39619"/>
    <cellStyle name="Porcentagem 6 2 3 13" xfId="39620"/>
    <cellStyle name="Porcentagem 6 2 3 14" xfId="39621"/>
    <cellStyle name="Porcentagem 6 2 3 2" xfId="39622"/>
    <cellStyle name="Porcentagem 6 2 3 2 10" xfId="39623"/>
    <cellStyle name="Porcentagem 6 2 3 2 11" xfId="39624"/>
    <cellStyle name="Porcentagem 6 2 3 2 2" xfId="39625"/>
    <cellStyle name="Porcentagem 6 2 3 2 2 10" xfId="39626"/>
    <cellStyle name="Porcentagem 6 2 3 2 2 2" xfId="39627"/>
    <cellStyle name="Porcentagem 6 2 3 2 2 2 2" xfId="39628"/>
    <cellStyle name="Porcentagem 6 2 3 2 2 2 2 2" xfId="39629"/>
    <cellStyle name="Porcentagem 6 2 3 2 2 2 2 2 2" xfId="39630"/>
    <cellStyle name="Porcentagem 6 2 3 2 2 2 2 2 3" xfId="39631"/>
    <cellStyle name="Porcentagem 6 2 3 2 2 2 2 2 4" xfId="39632"/>
    <cellStyle name="Porcentagem 6 2 3 2 2 2 2 3" xfId="39633"/>
    <cellStyle name="Porcentagem 6 2 3 2 2 2 2 3 2" xfId="39634"/>
    <cellStyle name="Porcentagem 6 2 3 2 2 2 2 3 3" xfId="39635"/>
    <cellStyle name="Porcentagem 6 2 3 2 2 2 2 4" xfId="39636"/>
    <cellStyle name="Porcentagem 6 2 3 2 2 2 2 5" xfId="39637"/>
    <cellStyle name="Porcentagem 6 2 3 2 2 2 2 6" xfId="39638"/>
    <cellStyle name="Porcentagem 6 2 3 2 2 2 3" xfId="39639"/>
    <cellStyle name="Porcentagem 6 2 3 2 2 2 3 2" xfId="39640"/>
    <cellStyle name="Porcentagem 6 2 3 2 2 2 3 3" xfId="39641"/>
    <cellStyle name="Porcentagem 6 2 3 2 2 2 3 4" xfId="39642"/>
    <cellStyle name="Porcentagem 6 2 3 2 2 2 4" xfId="39643"/>
    <cellStyle name="Porcentagem 6 2 3 2 2 2 4 2" xfId="39644"/>
    <cellStyle name="Porcentagem 6 2 3 2 2 2 4 3" xfId="39645"/>
    <cellStyle name="Porcentagem 6 2 3 2 2 2 4 4" xfId="39646"/>
    <cellStyle name="Porcentagem 6 2 3 2 2 2 5" xfId="39647"/>
    <cellStyle name="Porcentagem 6 2 3 2 2 2 5 2" xfId="39648"/>
    <cellStyle name="Porcentagem 6 2 3 2 2 2 5 3" xfId="39649"/>
    <cellStyle name="Porcentagem 6 2 3 2 2 2 5 4" xfId="39650"/>
    <cellStyle name="Porcentagem 6 2 3 2 2 2 6" xfId="39651"/>
    <cellStyle name="Porcentagem 6 2 3 2 2 2 6 2" xfId="39652"/>
    <cellStyle name="Porcentagem 6 2 3 2 2 2 6 3" xfId="39653"/>
    <cellStyle name="Porcentagem 6 2 3 2 2 2 7" xfId="39654"/>
    <cellStyle name="Porcentagem 6 2 3 2 2 2 8" xfId="39655"/>
    <cellStyle name="Porcentagem 6 2 3 2 2 2 9" xfId="39656"/>
    <cellStyle name="Porcentagem 6 2 3 2 2 3" xfId="39657"/>
    <cellStyle name="Porcentagem 6 2 3 2 2 3 2" xfId="39658"/>
    <cellStyle name="Porcentagem 6 2 3 2 2 3 2 2" xfId="39659"/>
    <cellStyle name="Porcentagem 6 2 3 2 2 3 2 3" xfId="39660"/>
    <cellStyle name="Porcentagem 6 2 3 2 2 3 2 4" xfId="39661"/>
    <cellStyle name="Porcentagem 6 2 3 2 2 3 3" xfId="39662"/>
    <cellStyle name="Porcentagem 6 2 3 2 2 3 3 2" xfId="39663"/>
    <cellStyle name="Porcentagem 6 2 3 2 2 3 3 3" xfId="39664"/>
    <cellStyle name="Porcentagem 6 2 3 2 2 3 4" xfId="39665"/>
    <cellStyle name="Porcentagem 6 2 3 2 2 3 5" xfId="39666"/>
    <cellStyle name="Porcentagem 6 2 3 2 2 3 6" xfId="39667"/>
    <cellStyle name="Porcentagem 6 2 3 2 2 4" xfId="39668"/>
    <cellStyle name="Porcentagem 6 2 3 2 2 4 2" xfId="39669"/>
    <cellStyle name="Porcentagem 6 2 3 2 2 4 3" xfId="39670"/>
    <cellStyle name="Porcentagem 6 2 3 2 2 4 4" xfId="39671"/>
    <cellStyle name="Porcentagem 6 2 3 2 2 5" xfId="39672"/>
    <cellStyle name="Porcentagem 6 2 3 2 2 5 2" xfId="39673"/>
    <cellStyle name="Porcentagem 6 2 3 2 2 5 3" xfId="39674"/>
    <cellStyle name="Porcentagem 6 2 3 2 2 5 4" xfId="39675"/>
    <cellStyle name="Porcentagem 6 2 3 2 2 6" xfId="39676"/>
    <cellStyle name="Porcentagem 6 2 3 2 2 6 2" xfId="39677"/>
    <cellStyle name="Porcentagem 6 2 3 2 2 6 3" xfId="39678"/>
    <cellStyle name="Porcentagem 6 2 3 2 2 6 4" xfId="39679"/>
    <cellStyle name="Porcentagem 6 2 3 2 2 7" xfId="39680"/>
    <cellStyle name="Porcentagem 6 2 3 2 2 7 2" xfId="39681"/>
    <cellStyle name="Porcentagem 6 2 3 2 2 7 3" xfId="39682"/>
    <cellStyle name="Porcentagem 6 2 3 2 2 8" xfId="39683"/>
    <cellStyle name="Porcentagem 6 2 3 2 2 9" xfId="39684"/>
    <cellStyle name="Porcentagem 6 2 3 2 3" xfId="39685"/>
    <cellStyle name="Porcentagem 6 2 3 2 3 2" xfId="39686"/>
    <cellStyle name="Porcentagem 6 2 3 2 3 2 2" xfId="39687"/>
    <cellStyle name="Porcentagem 6 2 3 2 3 2 2 2" xfId="39688"/>
    <cellStyle name="Porcentagem 6 2 3 2 3 2 2 3" xfId="39689"/>
    <cellStyle name="Porcentagem 6 2 3 2 3 2 2 4" xfId="39690"/>
    <cellStyle name="Porcentagem 6 2 3 2 3 2 3" xfId="39691"/>
    <cellStyle name="Porcentagem 6 2 3 2 3 2 3 2" xfId="39692"/>
    <cellStyle name="Porcentagem 6 2 3 2 3 2 3 3" xfId="39693"/>
    <cellStyle name="Porcentagem 6 2 3 2 3 2 4" xfId="39694"/>
    <cellStyle name="Porcentagem 6 2 3 2 3 2 5" xfId="39695"/>
    <cellStyle name="Porcentagem 6 2 3 2 3 2 6" xfId="39696"/>
    <cellStyle name="Porcentagem 6 2 3 2 3 3" xfId="39697"/>
    <cellStyle name="Porcentagem 6 2 3 2 3 3 2" xfId="39698"/>
    <cellStyle name="Porcentagem 6 2 3 2 3 3 3" xfId="39699"/>
    <cellStyle name="Porcentagem 6 2 3 2 3 3 4" xfId="39700"/>
    <cellStyle name="Porcentagem 6 2 3 2 3 4" xfId="39701"/>
    <cellStyle name="Porcentagem 6 2 3 2 3 4 2" xfId="39702"/>
    <cellStyle name="Porcentagem 6 2 3 2 3 4 3" xfId="39703"/>
    <cellStyle name="Porcentagem 6 2 3 2 3 4 4" xfId="39704"/>
    <cellStyle name="Porcentagem 6 2 3 2 3 5" xfId="39705"/>
    <cellStyle name="Porcentagem 6 2 3 2 3 5 2" xfId="39706"/>
    <cellStyle name="Porcentagem 6 2 3 2 3 5 3" xfId="39707"/>
    <cellStyle name="Porcentagem 6 2 3 2 3 5 4" xfId="39708"/>
    <cellStyle name="Porcentagem 6 2 3 2 3 6" xfId="39709"/>
    <cellStyle name="Porcentagem 6 2 3 2 3 6 2" xfId="39710"/>
    <cellStyle name="Porcentagem 6 2 3 2 3 6 3" xfId="39711"/>
    <cellStyle name="Porcentagem 6 2 3 2 3 7" xfId="39712"/>
    <cellStyle name="Porcentagem 6 2 3 2 3 8" xfId="39713"/>
    <cellStyle name="Porcentagem 6 2 3 2 3 9" xfId="39714"/>
    <cellStyle name="Porcentagem 6 2 3 2 4" xfId="39715"/>
    <cellStyle name="Porcentagem 6 2 3 2 4 2" xfId="39716"/>
    <cellStyle name="Porcentagem 6 2 3 2 4 2 2" xfId="39717"/>
    <cellStyle name="Porcentagem 6 2 3 2 4 2 3" xfId="39718"/>
    <cellStyle name="Porcentagem 6 2 3 2 4 2 4" xfId="39719"/>
    <cellStyle name="Porcentagem 6 2 3 2 4 3" xfId="39720"/>
    <cellStyle name="Porcentagem 6 2 3 2 4 3 2" xfId="39721"/>
    <cellStyle name="Porcentagem 6 2 3 2 4 3 3" xfId="39722"/>
    <cellStyle name="Porcentagem 6 2 3 2 4 4" xfId="39723"/>
    <cellStyle name="Porcentagem 6 2 3 2 4 5" xfId="39724"/>
    <cellStyle name="Porcentagem 6 2 3 2 4 6" xfId="39725"/>
    <cellStyle name="Porcentagem 6 2 3 2 5" xfId="39726"/>
    <cellStyle name="Porcentagem 6 2 3 2 5 2" xfId="39727"/>
    <cellStyle name="Porcentagem 6 2 3 2 5 3" xfId="39728"/>
    <cellStyle name="Porcentagem 6 2 3 2 5 4" xfId="39729"/>
    <cellStyle name="Porcentagem 6 2 3 2 6" xfId="39730"/>
    <cellStyle name="Porcentagem 6 2 3 2 6 2" xfId="39731"/>
    <cellStyle name="Porcentagem 6 2 3 2 6 3" xfId="39732"/>
    <cellStyle name="Porcentagem 6 2 3 2 6 4" xfId="39733"/>
    <cellStyle name="Porcentagem 6 2 3 2 7" xfId="39734"/>
    <cellStyle name="Porcentagem 6 2 3 2 7 2" xfId="39735"/>
    <cellStyle name="Porcentagem 6 2 3 2 7 3" xfId="39736"/>
    <cellStyle name="Porcentagem 6 2 3 2 7 4" xfId="39737"/>
    <cellStyle name="Porcentagem 6 2 3 2 8" xfId="39738"/>
    <cellStyle name="Porcentagem 6 2 3 2 8 2" xfId="39739"/>
    <cellStyle name="Porcentagem 6 2 3 2 8 3" xfId="39740"/>
    <cellStyle name="Porcentagem 6 2 3 2 9" xfId="39741"/>
    <cellStyle name="Porcentagem 6 2 3 3" xfId="39742"/>
    <cellStyle name="Porcentagem 6 2 3 3 10" xfId="39743"/>
    <cellStyle name="Porcentagem 6 2 3 3 2" xfId="39744"/>
    <cellStyle name="Porcentagem 6 2 3 3 2 2" xfId="39745"/>
    <cellStyle name="Porcentagem 6 2 3 3 2 2 2" xfId="39746"/>
    <cellStyle name="Porcentagem 6 2 3 3 2 2 2 2" xfId="39747"/>
    <cellStyle name="Porcentagem 6 2 3 3 2 2 2 3" xfId="39748"/>
    <cellStyle name="Porcentagem 6 2 3 3 2 2 2 4" xfId="39749"/>
    <cellStyle name="Porcentagem 6 2 3 3 2 2 3" xfId="39750"/>
    <cellStyle name="Porcentagem 6 2 3 3 2 2 3 2" xfId="39751"/>
    <cellStyle name="Porcentagem 6 2 3 3 2 2 3 3" xfId="39752"/>
    <cellStyle name="Porcentagem 6 2 3 3 2 2 4" xfId="39753"/>
    <cellStyle name="Porcentagem 6 2 3 3 2 2 5" xfId="39754"/>
    <cellStyle name="Porcentagem 6 2 3 3 2 2 6" xfId="39755"/>
    <cellStyle name="Porcentagem 6 2 3 3 2 3" xfId="39756"/>
    <cellStyle name="Porcentagem 6 2 3 3 2 3 2" xfId="39757"/>
    <cellStyle name="Porcentagem 6 2 3 3 2 3 3" xfId="39758"/>
    <cellStyle name="Porcentagem 6 2 3 3 2 3 4" xfId="39759"/>
    <cellStyle name="Porcentagem 6 2 3 3 2 4" xfId="39760"/>
    <cellStyle name="Porcentagem 6 2 3 3 2 4 2" xfId="39761"/>
    <cellStyle name="Porcentagem 6 2 3 3 2 4 3" xfId="39762"/>
    <cellStyle name="Porcentagem 6 2 3 3 2 4 4" xfId="39763"/>
    <cellStyle name="Porcentagem 6 2 3 3 2 5" xfId="39764"/>
    <cellStyle name="Porcentagem 6 2 3 3 2 5 2" xfId="39765"/>
    <cellStyle name="Porcentagem 6 2 3 3 2 5 3" xfId="39766"/>
    <cellStyle name="Porcentagem 6 2 3 3 2 5 4" xfId="39767"/>
    <cellStyle name="Porcentagem 6 2 3 3 2 6" xfId="39768"/>
    <cellStyle name="Porcentagem 6 2 3 3 2 6 2" xfId="39769"/>
    <cellStyle name="Porcentagem 6 2 3 3 2 6 3" xfId="39770"/>
    <cellStyle name="Porcentagem 6 2 3 3 2 7" xfId="39771"/>
    <cellStyle name="Porcentagem 6 2 3 3 2 8" xfId="39772"/>
    <cellStyle name="Porcentagem 6 2 3 3 2 9" xfId="39773"/>
    <cellStyle name="Porcentagem 6 2 3 3 3" xfId="39774"/>
    <cellStyle name="Porcentagem 6 2 3 3 3 2" xfId="39775"/>
    <cellStyle name="Porcentagem 6 2 3 3 3 2 2" xfId="39776"/>
    <cellStyle name="Porcentagem 6 2 3 3 3 2 3" xfId="39777"/>
    <cellStyle name="Porcentagem 6 2 3 3 3 2 4" xfId="39778"/>
    <cellStyle name="Porcentagem 6 2 3 3 3 3" xfId="39779"/>
    <cellStyle name="Porcentagem 6 2 3 3 3 3 2" xfId="39780"/>
    <cellStyle name="Porcentagem 6 2 3 3 3 3 3" xfId="39781"/>
    <cellStyle name="Porcentagem 6 2 3 3 3 4" xfId="39782"/>
    <cellStyle name="Porcentagem 6 2 3 3 3 5" xfId="39783"/>
    <cellStyle name="Porcentagem 6 2 3 3 3 6" xfId="39784"/>
    <cellStyle name="Porcentagem 6 2 3 3 4" xfId="39785"/>
    <cellStyle name="Porcentagem 6 2 3 3 4 2" xfId="39786"/>
    <cellStyle name="Porcentagem 6 2 3 3 4 3" xfId="39787"/>
    <cellStyle name="Porcentagem 6 2 3 3 4 4" xfId="39788"/>
    <cellStyle name="Porcentagem 6 2 3 3 5" xfId="39789"/>
    <cellStyle name="Porcentagem 6 2 3 3 5 2" xfId="39790"/>
    <cellStyle name="Porcentagem 6 2 3 3 5 3" xfId="39791"/>
    <cellStyle name="Porcentagem 6 2 3 3 5 4" xfId="39792"/>
    <cellStyle name="Porcentagem 6 2 3 3 6" xfId="39793"/>
    <cellStyle name="Porcentagem 6 2 3 3 6 2" xfId="39794"/>
    <cellStyle name="Porcentagem 6 2 3 3 6 3" xfId="39795"/>
    <cellStyle name="Porcentagem 6 2 3 3 6 4" xfId="39796"/>
    <cellStyle name="Porcentagem 6 2 3 3 7" xfId="39797"/>
    <cellStyle name="Porcentagem 6 2 3 3 7 2" xfId="39798"/>
    <cellStyle name="Porcentagem 6 2 3 3 7 3" xfId="39799"/>
    <cellStyle name="Porcentagem 6 2 3 3 8" xfId="39800"/>
    <cellStyle name="Porcentagem 6 2 3 3 9" xfId="39801"/>
    <cellStyle name="Porcentagem 6 2 3 4" xfId="39802"/>
    <cellStyle name="Porcentagem 6 2 3 4 2" xfId="39803"/>
    <cellStyle name="Porcentagem 6 2 3 4 2 2" xfId="39804"/>
    <cellStyle name="Porcentagem 6 2 3 4 2 2 2" xfId="39805"/>
    <cellStyle name="Porcentagem 6 2 3 4 2 2 3" xfId="39806"/>
    <cellStyle name="Porcentagem 6 2 3 4 2 2 4" xfId="39807"/>
    <cellStyle name="Porcentagem 6 2 3 4 2 3" xfId="39808"/>
    <cellStyle name="Porcentagem 6 2 3 4 2 3 2" xfId="39809"/>
    <cellStyle name="Porcentagem 6 2 3 4 2 3 3" xfId="39810"/>
    <cellStyle name="Porcentagem 6 2 3 4 2 4" xfId="39811"/>
    <cellStyle name="Porcentagem 6 2 3 4 2 5" xfId="39812"/>
    <cellStyle name="Porcentagem 6 2 3 4 2 6" xfId="39813"/>
    <cellStyle name="Porcentagem 6 2 3 4 3" xfId="39814"/>
    <cellStyle name="Porcentagem 6 2 3 4 3 2" xfId="39815"/>
    <cellStyle name="Porcentagem 6 2 3 4 3 3" xfId="39816"/>
    <cellStyle name="Porcentagem 6 2 3 4 3 4" xfId="39817"/>
    <cellStyle name="Porcentagem 6 2 3 4 4" xfId="39818"/>
    <cellStyle name="Porcentagem 6 2 3 4 4 2" xfId="39819"/>
    <cellStyle name="Porcentagem 6 2 3 4 4 3" xfId="39820"/>
    <cellStyle name="Porcentagem 6 2 3 4 4 4" xfId="39821"/>
    <cellStyle name="Porcentagem 6 2 3 4 5" xfId="39822"/>
    <cellStyle name="Porcentagem 6 2 3 4 5 2" xfId="39823"/>
    <cellStyle name="Porcentagem 6 2 3 4 5 3" xfId="39824"/>
    <cellStyle name="Porcentagem 6 2 3 4 5 4" xfId="39825"/>
    <cellStyle name="Porcentagem 6 2 3 4 6" xfId="39826"/>
    <cellStyle name="Porcentagem 6 2 3 4 6 2" xfId="39827"/>
    <cellStyle name="Porcentagem 6 2 3 4 6 3" xfId="39828"/>
    <cellStyle name="Porcentagem 6 2 3 4 7" xfId="39829"/>
    <cellStyle name="Porcentagem 6 2 3 4 8" xfId="39830"/>
    <cellStyle name="Porcentagem 6 2 3 4 9" xfId="39831"/>
    <cellStyle name="Porcentagem 6 2 3 5" xfId="39832"/>
    <cellStyle name="Porcentagem 6 2 3 5 2" xfId="39833"/>
    <cellStyle name="Porcentagem 6 2 3 5 2 2" xfId="39834"/>
    <cellStyle name="Porcentagem 6 2 3 5 2 2 2" xfId="39835"/>
    <cellStyle name="Porcentagem 6 2 3 5 2 2 3" xfId="39836"/>
    <cellStyle name="Porcentagem 6 2 3 5 2 2 4" xfId="39837"/>
    <cellStyle name="Porcentagem 6 2 3 5 2 3" xfId="39838"/>
    <cellStyle name="Porcentagem 6 2 3 5 2 3 2" xfId="39839"/>
    <cellStyle name="Porcentagem 6 2 3 5 2 3 3" xfId="39840"/>
    <cellStyle name="Porcentagem 6 2 3 5 2 4" xfId="39841"/>
    <cellStyle name="Porcentagem 6 2 3 5 2 5" xfId="39842"/>
    <cellStyle name="Porcentagem 6 2 3 5 2 6" xfId="39843"/>
    <cellStyle name="Porcentagem 6 2 3 5 3" xfId="39844"/>
    <cellStyle name="Porcentagem 6 2 3 5 3 2" xfId="39845"/>
    <cellStyle name="Porcentagem 6 2 3 5 3 3" xfId="39846"/>
    <cellStyle name="Porcentagem 6 2 3 5 3 4" xfId="39847"/>
    <cellStyle name="Porcentagem 6 2 3 5 4" xfId="39848"/>
    <cellStyle name="Porcentagem 6 2 3 5 4 2" xfId="39849"/>
    <cellStyle name="Porcentagem 6 2 3 5 4 3" xfId="39850"/>
    <cellStyle name="Porcentagem 6 2 3 5 4 4" xfId="39851"/>
    <cellStyle name="Porcentagem 6 2 3 5 5" xfId="39852"/>
    <cellStyle name="Porcentagem 6 2 3 5 5 2" xfId="39853"/>
    <cellStyle name="Porcentagem 6 2 3 5 5 3" xfId="39854"/>
    <cellStyle name="Porcentagem 6 2 3 5 5 4" xfId="39855"/>
    <cellStyle name="Porcentagem 6 2 3 5 6" xfId="39856"/>
    <cellStyle name="Porcentagem 6 2 3 5 6 2" xfId="39857"/>
    <cellStyle name="Porcentagem 6 2 3 5 6 3" xfId="39858"/>
    <cellStyle name="Porcentagem 6 2 3 5 7" xfId="39859"/>
    <cellStyle name="Porcentagem 6 2 3 5 8" xfId="39860"/>
    <cellStyle name="Porcentagem 6 2 3 5 9" xfId="39861"/>
    <cellStyle name="Porcentagem 6 2 3 6" xfId="39862"/>
    <cellStyle name="Porcentagem 6 2 3 6 2" xfId="39863"/>
    <cellStyle name="Porcentagem 6 2 3 6 2 2" xfId="39864"/>
    <cellStyle name="Porcentagem 6 2 3 6 2 2 2" xfId="39865"/>
    <cellStyle name="Porcentagem 6 2 3 6 2 2 3" xfId="39866"/>
    <cellStyle name="Porcentagem 6 2 3 6 2 2 4" xfId="39867"/>
    <cellStyle name="Porcentagem 6 2 3 6 2 3" xfId="39868"/>
    <cellStyle name="Porcentagem 6 2 3 6 2 3 2" xfId="39869"/>
    <cellStyle name="Porcentagem 6 2 3 6 2 3 3" xfId="39870"/>
    <cellStyle name="Porcentagem 6 2 3 6 2 4" xfId="39871"/>
    <cellStyle name="Porcentagem 6 2 3 6 2 5" xfId="39872"/>
    <cellStyle name="Porcentagem 6 2 3 6 2 6" xfId="39873"/>
    <cellStyle name="Porcentagem 6 2 3 6 3" xfId="39874"/>
    <cellStyle name="Porcentagem 6 2 3 6 3 2" xfId="39875"/>
    <cellStyle name="Porcentagem 6 2 3 6 3 3" xfId="39876"/>
    <cellStyle name="Porcentagem 6 2 3 6 3 4" xfId="39877"/>
    <cellStyle name="Porcentagem 6 2 3 6 4" xfId="39878"/>
    <cellStyle name="Porcentagem 6 2 3 6 4 2" xfId="39879"/>
    <cellStyle name="Porcentagem 6 2 3 6 4 3" xfId="39880"/>
    <cellStyle name="Porcentagem 6 2 3 6 4 4" xfId="39881"/>
    <cellStyle name="Porcentagem 6 2 3 6 5" xfId="39882"/>
    <cellStyle name="Porcentagem 6 2 3 6 5 2" xfId="39883"/>
    <cellStyle name="Porcentagem 6 2 3 6 5 3" xfId="39884"/>
    <cellStyle name="Porcentagem 6 2 3 6 6" xfId="39885"/>
    <cellStyle name="Porcentagem 6 2 3 6 7" xfId="39886"/>
    <cellStyle name="Porcentagem 6 2 3 6 8" xfId="39887"/>
    <cellStyle name="Porcentagem 6 2 3 7" xfId="39888"/>
    <cellStyle name="Porcentagem 6 2 3 7 2" xfId="39889"/>
    <cellStyle name="Porcentagem 6 2 3 7 2 2" xfId="39890"/>
    <cellStyle name="Porcentagem 6 2 3 7 2 3" xfId="39891"/>
    <cellStyle name="Porcentagem 6 2 3 7 2 4" xfId="39892"/>
    <cellStyle name="Porcentagem 6 2 3 7 3" xfId="39893"/>
    <cellStyle name="Porcentagem 6 2 3 7 3 2" xfId="39894"/>
    <cellStyle name="Porcentagem 6 2 3 7 3 3" xfId="39895"/>
    <cellStyle name="Porcentagem 6 2 3 7 4" xfId="39896"/>
    <cellStyle name="Porcentagem 6 2 3 7 5" xfId="39897"/>
    <cellStyle name="Porcentagem 6 2 3 7 6" xfId="39898"/>
    <cellStyle name="Porcentagem 6 2 3 8" xfId="39899"/>
    <cellStyle name="Porcentagem 6 2 3 8 2" xfId="39900"/>
    <cellStyle name="Porcentagem 6 2 3 8 3" xfId="39901"/>
    <cellStyle name="Porcentagem 6 2 3 8 4" xfId="39902"/>
    <cellStyle name="Porcentagem 6 2 3 9" xfId="39903"/>
    <cellStyle name="Porcentagem 6 2 3 9 2" xfId="39904"/>
    <cellStyle name="Porcentagem 6 2 3 9 3" xfId="39905"/>
    <cellStyle name="Porcentagem 6 2 3 9 4" xfId="39906"/>
    <cellStyle name="Porcentagem 6 2 4" xfId="39907"/>
    <cellStyle name="Porcentagem 6 2 4 10" xfId="39908"/>
    <cellStyle name="Porcentagem 6 2 4 11" xfId="39909"/>
    <cellStyle name="Porcentagem 6 2 4 2" xfId="39910"/>
    <cellStyle name="Porcentagem 6 2 4 2 10" xfId="39911"/>
    <cellStyle name="Porcentagem 6 2 4 2 2" xfId="39912"/>
    <cellStyle name="Porcentagem 6 2 4 2 2 2" xfId="39913"/>
    <cellStyle name="Porcentagem 6 2 4 2 2 2 2" xfId="39914"/>
    <cellStyle name="Porcentagem 6 2 4 2 2 2 2 2" xfId="39915"/>
    <cellStyle name="Porcentagem 6 2 4 2 2 2 2 3" xfId="39916"/>
    <cellStyle name="Porcentagem 6 2 4 2 2 2 2 4" xfId="39917"/>
    <cellStyle name="Porcentagem 6 2 4 2 2 2 3" xfId="39918"/>
    <cellStyle name="Porcentagem 6 2 4 2 2 2 3 2" xfId="39919"/>
    <cellStyle name="Porcentagem 6 2 4 2 2 2 3 3" xfId="39920"/>
    <cellStyle name="Porcentagem 6 2 4 2 2 2 4" xfId="39921"/>
    <cellStyle name="Porcentagem 6 2 4 2 2 2 5" xfId="39922"/>
    <cellStyle name="Porcentagem 6 2 4 2 2 2 6" xfId="39923"/>
    <cellStyle name="Porcentagem 6 2 4 2 2 3" xfId="39924"/>
    <cellStyle name="Porcentagem 6 2 4 2 2 3 2" xfId="39925"/>
    <cellStyle name="Porcentagem 6 2 4 2 2 3 3" xfId="39926"/>
    <cellStyle name="Porcentagem 6 2 4 2 2 3 4" xfId="39927"/>
    <cellStyle name="Porcentagem 6 2 4 2 2 4" xfId="39928"/>
    <cellStyle name="Porcentagem 6 2 4 2 2 4 2" xfId="39929"/>
    <cellStyle name="Porcentagem 6 2 4 2 2 4 3" xfId="39930"/>
    <cellStyle name="Porcentagem 6 2 4 2 2 4 4" xfId="39931"/>
    <cellStyle name="Porcentagem 6 2 4 2 2 5" xfId="39932"/>
    <cellStyle name="Porcentagem 6 2 4 2 2 5 2" xfId="39933"/>
    <cellStyle name="Porcentagem 6 2 4 2 2 5 3" xfId="39934"/>
    <cellStyle name="Porcentagem 6 2 4 2 2 5 4" xfId="39935"/>
    <cellStyle name="Porcentagem 6 2 4 2 2 6" xfId="39936"/>
    <cellStyle name="Porcentagem 6 2 4 2 2 6 2" xfId="39937"/>
    <cellStyle name="Porcentagem 6 2 4 2 2 6 3" xfId="39938"/>
    <cellStyle name="Porcentagem 6 2 4 2 2 7" xfId="39939"/>
    <cellStyle name="Porcentagem 6 2 4 2 2 8" xfId="39940"/>
    <cellStyle name="Porcentagem 6 2 4 2 2 9" xfId="39941"/>
    <cellStyle name="Porcentagem 6 2 4 2 3" xfId="39942"/>
    <cellStyle name="Porcentagem 6 2 4 2 3 2" xfId="39943"/>
    <cellStyle name="Porcentagem 6 2 4 2 3 2 2" xfId="39944"/>
    <cellStyle name="Porcentagem 6 2 4 2 3 2 3" xfId="39945"/>
    <cellStyle name="Porcentagem 6 2 4 2 3 2 4" xfId="39946"/>
    <cellStyle name="Porcentagem 6 2 4 2 3 3" xfId="39947"/>
    <cellStyle name="Porcentagem 6 2 4 2 3 3 2" xfId="39948"/>
    <cellStyle name="Porcentagem 6 2 4 2 3 3 3" xfId="39949"/>
    <cellStyle name="Porcentagem 6 2 4 2 3 4" xfId="39950"/>
    <cellStyle name="Porcentagem 6 2 4 2 3 5" xfId="39951"/>
    <cellStyle name="Porcentagem 6 2 4 2 3 6" xfId="39952"/>
    <cellStyle name="Porcentagem 6 2 4 2 4" xfId="39953"/>
    <cellStyle name="Porcentagem 6 2 4 2 4 2" xfId="39954"/>
    <cellStyle name="Porcentagem 6 2 4 2 4 3" xfId="39955"/>
    <cellStyle name="Porcentagem 6 2 4 2 4 4" xfId="39956"/>
    <cellStyle name="Porcentagem 6 2 4 2 5" xfId="39957"/>
    <cellStyle name="Porcentagem 6 2 4 2 5 2" xfId="39958"/>
    <cellStyle name="Porcentagem 6 2 4 2 5 3" xfId="39959"/>
    <cellStyle name="Porcentagem 6 2 4 2 5 4" xfId="39960"/>
    <cellStyle name="Porcentagem 6 2 4 2 6" xfId="39961"/>
    <cellStyle name="Porcentagem 6 2 4 2 6 2" xfId="39962"/>
    <cellStyle name="Porcentagem 6 2 4 2 6 3" xfId="39963"/>
    <cellStyle name="Porcentagem 6 2 4 2 6 4" xfId="39964"/>
    <cellStyle name="Porcentagem 6 2 4 2 7" xfId="39965"/>
    <cellStyle name="Porcentagem 6 2 4 2 7 2" xfId="39966"/>
    <cellStyle name="Porcentagem 6 2 4 2 7 3" xfId="39967"/>
    <cellStyle name="Porcentagem 6 2 4 2 8" xfId="39968"/>
    <cellStyle name="Porcentagem 6 2 4 2 9" xfId="39969"/>
    <cellStyle name="Porcentagem 6 2 4 3" xfId="39970"/>
    <cellStyle name="Porcentagem 6 2 4 3 2" xfId="39971"/>
    <cellStyle name="Porcentagem 6 2 4 3 2 2" xfId="39972"/>
    <cellStyle name="Porcentagem 6 2 4 3 2 2 2" xfId="39973"/>
    <cellStyle name="Porcentagem 6 2 4 3 2 2 3" xfId="39974"/>
    <cellStyle name="Porcentagem 6 2 4 3 2 2 4" xfId="39975"/>
    <cellStyle name="Porcentagem 6 2 4 3 2 3" xfId="39976"/>
    <cellStyle name="Porcentagem 6 2 4 3 2 3 2" xfId="39977"/>
    <cellStyle name="Porcentagem 6 2 4 3 2 3 3" xfId="39978"/>
    <cellStyle name="Porcentagem 6 2 4 3 2 4" xfId="39979"/>
    <cellStyle name="Porcentagem 6 2 4 3 2 5" xfId="39980"/>
    <cellStyle name="Porcentagem 6 2 4 3 2 6" xfId="39981"/>
    <cellStyle name="Porcentagem 6 2 4 3 3" xfId="39982"/>
    <cellStyle name="Porcentagem 6 2 4 3 3 2" xfId="39983"/>
    <cellStyle name="Porcentagem 6 2 4 3 3 3" xfId="39984"/>
    <cellStyle name="Porcentagem 6 2 4 3 3 4" xfId="39985"/>
    <cellStyle name="Porcentagem 6 2 4 3 4" xfId="39986"/>
    <cellStyle name="Porcentagem 6 2 4 3 4 2" xfId="39987"/>
    <cellStyle name="Porcentagem 6 2 4 3 4 3" xfId="39988"/>
    <cellStyle name="Porcentagem 6 2 4 3 4 4" xfId="39989"/>
    <cellStyle name="Porcentagem 6 2 4 3 5" xfId="39990"/>
    <cellStyle name="Porcentagem 6 2 4 3 5 2" xfId="39991"/>
    <cellStyle name="Porcentagem 6 2 4 3 5 3" xfId="39992"/>
    <cellStyle name="Porcentagem 6 2 4 3 5 4" xfId="39993"/>
    <cellStyle name="Porcentagem 6 2 4 3 6" xfId="39994"/>
    <cellStyle name="Porcentagem 6 2 4 3 6 2" xfId="39995"/>
    <cellStyle name="Porcentagem 6 2 4 3 6 3" xfId="39996"/>
    <cellStyle name="Porcentagem 6 2 4 3 7" xfId="39997"/>
    <cellStyle name="Porcentagem 6 2 4 3 8" xfId="39998"/>
    <cellStyle name="Porcentagem 6 2 4 3 9" xfId="39999"/>
    <cellStyle name="Porcentagem 6 2 4 4" xfId="40000"/>
    <cellStyle name="Porcentagem 6 2 4 4 2" xfId="40001"/>
    <cellStyle name="Porcentagem 6 2 4 4 2 2" xfId="40002"/>
    <cellStyle name="Porcentagem 6 2 4 4 2 3" xfId="40003"/>
    <cellStyle name="Porcentagem 6 2 4 4 2 4" xfId="40004"/>
    <cellStyle name="Porcentagem 6 2 4 4 3" xfId="40005"/>
    <cellStyle name="Porcentagem 6 2 4 4 3 2" xfId="40006"/>
    <cellStyle name="Porcentagem 6 2 4 4 3 3" xfId="40007"/>
    <cellStyle name="Porcentagem 6 2 4 4 4" xfId="40008"/>
    <cellStyle name="Porcentagem 6 2 4 4 5" xfId="40009"/>
    <cellStyle name="Porcentagem 6 2 4 4 6" xfId="40010"/>
    <cellStyle name="Porcentagem 6 2 4 5" xfId="40011"/>
    <cellStyle name="Porcentagem 6 2 4 5 2" xfId="40012"/>
    <cellStyle name="Porcentagem 6 2 4 5 3" xfId="40013"/>
    <cellStyle name="Porcentagem 6 2 4 5 4" xfId="40014"/>
    <cellStyle name="Porcentagem 6 2 4 6" xfId="40015"/>
    <cellStyle name="Porcentagem 6 2 4 6 2" xfId="40016"/>
    <cellStyle name="Porcentagem 6 2 4 6 3" xfId="40017"/>
    <cellStyle name="Porcentagem 6 2 4 6 4" xfId="40018"/>
    <cellStyle name="Porcentagem 6 2 4 7" xfId="40019"/>
    <cellStyle name="Porcentagem 6 2 4 7 2" xfId="40020"/>
    <cellStyle name="Porcentagem 6 2 4 7 3" xfId="40021"/>
    <cellStyle name="Porcentagem 6 2 4 7 4" xfId="40022"/>
    <cellStyle name="Porcentagem 6 2 4 8" xfId="40023"/>
    <cellStyle name="Porcentagem 6 2 4 8 2" xfId="40024"/>
    <cellStyle name="Porcentagem 6 2 4 8 3" xfId="40025"/>
    <cellStyle name="Porcentagem 6 2 4 9" xfId="40026"/>
    <cellStyle name="Porcentagem 6 2 5" xfId="40027"/>
    <cellStyle name="Porcentagem 6 2 5 10" xfId="40028"/>
    <cellStyle name="Porcentagem 6 2 5 11" xfId="40029"/>
    <cellStyle name="Porcentagem 6 2 5 2" xfId="40030"/>
    <cellStyle name="Porcentagem 6 2 5 2 10" xfId="40031"/>
    <cellStyle name="Porcentagem 6 2 5 2 2" xfId="40032"/>
    <cellStyle name="Porcentagem 6 2 5 2 2 2" xfId="40033"/>
    <cellStyle name="Porcentagem 6 2 5 2 2 2 2" xfId="40034"/>
    <cellStyle name="Porcentagem 6 2 5 2 2 2 2 2" xfId="40035"/>
    <cellStyle name="Porcentagem 6 2 5 2 2 2 2 3" xfId="40036"/>
    <cellStyle name="Porcentagem 6 2 5 2 2 2 2 4" xfId="40037"/>
    <cellStyle name="Porcentagem 6 2 5 2 2 2 3" xfId="40038"/>
    <cellStyle name="Porcentagem 6 2 5 2 2 2 3 2" xfId="40039"/>
    <cellStyle name="Porcentagem 6 2 5 2 2 2 3 3" xfId="40040"/>
    <cellStyle name="Porcentagem 6 2 5 2 2 2 4" xfId="40041"/>
    <cellStyle name="Porcentagem 6 2 5 2 2 2 5" xfId="40042"/>
    <cellStyle name="Porcentagem 6 2 5 2 2 2 6" xfId="40043"/>
    <cellStyle name="Porcentagem 6 2 5 2 2 3" xfId="40044"/>
    <cellStyle name="Porcentagem 6 2 5 2 2 3 2" xfId="40045"/>
    <cellStyle name="Porcentagem 6 2 5 2 2 3 3" xfId="40046"/>
    <cellStyle name="Porcentagem 6 2 5 2 2 3 4" xfId="40047"/>
    <cellStyle name="Porcentagem 6 2 5 2 2 4" xfId="40048"/>
    <cellStyle name="Porcentagem 6 2 5 2 2 4 2" xfId="40049"/>
    <cellStyle name="Porcentagem 6 2 5 2 2 4 3" xfId="40050"/>
    <cellStyle name="Porcentagem 6 2 5 2 2 4 4" xfId="40051"/>
    <cellStyle name="Porcentagem 6 2 5 2 2 5" xfId="40052"/>
    <cellStyle name="Porcentagem 6 2 5 2 2 5 2" xfId="40053"/>
    <cellStyle name="Porcentagem 6 2 5 2 2 5 3" xfId="40054"/>
    <cellStyle name="Porcentagem 6 2 5 2 2 5 4" xfId="40055"/>
    <cellStyle name="Porcentagem 6 2 5 2 2 6" xfId="40056"/>
    <cellStyle name="Porcentagem 6 2 5 2 2 6 2" xfId="40057"/>
    <cellStyle name="Porcentagem 6 2 5 2 2 6 3" xfId="40058"/>
    <cellStyle name="Porcentagem 6 2 5 2 2 7" xfId="40059"/>
    <cellStyle name="Porcentagem 6 2 5 2 2 8" xfId="40060"/>
    <cellStyle name="Porcentagem 6 2 5 2 2 9" xfId="40061"/>
    <cellStyle name="Porcentagem 6 2 5 2 3" xfId="40062"/>
    <cellStyle name="Porcentagem 6 2 5 2 3 2" xfId="40063"/>
    <cellStyle name="Porcentagem 6 2 5 2 3 2 2" xfId="40064"/>
    <cellStyle name="Porcentagem 6 2 5 2 3 2 3" xfId="40065"/>
    <cellStyle name="Porcentagem 6 2 5 2 3 2 4" xfId="40066"/>
    <cellStyle name="Porcentagem 6 2 5 2 3 3" xfId="40067"/>
    <cellStyle name="Porcentagem 6 2 5 2 3 3 2" xfId="40068"/>
    <cellStyle name="Porcentagem 6 2 5 2 3 3 3" xfId="40069"/>
    <cellStyle name="Porcentagem 6 2 5 2 3 4" xfId="40070"/>
    <cellStyle name="Porcentagem 6 2 5 2 3 5" xfId="40071"/>
    <cellStyle name="Porcentagem 6 2 5 2 3 6" xfId="40072"/>
    <cellStyle name="Porcentagem 6 2 5 2 4" xfId="40073"/>
    <cellStyle name="Porcentagem 6 2 5 2 4 2" xfId="40074"/>
    <cellStyle name="Porcentagem 6 2 5 2 4 3" xfId="40075"/>
    <cellStyle name="Porcentagem 6 2 5 2 4 4" xfId="40076"/>
    <cellStyle name="Porcentagem 6 2 5 2 5" xfId="40077"/>
    <cellStyle name="Porcentagem 6 2 5 2 5 2" xfId="40078"/>
    <cellStyle name="Porcentagem 6 2 5 2 5 3" xfId="40079"/>
    <cellStyle name="Porcentagem 6 2 5 2 5 4" xfId="40080"/>
    <cellStyle name="Porcentagem 6 2 5 2 6" xfId="40081"/>
    <cellStyle name="Porcentagem 6 2 5 2 6 2" xfId="40082"/>
    <cellStyle name="Porcentagem 6 2 5 2 6 3" xfId="40083"/>
    <cellStyle name="Porcentagem 6 2 5 2 6 4" xfId="40084"/>
    <cellStyle name="Porcentagem 6 2 5 2 7" xfId="40085"/>
    <cellStyle name="Porcentagem 6 2 5 2 7 2" xfId="40086"/>
    <cellStyle name="Porcentagem 6 2 5 2 7 3" xfId="40087"/>
    <cellStyle name="Porcentagem 6 2 5 2 8" xfId="40088"/>
    <cellStyle name="Porcentagem 6 2 5 2 9" xfId="40089"/>
    <cellStyle name="Porcentagem 6 2 5 3" xfId="40090"/>
    <cellStyle name="Porcentagem 6 2 5 3 2" xfId="40091"/>
    <cellStyle name="Porcentagem 6 2 5 3 2 2" xfId="40092"/>
    <cellStyle name="Porcentagem 6 2 5 3 2 2 2" xfId="40093"/>
    <cellStyle name="Porcentagem 6 2 5 3 2 2 3" xfId="40094"/>
    <cellStyle name="Porcentagem 6 2 5 3 2 2 4" xfId="40095"/>
    <cellStyle name="Porcentagem 6 2 5 3 2 3" xfId="40096"/>
    <cellStyle name="Porcentagem 6 2 5 3 2 3 2" xfId="40097"/>
    <cellStyle name="Porcentagem 6 2 5 3 2 3 3" xfId="40098"/>
    <cellStyle name="Porcentagem 6 2 5 3 2 4" xfId="40099"/>
    <cellStyle name="Porcentagem 6 2 5 3 2 5" xfId="40100"/>
    <cellStyle name="Porcentagem 6 2 5 3 2 6" xfId="40101"/>
    <cellStyle name="Porcentagem 6 2 5 3 3" xfId="40102"/>
    <cellStyle name="Porcentagem 6 2 5 3 3 2" xfId="40103"/>
    <cellStyle name="Porcentagem 6 2 5 3 3 3" xfId="40104"/>
    <cellStyle name="Porcentagem 6 2 5 3 3 4" xfId="40105"/>
    <cellStyle name="Porcentagem 6 2 5 3 4" xfId="40106"/>
    <cellStyle name="Porcentagem 6 2 5 3 4 2" xfId="40107"/>
    <cellStyle name="Porcentagem 6 2 5 3 4 3" xfId="40108"/>
    <cellStyle name="Porcentagem 6 2 5 3 4 4" xfId="40109"/>
    <cellStyle name="Porcentagem 6 2 5 3 5" xfId="40110"/>
    <cellStyle name="Porcentagem 6 2 5 3 5 2" xfId="40111"/>
    <cellStyle name="Porcentagem 6 2 5 3 5 3" xfId="40112"/>
    <cellStyle name="Porcentagem 6 2 5 3 5 4" xfId="40113"/>
    <cellStyle name="Porcentagem 6 2 5 3 6" xfId="40114"/>
    <cellStyle name="Porcentagem 6 2 5 3 6 2" xfId="40115"/>
    <cellStyle name="Porcentagem 6 2 5 3 6 3" xfId="40116"/>
    <cellStyle name="Porcentagem 6 2 5 3 7" xfId="40117"/>
    <cellStyle name="Porcentagem 6 2 5 3 8" xfId="40118"/>
    <cellStyle name="Porcentagem 6 2 5 3 9" xfId="40119"/>
    <cellStyle name="Porcentagem 6 2 5 4" xfId="40120"/>
    <cellStyle name="Porcentagem 6 2 5 4 2" xfId="40121"/>
    <cellStyle name="Porcentagem 6 2 5 4 2 2" xfId="40122"/>
    <cellStyle name="Porcentagem 6 2 5 4 2 3" xfId="40123"/>
    <cellStyle name="Porcentagem 6 2 5 4 2 4" xfId="40124"/>
    <cellStyle name="Porcentagem 6 2 5 4 3" xfId="40125"/>
    <cellStyle name="Porcentagem 6 2 5 4 3 2" xfId="40126"/>
    <cellStyle name="Porcentagem 6 2 5 4 3 3" xfId="40127"/>
    <cellStyle name="Porcentagem 6 2 5 4 4" xfId="40128"/>
    <cellStyle name="Porcentagem 6 2 5 4 5" xfId="40129"/>
    <cellStyle name="Porcentagem 6 2 5 4 6" xfId="40130"/>
    <cellStyle name="Porcentagem 6 2 5 5" xfId="40131"/>
    <cellStyle name="Porcentagem 6 2 5 5 2" xfId="40132"/>
    <cellStyle name="Porcentagem 6 2 5 5 3" xfId="40133"/>
    <cellStyle name="Porcentagem 6 2 5 5 4" xfId="40134"/>
    <cellStyle name="Porcentagem 6 2 5 6" xfId="40135"/>
    <cellStyle name="Porcentagem 6 2 5 6 2" xfId="40136"/>
    <cellStyle name="Porcentagem 6 2 5 6 3" xfId="40137"/>
    <cellStyle name="Porcentagem 6 2 5 6 4" xfId="40138"/>
    <cellStyle name="Porcentagem 6 2 5 7" xfId="40139"/>
    <cellStyle name="Porcentagem 6 2 5 7 2" xfId="40140"/>
    <cellStyle name="Porcentagem 6 2 5 7 3" xfId="40141"/>
    <cellStyle name="Porcentagem 6 2 5 7 4" xfId="40142"/>
    <cellStyle name="Porcentagem 6 2 5 8" xfId="40143"/>
    <cellStyle name="Porcentagem 6 2 5 8 2" xfId="40144"/>
    <cellStyle name="Porcentagem 6 2 5 8 3" xfId="40145"/>
    <cellStyle name="Porcentagem 6 2 5 9" xfId="40146"/>
    <cellStyle name="Porcentagem 6 2 6" xfId="40147"/>
    <cellStyle name="Porcentagem 6 2 6 10" xfId="40148"/>
    <cellStyle name="Porcentagem 6 2 6 11" xfId="40149"/>
    <cellStyle name="Porcentagem 6 2 6 2" xfId="40150"/>
    <cellStyle name="Porcentagem 6 2 6 2 10" xfId="40151"/>
    <cellStyle name="Porcentagem 6 2 6 2 2" xfId="40152"/>
    <cellStyle name="Porcentagem 6 2 6 2 2 2" xfId="40153"/>
    <cellStyle name="Porcentagem 6 2 6 2 2 2 2" xfId="40154"/>
    <cellStyle name="Porcentagem 6 2 6 2 2 2 2 2" xfId="40155"/>
    <cellStyle name="Porcentagem 6 2 6 2 2 2 2 3" xfId="40156"/>
    <cellStyle name="Porcentagem 6 2 6 2 2 2 2 4" xfId="40157"/>
    <cellStyle name="Porcentagem 6 2 6 2 2 2 3" xfId="40158"/>
    <cellStyle name="Porcentagem 6 2 6 2 2 2 3 2" xfId="40159"/>
    <cellStyle name="Porcentagem 6 2 6 2 2 2 3 3" xfId="40160"/>
    <cellStyle name="Porcentagem 6 2 6 2 2 2 4" xfId="40161"/>
    <cellStyle name="Porcentagem 6 2 6 2 2 2 5" xfId="40162"/>
    <cellStyle name="Porcentagem 6 2 6 2 2 2 6" xfId="40163"/>
    <cellStyle name="Porcentagem 6 2 6 2 2 3" xfId="40164"/>
    <cellStyle name="Porcentagem 6 2 6 2 2 3 2" xfId="40165"/>
    <cellStyle name="Porcentagem 6 2 6 2 2 3 3" xfId="40166"/>
    <cellStyle name="Porcentagem 6 2 6 2 2 3 4" xfId="40167"/>
    <cellStyle name="Porcentagem 6 2 6 2 2 4" xfId="40168"/>
    <cellStyle name="Porcentagem 6 2 6 2 2 4 2" xfId="40169"/>
    <cellStyle name="Porcentagem 6 2 6 2 2 4 3" xfId="40170"/>
    <cellStyle name="Porcentagem 6 2 6 2 2 4 4" xfId="40171"/>
    <cellStyle name="Porcentagem 6 2 6 2 2 5" xfId="40172"/>
    <cellStyle name="Porcentagem 6 2 6 2 2 5 2" xfId="40173"/>
    <cellStyle name="Porcentagem 6 2 6 2 2 5 3" xfId="40174"/>
    <cellStyle name="Porcentagem 6 2 6 2 2 5 4" xfId="40175"/>
    <cellStyle name="Porcentagem 6 2 6 2 2 6" xfId="40176"/>
    <cellStyle name="Porcentagem 6 2 6 2 2 6 2" xfId="40177"/>
    <cellStyle name="Porcentagem 6 2 6 2 2 6 3" xfId="40178"/>
    <cellStyle name="Porcentagem 6 2 6 2 2 7" xfId="40179"/>
    <cellStyle name="Porcentagem 6 2 6 2 2 8" xfId="40180"/>
    <cellStyle name="Porcentagem 6 2 6 2 2 9" xfId="40181"/>
    <cellStyle name="Porcentagem 6 2 6 2 3" xfId="40182"/>
    <cellStyle name="Porcentagem 6 2 6 2 3 2" xfId="40183"/>
    <cellStyle name="Porcentagem 6 2 6 2 3 2 2" xfId="40184"/>
    <cellStyle name="Porcentagem 6 2 6 2 3 2 3" xfId="40185"/>
    <cellStyle name="Porcentagem 6 2 6 2 3 2 4" xfId="40186"/>
    <cellStyle name="Porcentagem 6 2 6 2 3 3" xfId="40187"/>
    <cellStyle name="Porcentagem 6 2 6 2 3 3 2" xfId="40188"/>
    <cellStyle name="Porcentagem 6 2 6 2 3 3 3" xfId="40189"/>
    <cellStyle name="Porcentagem 6 2 6 2 3 4" xfId="40190"/>
    <cellStyle name="Porcentagem 6 2 6 2 3 5" xfId="40191"/>
    <cellStyle name="Porcentagem 6 2 6 2 3 6" xfId="40192"/>
    <cellStyle name="Porcentagem 6 2 6 2 4" xfId="40193"/>
    <cellStyle name="Porcentagem 6 2 6 2 4 2" xfId="40194"/>
    <cellStyle name="Porcentagem 6 2 6 2 4 3" xfId="40195"/>
    <cellStyle name="Porcentagem 6 2 6 2 4 4" xfId="40196"/>
    <cellStyle name="Porcentagem 6 2 6 2 5" xfId="40197"/>
    <cellStyle name="Porcentagem 6 2 6 2 5 2" xfId="40198"/>
    <cellStyle name="Porcentagem 6 2 6 2 5 3" xfId="40199"/>
    <cellStyle name="Porcentagem 6 2 6 2 5 4" xfId="40200"/>
    <cellStyle name="Porcentagem 6 2 6 2 6" xfId="40201"/>
    <cellStyle name="Porcentagem 6 2 6 2 6 2" xfId="40202"/>
    <cellStyle name="Porcentagem 6 2 6 2 6 3" xfId="40203"/>
    <cellStyle name="Porcentagem 6 2 6 2 6 4" xfId="40204"/>
    <cellStyle name="Porcentagem 6 2 6 2 7" xfId="40205"/>
    <cellStyle name="Porcentagem 6 2 6 2 7 2" xfId="40206"/>
    <cellStyle name="Porcentagem 6 2 6 2 7 3" xfId="40207"/>
    <cellStyle name="Porcentagem 6 2 6 2 8" xfId="40208"/>
    <cellStyle name="Porcentagem 6 2 6 2 9" xfId="40209"/>
    <cellStyle name="Porcentagem 6 2 6 3" xfId="40210"/>
    <cellStyle name="Porcentagem 6 2 6 3 2" xfId="40211"/>
    <cellStyle name="Porcentagem 6 2 6 3 2 2" xfId="40212"/>
    <cellStyle name="Porcentagem 6 2 6 3 2 2 2" xfId="40213"/>
    <cellStyle name="Porcentagem 6 2 6 3 2 2 3" xfId="40214"/>
    <cellStyle name="Porcentagem 6 2 6 3 2 2 4" xfId="40215"/>
    <cellStyle name="Porcentagem 6 2 6 3 2 3" xfId="40216"/>
    <cellStyle name="Porcentagem 6 2 6 3 2 3 2" xfId="40217"/>
    <cellStyle name="Porcentagem 6 2 6 3 2 3 3" xfId="40218"/>
    <cellStyle name="Porcentagem 6 2 6 3 2 4" xfId="40219"/>
    <cellStyle name="Porcentagem 6 2 6 3 2 5" xfId="40220"/>
    <cellStyle name="Porcentagem 6 2 6 3 2 6" xfId="40221"/>
    <cellStyle name="Porcentagem 6 2 6 3 3" xfId="40222"/>
    <cellStyle name="Porcentagem 6 2 6 3 3 2" xfId="40223"/>
    <cellStyle name="Porcentagem 6 2 6 3 3 3" xfId="40224"/>
    <cellStyle name="Porcentagem 6 2 6 3 3 4" xfId="40225"/>
    <cellStyle name="Porcentagem 6 2 6 3 4" xfId="40226"/>
    <cellStyle name="Porcentagem 6 2 6 3 4 2" xfId="40227"/>
    <cellStyle name="Porcentagem 6 2 6 3 4 3" xfId="40228"/>
    <cellStyle name="Porcentagem 6 2 6 3 4 4" xfId="40229"/>
    <cellStyle name="Porcentagem 6 2 6 3 5" xfId="40230"/>
    <cellStyle name="Porcentagem 6 2 6 3 5 2" xfId="40231"/>
    <cellStyle name="Porcentagem 6 2 6 3 5 3" xfId="40232"/>
    <cellStyle name="Porcentagem 6 2 6 3 5 4" xfId="40233"/>
    <cellStyle name="Porcentagem 6 2 6 3 6" xfId="40234"/>
    <cellStyle name="Porcentagem 6 2 6 3 6 2" xfId="40235"/>
    <cellStyle name="Porcentagem 6 2 6 3 6 3" xfId="40236"/>
    <cellStyle name="Porcentagem 6 2 6 3 7" xfId="40237"/>
    <cellStyle name="Porcentagem 6 2 6 3 8" xfId="40238"/>
    <cellStyle name="Porcentagem 6 2 6 3 9" xfId="40239"/>
    <cellStyle name="Porcentagem 6 2 6 4" xfId="40240"/>
    <cellStyle name="Porcentagem 6 2 6 4 2" xfId="40241"/>
    <cellStyle name="Porcentagem 6 2 6 4 2 2" xfId="40242"/>
    <cellStyle name="Porcentagem 6 2 6 4 2 3" xfId="40243"/>
    <cellStyle name="Porcentagem 6 2 6 4 2 4" xfId="40244"/>
    <cellStyle name="Porcentagem 6 2 6 4 3" xfId="40245"/>
    <cellStyle name="Porcentagem 6 2 6 4 3 2" xfId="40246"/>
    <cellStyle name="Porcentagem 6 2 6 4 3 3" xfId="40247"/>
    <cellStyle name="Porcentagem 6 2 6 4 4" xfId="40248"/>
    <cellStyle name="Porcentagem 6 2 6 4 5" xfId="40249"/>
    <cellStyle name="Porcentagem 6 2 6 4 6" xfId="40250"/>
    <cellStyle name="Porcentagem 6 2 6 5" xfId="40251"/>
    <cellStyle name="Porcentagem 6 2 6 5 2" xfId="40252"/>
    <cellStyle name="Porcentagem 6 2 6 5 3" xfId="40253"/>
    <cellStyle name="Porcentagem 6 2 6 5 4" xfId="40254"/>
    <cellStyle name="Porcentagem 6 2 6 6" xfId="40255"/>
    <cellStyle name="Porcentagem 6 2 6 6 2" xfId="40256"/>
    <cellStyle name="Porcentagem 6 2 6 6 3" xfId="40257"/>
    <cellStyle name="Porcentagem 6 2 6 6 4" xfId="40258"/>
    <cellStyle name="Porcentagem 6 2 6 7" xfId="40259"/>
    <cellStyle name="Porcentagem 6 2 6 7 2" xfId="40260"/>
    <cellStyle name="Porcentagem 6 2 6 7 3" xfId="40261"/>
    <cellStyle name="Porcentagem 6 2 6 7 4" xfId="40262"/>
    <cellStyle name="Porcentagem 6 2 6 8" xfId="40263"/>
    <cellStyle name="Porcentagem 6 2 6 8 2" xfId="40264"/>
    <cellStyle name="Porcentagem 6 2 6 8 3" xfId="40265"/>
    <cellStyle name="Porcentagem 6 2 6 9" xfId="40266"/>
    <cellStyle name="Porcentagem 6 2 7" xfId="40267"/>
    <cellStyle name="Porcentagem 6 2 7 10" xfId="40268"/>
    <cellStyle name="Porcentagem 6 2 7 2" xfId="40269"/>
    <cellStyle name="Porcentagem 6 2 7 2 2" xfId="40270"/>
    <cellStyle name="Porcentagem 6 2 7 2 2 2" xfId="40271"/>
    <cellStyle name="Porcentagem 6 2 7 2 2 2 2" xfId="40272"/>
    <cellStyle name="Porcentagem 6 2 7 2 2 2 3" xfId="40273"/>
    <cellStyle name="Porcentagem 6 2 7 2 2 2 4" xfId="40274"/>
    <cellStyle name="Porcentagem 6 2 7 2 2 3" xfId="40275"/>
    <cellStyle name="Porcentagem 6 2 7 2 2 3 2" xfId="40276"/>
    <cellStyle name="Porcentagem 6 2 7 2 2 3 3" xfId="40277"/>
    <cellStyle name="Porcentagem 6 2 7 2 2 4" xfId="40278"/>
    <cellStyle name="Porcentagem 6 2 7 2 2 5" xfId="40279"/>
    <cellStyle name="Porcentagem 6 2 7 2 2 6" xfId="40280"/>
    <cellStyle name="Porcentagem 6 2 7 2 3" xfId="40281"/>
    <cellStyle name="Porcentagem 6 2 7 2 3 2" xfId="40282"/>
    <cellStyle name="Porcentagem 6 2 7 2 3 3" xfId="40283"/>
    <cellStyle name="Porcentagem 6 2 7 2 3 4" xfId="40284"/>
    <cellStyle name="Porcentagem 6 2 7 2 4" xfId="40285"/>
    <cellStyle name="Porcentagem 6 2 7 2 4 2" xfId="40286"/>
    <cellStyle name="Porcentagem 6 2 7 2 4 3" xfId="40287"/>
    <cellStyle name="Porcentagem 6 2 7 2 4 4" xfId="40288"/>
    <cellStyle name="Porcentagem 6 2 7 2 5" xfId="40289"/>
    <cellStyle name="Porcentagem 6 2 7 2 5 2" xfId="40290"/>
    <cellStyle name="Porcentagem 6 2 7 2 5 3" xfId="40291"/>
    <cellStyle name="Porcentagem 6 2 7 2 5 4" xfId="40292"/>
    <cellStyle name="Porcentagem 6 2 7 2 6" xfId="40293"/>
    <cellStyle name="Porcentagem 6 2 7 2 6 2" xfId="40294"/>
    <cellStyle name="Porcentagem 6 2 7 2 6 3" xfId="40295"/>
    <cellStyle name="Porcentagem 6 2 7 2 7" xfId="40296"/>
    <cellStyle name="Porcentagem 6 2 7 2 8" xfId="40297"/>
    <cellStyle name="Porcentagem 6 2 7 2 9" xfId="40298"/>
    <cellStyle name="Porcentagem 6 2 7 3" xfId="40299"/>
    <cellStyle name="Porcentagem 6 2 7 3 2" xfId="40300"/>
    <cellStyle name="Porcentagem 6 2 7 3 2 2" xfId="40301"/>
    <cellStyle name="Porcentagem 6 2 7 3 2 3" xfId="40302"/>
    <cellStyle name="Porcentagem 6 2 7 3 2 4" xfId="40303"/>
    <cellStyle name="Porcentagem 6 2 7 3 3" xfId="40304"/>
    <cellStyle name="Porcentagem 6 2 7 3 3 2" xfId="40305"/>
    <cellStyle name="Porcentagem 6 2 7 3 3 3" xfId="40306"/>
    <cellStyle name="Porcentagem 6 2 7 3 4" xfId="40307"/>
    <cellStyle name="Porcentagem 6 2 7 3 5" xfId="40308"/>
    <cellStyle name="Porcentagem 6 2 7 3 6" xfId="40309"/>
    <cellStyle name="Porcentagem 6 2 7 4" xfId="40310"/>
    <cellStyle name="Porcentagem 6 2 7 4 2" xfId="40311"/>
    <cellStyle name="Porcentagem 6 2 7 4 3" xfId="40312"/>
    <cellStyle name="Porcentagem 6 2 7 4 4" xfId="40313"/>
    <cellStyle name="Porcentagem 6 2 7 5" xfId="40314"/>
    <cellStyle name="Porcentagem 6 2 7 5 2" xfId="40315"/>
    <cellStyle name="Porcentagem 6 2 7 5 3" xfId="40316"/>
    <cellStyle name="Porcentagem 6 2 7 5 4" xfId="40317"/>
    <cellStyle name="Porcentagem 6 2 7 6" xfId="40318"/>
    <cellStyle name="Porcentagem 6 2 7 6 2" xfId="40319"/>
    <cellStyle name="Porcentagem 6 2 7 6 3" xfId="40320"/>
    <cellStyle name="Porcentagem 6 2 7 6 4" xfId="40321"/>
    <cellStyle name="Porcentagem 6 2 7 7" xfId="40322"/>
    <cellStyle name="Porcentagem 6 2 7 7 2" xfId="40323"/>
    <cellStyle name="Porcentagem 6 2 7 7 3" xfId="40324"/>
    <cellStyle name="Porcentagem 6 2 7 8" xfId="40325"/>
    <cellStyle name="Porcentagem 6 2 7 9" xfId="40326"/>
    <cellStyle name="Porcentagem 6 2 8" xfId="40327"/>
    <cellStyle name="Porcentagem 6 2 8 2" xfId="40328"/>
    <cellStyle name="Porcentagem 6 2 8 2 2" xfId="40329"/>
    <cellStyle name="Porcentagem 6 2 8 2 2 2" xfId="40330"/>
    <cellStyle name="Porcentagem 6 2 8 2 2 3" xfId="40331"/>
    <cellStyle name="Porcentagem 6 2 8 2 2 4" xfId="40332"/>
    <cellStyle name="Porcentagem 6 2 8 2 3" xfId="40333"/>
    <cellStyle name="Porcentagem 6 2 8 2 3 2" xfId="40334"/>
    <cellStyle name="Porcentagem 6 2 8 2 3 3" xfId="40335"/>
    <cellStyle name="Porcentagem 6 2 8 2 4" xfId="40336"/>
    <cellStyle name="Porcentagem 6 2 8 2 5" xfId="40337"/>
    <cellStyle name="Porcentagem 6 2 8 2 6" xfId="40338"/>
    <cellStyle name="Porcentagem 6 2 8 3" xfId="40339"/>
    <cellStyle name="Porcentagem 6 2 8 3 2" xfId="40340"/>
    <cellStyle name="Porcentagem 6 2 8 3 3" xfId="40341"/>
    <cellStyle name="Porcentagem 6 2 8 3 4" xfId="40342"/>
    <cellStyle name="Porcentagem 6 2 8 4" xfId="40343"/>
    <cellStyle name="Porcentagem 6 2 8 4 2" xfId="40344"/>
    <cellStyle name="Porcentagem 6 2 8 4 3" xfId="40345"/>
    <cellStyle name="Porcentagem 6 2 8 4 4" xfId="40346"/>
    <cellStyle name="Porcentagem 6 2 8 5" xfId="40347"/>
    <cellStyle name="Porcentagem 6 2 8 5 2" xfId="40348"/>
    <cellStyle name="Porcentagem 6 2 8 5 3" xfId="40349"/>
    <cellStyle name="Porcentagem 6 2 8 5 4" xfId="40350"/>
    <cellStyle name="Porcentagem 6 2 8 6" xfId="40351"/>
    <cellStyle name="Porcentagem 6 2 8 6 2" xfId="40352"/>
    <cellStyle name="Porcentagem 6 2 8 6 3" xfId="40353"/>
    <cellStyle name="Porcentagem 6 2 8 7" xfId="40354"/>
    <cellStyle name="Porcentagem 6 2 8 8" xfId="40355"/>
    <cellStyle name="Porcentagem 6 2 8 9" xfId="40356"/>
    <cellStyle name="Porcentagem 6 2 9" xfId="40357"/>
    <cellStyle name="Porcentagem 6 2 9 2" xfId="40358"/>
    <cellStyle name="Porcentagem 6 2 9 2 2" xfId="40359"/>
    <cellStyle name="Porcentagem 6 2 9 2 2 2" xfId="40360"/>
    <cellStyle name="Porcentagem 6 2 9 2 2 3" xfId="40361"/>
    <cellStyle name="Porcentagem 6 2 9 2 2 4" xfId="40362"/>
    <cellStyle name="Porcentagem 6 2 9 2 3" xfId="40363"/>
    <cellStyle name="Porcentagem 6 2 9 2 3 2" xfId="40364"/>
    <cellStyle name="Porcentagem 6 2 9 2 3 3" xfId="40365"/>
    <cellStyle name="Porcentagem 6 2 9 2 4" xfId="40366"/>
    <cellStyle name="Porcentagem 6 2 9 2 5" xfId="40367"/>
    <cellStyle name="Porcentagem 6 2 9 2 6" xfId="40368"/>
    <cellStyle name="Porcentagem 6 2 9 3" xfId="40369"/>
    <cellStyle name="Porcentagem 6 2 9 3 2" xfId="40370"/>
    <cellStyle name="Porcentagem 6 2 9 3 3" xfId="40371"/>
    <cellStyle name="Porcentagem 6 2 9 3 4" xfId="40372"/>
    <cellStyle name="Porcentagem 6 2 9 4" xfId="40373"/>
    <cellStyle name="Porcentagem 6 2 9 4 2" xfId="40374"/>
    <cellStyle name="Porcentagem 6 2 9 4 3" xfId="40375"/>
    <cellStyle name="Porcentagem 6 2 9 4 4" xfId="40376"/>
    <cellStyle name="Porcentagem 6 2 9 5" xfId="40377"/>
    <cellStyle name="Porcentagem 6 2 9 5 2" xfId="40378"/>
    <cellStyle name="Porcentagem 6 2 9 5 3" xfId="40379"/>
    <cellStyle name="Porcentagem 6 2 9 5 4" xfId="40380"/>
    <cellStyle name="Porcentagem 6 2 9 6" xfId="40381"/>
    <cellStyle name="Porcentagem 6 2 9 6 2" xfId="40382"/>
    <cellStyle name="Porcentagem 6 2 9 6 3" xfId="40383"/>
    <cellStyle name="Porcentagem 6 2 9 7" xfId="40384"/>
    <cellStyle name="Porcentagem 6 2 9 8" xfId="40385"/>
    <cellStyle name="Porcentagem 6 2 9 9" xfId="40386"/>
    <cellStyle name="Porcentagem 6 20" xfId="40387"/>
    <cellStyle name="Porcentagem 6 3" xfId="221"/>
    <cellStyle name="Porcentagem 6 3 10" xfId="40388"/>
    <cellStyle name="Porcentagem 6 3 10 2" xfId="40389"/>
    <cellStyle name="Porcentagem 6 3 10 3" xfId="40390"/>
    <cellStyle name="Porcentagem 6 3 10 4" xfId="40391"/>
    <cellStyle name="Porcentagem 6 3 11" xfId="40392"/>
    <cellStyle name="Porcentagem 6 3 11 2" xfId="40393"/>
    <cellStyle name="Porcentagem 6 3 11 3" xfId="40394"/>
    <cellStyle name="Porcentagem 6 3 12" xfId="40395"/>
    <cellStyle name="Porcentagem 6 3 13" xfId="40396"/>
    <cellStyle name="Porcentagem 6 3 14" xfId="40397"/>
    <cellStyle name="Porcentagem 6 3 2" xfId="40398"/>
    <cellStyle name="Porcentagem 6 3 2 10" xfId="40399"/>
    <cellStyle name="Porcentagem 6 3 2 11" xfId="40400"/>
    <cellStyle name="Porcentagem 6 3 2 2" xfId="40401"/>
    <cellStyle name="Porcentagem 6 3 2 2 10" xfId="40402"/>
    <cellStyle name="Porcentagem 6 3 2 2 2" xfId="40403"/>
    <cellStyle name="Porcentagem 6 3 2 2 2 2" xfId="40404"/>
    <cellStyle name="Porcentagem 6 3 2 2 2 2 2" xfId="40405"/>
    <cellStyle name="Porcentagem 6 3 2 2 2 2 2 2" xfId="40406"/>
    <cellStyle name="Porcentagem 6 3 2 2 2 2 2 3" xfId="40407"/>
    <cellStyle name="Porcentagem 6 3 2 2 2 2 2 4" xfId="40408"/>
    <cellStyle name="Porcentagem 6 3 2 2 2 2 3" xfId="40409"/>
    <cellStyle name="Porcentagem 6 3 2 2 2 2 3 2" xfId="40410"/>
    <cellStyle name="Porcentagem 6 3 2 2 2 2 3 3" xfId="40411"/>
    <cellStyle name="Porcentagem 6 3 2 2 2 2 4" xfId="40412"/>
    <cellStyle name="Porcentagem 6 3 2 2 2 2 5" xfId="40413"/>
    <cellStyle name="Porcentagem 6 3 2 2 2 2 6" xfId="40414"/>
    <cellStyle name="Porcentagem 6 3 2 2 2 3" xfId="40415"/>
    <cellStyle name="Porcentagem 6 3 2 2 2 3 2" xfId="40416"/>
    <cellStyle name="Porcentagem 6 3 2 2 2 3 3" xfId="40417"/>
    <cellStyle name="Porcentagem 6 3 2 2 2 3 4" xfId="40418"/>
    <cellStyle name="Porcentagem 6 3 2 2 2 4" xfId="40419"/>
    <cellStyle name="Porcentagem 6 3 2 2 2 4 2" xfId="40420"/>
    <cellStyle name="Porcentagem 6 3 2 2 2 4 3" xfId="40421"/>
    <cellStyle name="Porcentagem 6 3 2 2 2 4 4" xfId="40422"/>
    <cellStyle name="Porcentagem 6 3 2 2 2 5" xfId="40423"/>
    <cellStyle name="Porcentagem 6 3 2 2 2 5 2" xfId="40424"/>
    <cellStyle name="Porcentagem 6 3 2 2 2 5 3" xfId="40425"/>
    <cellStyle name="Porcentagem 6 3 2 2 2 5 4" xfId="40426"/>
    <cellStyle name="Porcentagem 6 3 2 2 2 6" xfId="40427"/>
    <cellStyle name="Porcentagem 6 3 2 2 2 6 2" xfId="40428"/>
    <cellStyle name="Porcentagem 6 3 2 2 2 6 3" xfId="40429"/>
    <cellStyle name="Porcentagem 6 3 2 2 2 7" xfId="40430"/>
    <cellStyle name="Porcentagem 6 3 2 2 2 8" xfId="40431"/>
    <cellStyle name="Porcentagem 6 3 2 2 2 9" xfId="40432"/>
    <cellStyle name="Porcentagem 6 3 2 2 3" xfId="40433"/>
    <cellStyle name="Porcentagem 6 3 2 2 3 2" xfId="40434"/>
    <cellStyle name="Porcentagem 6 3 2 2 3 2 2" xfId="40435"/>
    <cellStyle name="Porcentagem 6 3 2 2 3 2 3" xfId="40436"/>
    <cellStyle name="Porcentagem 6 3 2 2 3 2 4" xfId="40437"/>
    <cellStyle name="Porcentagem 6 3 2 2 3 3" xfId="40438"/>
    <cellStyle name="Porcentagem 6 3 2 2 3 3 2" xfId="40439"/>
    <cellStyle name="Porcentagem 6 3 2 2 3 3 3" xfId="40440"/>
    <cellStyle name="Porcentagem 6 3 2 2 3 4" xfId="40441"/>
    <cellStyle name="Porcentagem 6 3 2 2 3 5" xfId="40442"/>
    <cellStyle name="Porcentagem 6 3 2 2 3 6" xfId="40443"/>
    <cellStyle name="Porcentagem 6 3 2 2 4" xfId="40444"/>
    <cellStyle name="Porcentagem 6 3 2 2 4 2" xfId="40445"/>
    <cellStyle name="Porcentagem 6 3 2 2 4 3" xfId="40446"/>
    <cellStyle name="Porcentagem 6 3 2 2 4 4" xfId="40447"/>
    <cellStyle name="Porcentagem 6 3 2 2 5" xfId="40448"/>
    <cellStyle name="Porcentagem 6 3 2 2 5 2" xfId="40449"/>
    <cellStyle name="Porcentagem 6 3 2 2 5 3" xfId="40450"/>
    <cellStyle name="Porcentagem 6 3 2 2 5 4" xfId="40451"/>
    <cellStyle name="Porcentagem 6 3 2 2 6" xfId="40452"/>
    <cellStyle name="Porcentagem 6 3 2 2 6 2" xfId="40453"/>
    <cellStyle name="Porcentagem 6 3 2 2 6 3" xfId="40454"/>
    <cellStyle name="Porcentagem 6 3 2 2 6 4" xfId="40455"/>
    <cellStyle name="Porcentagem 6 3 2 2 7" xfId="40456"/>
    <cellStyle name="Porcentagem 6 3 2 2 7 2" xfId="40457"/>
    <cellStyle name="Porcentagem 6 3 2 2 7 3" xfId="40458"/>
    <cellStyle name="Porcentagem 6 3 2 2 8" xfId="40459"/>
    <cellStyle name="Porcentagem 6 3 2 2 9" xfId="40460"/>
    <cellStyle name="Porcentagem 6 3 2 3" xfId="40461"/>
    <cellStyle name="Porcentagem 6 3 2 3 2" xfId="40462"/>
    <cellStyle name="Porcentagem 6 3 2 3 2 2" xfId="40463"/>
    <cellStyle name="Porcentagem 6 3 2 3 2 2 2" xfId="40464"/>
    <cellStyle name="Porcentagem 6 3 2 3 2 2 3" xfId="40465"/>
    <cellStyle name="Porcentagem 6 3 2 3 2 2 4" xfId="40466"/>
    <cellStyle name="Porcentagem 6 3 2 3 2 3" xfId="40467"/>
    <cellStyle name="Porcentagem 6 3 2 3 2 3 2" xfId="40468"/>
    <cellStyle name="Porcentagem 6 3 2 3 2 3 3" xfId="40469"/>
    <cellStyle name="Porcentagem 6 3 2 3 2 4" xfId="40470"/>
    <cellStyle name="Porcentagem 6 3 2 3 2 5" xfId="40471"/>
    <cellStyle name="Porcentagem 6 3 2 3 2 6" xfId="40472"/>
    <cellStyle name="Porcentagem 6 3 2 3 3" xfId="40473"/>
    <cellStyle name="Porcentagem 6 3 2 3 3 2" xfId="40474"/>
    <cellStyle name="Porcentagem 6 3 2 3 3 3" xfId="40475"/>
    <cellStyle name="Porcentagem 6 3 2 3 3 4" xfId="40476"/>
    <cellStyle name="Porcentagem 6 3 2 3 4" xfId="40477"/>
    <cellStyle name="Porcentagem 6 3 2 3 4 2" xfId="40478"/>
    <cellStyle name="Porcentagem 6 3 2 3 4 3" xfId="40479"/>
    <cellStyle name="Porcentagem 6 3 2 3 4 4" xfId="40480"/>
    <cellStyle name="Porcentagem 6 3 2 3 5" xfId="40481"/>
    <cellStyle name="Porcentagem 6 3 2 3 5 2" xfId="40482"/>
    <cellStyle name="Porcentagem 6 3 2 3 5 3" xfId="40483"/>
    <cellStyle name="Porcentagem 6 3 2 3 5 4" xfId="40484"/>
    <cellStyle name="Porcentagem 6 3 2 3 6" xfId="40485"/>
    <cellStyle name="Porcentagem 6 3 2 3 6 2" xfId="40486"/>
    <cellStyle name="Porcentagem 6 3 2 3 6 3" xfId="40487"/>
    <cellStyle name="Porcentagem 6 3 2 3 7" xfId="40488"/>
    <cellStyle name="Porcentagem 6 3 2 3 8" xfId="40489"/>
    <cellStyle name="Porcentagem 6 3 2 3 9" xfId="40490"/>
    <cellStyle name="Porcentagem 6 3 2 4" xfId="40491"/>
    <cellStyle name="Porcentagem 6 3 2 4 2" xfId="40492"/>
    <cellStyle name="Porcentagem 6 3 2 4 2 2" xfId="40493"/>
    <cellStyle name="Porcentagem 6 3 2 4 2 3" xfId="40494"/>
    <cellStyle name="Porcentagem 6 3 2 4 2 4" xfId="40495"/>
    <cellStyle name="Porcentagem 6 3 2 4 3" xfId="40496"/>
    <cellStyle name="Porcentagem 6 3 2 4 3 2" xfId="40497"/>
    <cellStyle name="Porcentagem 6 3 2 4 3 3" xfId="40498"/>
    <cellStyle name="Porcentagem 6 3 2 4 4" xfId="40499"/>
    <cellStyle name="Porcentagem 6 3 2 4 5" xfId="40500"/>
    <cellStyle name="Porcentagem 6 3 2 4 6" xfId="40501"/>
    <cellStyle name="Porcentagem 6 3 2 5" xfId="40502"/>
    <cellStyle name="Porcentagem 6 3 2 5 2" xfId="40503"/>
    <cellStyle name="Porcentagem 6 3 2 5 3" xfId="40504"/>
    <cellStyle name="Porcentagem 6 3 2 5 4" xfId="40505"/>
    <cellStyle name="Porcentagem 6 3 2 6" xfId="40506"/>
    <cellStyle name="Porcentagem 6 3 2 6 2" xfId="40507"/>
    <cellStyle name="Porcentagem 6 3 2 6 3" xfId="40508"/>
    <cellStyle name="Porcentagem 6 3 2 6 4" xfId="40509"/>
    <cellStyle name="Porcentagem 6 3 2 7" xfId="40510"/>
    <cellStyle name="Porcentagem 6 3 2 7 2" xfId="40511"/>
    <cellStyle name="Porcentagem 6 3 2 7 3" xfId="40512"/>
    <cellStyle name="Porcentagem 6 3 2 7 4" xfId="40513"/>
    <cellStyle name="Porcentagem 6 3 2 8" xfId="40514"/>
    <cellStyle name="Porcentagem 6 3 2 8 2" xfId="40515"/>
    <cellStyle name="Porcentagem 6 3 2 8 3" xfId="40516"/>
    <cellStyle name="Porcentagem 6 3 2 9" xfId="40517"/>
    <cellStyle name="Porcentagem 6 3 3" xfId="40518"/>
    <cellStyle name="Porcentagem 6 3 3 10" xfId="40519"/>
    <cellStyle name="Porcentagem 6 3 3 2" xfId="40520"/>
    <cellStyle name="Porcentagem 6 3 3 2 2" xfId="40521"/>
    <cellStyle name="Porcentagem 6 3 3 2 2 2" xfId="40522"/>
    <cellStyle name="Porcentagem 6 3 3 2 2 2 2" xfId="40523"/>
    <cellStyle name="Porcentagem 6 3 3 2 2 2 3" xfId="40524"/>
    <cellStyle name="Porcentagem 6 3 3 2 2 2 4" xfId="40525"/>
    <cellStyle name="Porcentagem 6 3 3 2 2 3" xfId="40526"/>
    <cellStyle name="Porcentagem 6 3 3 2 2 3 2" xfId="40527"/>
    <cellStyle name="Porcentagem 6 3 3 2 2 3 3" xfId="40528"/>
    <cellStyle name="Porcentagem 6 3 3 2 2 4" xfId="40529"/>
    <cellStyle name="Porcentagem 6 3 3 2 2 5" xfId="40530"/>
    <cellStyle name="Porcentagem 6 3 3 2 2 6" xfId="40531"/>
    <cellStyle name="Porcentagem 6 3 3 2 3" xfId="40532"/>
    <cellStyle name="Porcentagem 6 3 3 2 3 2" xfId="40533"/>
    <cellStyle name="Porcentagem 6 3 3 2 3 3" xfId="40534"/>
    <cellStyle name="Porcentagem 6 3 3 2 3 4" xfId="40535"/>
    <cellStyle name="Porcentagem 6 3 3 2 4" xfId="40536"/>
    <cellStyle name="Porcentagem 6 3 3 2 4 2" xfId="40537"/>
    <cellStyle name="Porcentagem 6 3 3 2 4 3" xfId="40538"/>
    <cellStyle name="Porcentagem 6 3 3 2 4 4" xfId="40539"/>
    <cellStyle name="Porcentagem 6 3 3 2 5" xfId="40540"/>
    <cellStyle name="Porcentagem 6 3 3 2 5 2" xfId="40541"/>
    <cellStyle name="Porcentagem 6 3 3 2 5 3" xfId="40542"/>
    <cellStyle name="Porcentagem 6 3 3 2 5 4" xfId="40543"/>
    <cellStyle name="Porcentagem 6 3 3 2 6" xfId="40544"/>
    <cellStyle name="Porcentagem 6 3 3 2 6 2" xfId="40545"/>
    <cellStyle name="Porcentagem 6 3 3 2 6 3" xfId="40546"/>
    <cellStyle name="Porcentagem 6 3 3 2 7" xfId="40547"/>
    <cellStyle name="Porcentagem 6 3 3 2 8" xfId="40548"/>
    <cellStyle name="Porcentagem 6 3 3 2 9" xfId="40549"/>
    <cellStyle name="Porcentagem 6 3 3 3" xfId="40550"/>
    <cellStyle name="Porcentagem 6 3 3 3 2" xfId="40551"/>
    <cellStyle name="Porcentagem 6 3 3 3 2 2" xfId="40552"/>
    <cellStyle name="Porcentagem 6 3 3 3 2 3" xfId="40553"/>
    <cellStyle name="Porcentagem 6 3 3 3 2 4" xfId="40554"/>
    <cellStyle name="Porcentagem 6 3 3 3 3" xfId="40555"/>
    <cellStyle name="Porcentagem 6 3 3 3 3 2" xfId="40556"/>
    <cellStyle name="Porcentagem 6 3 3 3 3 3" xfId="40557"/>
    <cellStyle name="Porcentagem 6 3 3 3 4" xfId="40558"/>
    <cellStyle name="Porcentagem 6 3 3 3 5" xfId="40559"/>
    <cellStyle name="Porcentagem 6 3 3 3 6" xfId="40560"/>
    <cellStyle name="Porcentagem 6 3 3 4" xfId="40561"/>
    <cellStyle name="Porcentagem 6 3 3 4 2" xfId="40562"/>
    <cellStyle name="Porcentagem 6 3 3 4 3" xfId="40563"/>
    <cellStyle name="Porcentagem 6 3 3 4 4" xfId="40564"/>
    <cellStyle name="Porcentagem 6 3 3 5" xfId="40565"/>
    <cellStyle name="Porcentagem 6 3 3 5 2" xfId="40566"/>
    <cellStyle name="Porcentagem 6 3 3 5 3" xfId="40567"/>
    <cellStyle name="Porcentagem 6 3 3 5 4" xfId="40568"/>
    <cellStyle name="Porcentagem 6 3 3 6" xfId="40569"/>
    <cellStyle name="Porcentagem 6 3 3 6 2" xfId="40570"/>
    <cellStyle name="Porcentagem 6 3 3 6 3" xfId="40571"/>
    <cellStyle name="Porcentagem 6 3 3 6 4" xfId="40572"/>
    <cellStyle name="Porcentagem 6 3 3 7" xfId="40573"/>
    <cellStyle name="Porcentagem 6 3 3 7 2" xfId="40574"/>
    <cellStyle name="Porcentagem 6 3 3 7 3" xfId="40575"/>
    <cellStyle name="Porcentagem 6 3 3 8" xfId="40576"/>
    <cellStyle name="Porcentagem 6 3 3 9" xfId="40577"/>
    <cellStyle name="Porcentagem 6 3 4" xfId="40578"/>
    <cellStyle name="Porcentagem 6 3 4 2" xfId="40579"/>
    <cellStyle name="Porcentagem 6 3 4 2 2" xfId="40580"/>
    <cellStyle name="Porcentagem 6 3 4 2 2 2" xfId="40581"/>
    <cellStyle name="Porcentagem 6 3 4 2 2 3" xfId="40582"/>
    <cellStyle name="Porcentagem 6 3 4 2 2 4" xfId="40583"/>
    <cellStyle name="Porcentagem 6 3 4 2 3" xfId="40584"/>
    <cellStyle name="Porcentagem 6 3 4 2 3 2" xfId="40585"/>
    <cellStyle name="Porcentagem 6 3 4 2 3 3" xfId="40586"/>
    <cellStyle name="Porcentagem 6 3 4 2 4" xfId="40587"/>
    <cellStyle name="Porcentagem 6 3 4 2 5" xfId="40588"/>
    <cellStyle name="Porcentagem 6 3 4 2 6" xfId="40589"/>
    <cellStyle name="Porcentagem 6 3 4 3" xfId="40590"/>
    <cellStyle name="Porcentagem 6 3 4 3 2" xfId="40591"/>
    <cellStyle name="Porcentagem 6 3 4 3 3" xfId="40592"/>
    <cellStyle name="Porcentagem 6 3 4 3 4" xfId="40593"/>
    <cellStyle name="Porcentagem 6 3 4 4" xfId="40594"/>
    <cellStyle name="Porcentagem 6 3 4 4 2" xfId="40595"/>
    <cellStyle name="Porcentagem 6 3 4 4 3" xfId="40596"/>
    <cellStyle name="Porcentagem 6 3 4 4 4" xfId="40597"/>
    <cellStyle name="Porcentagem 6 3 4 5" xfId="40598"/>
    <cellStyle name="Porcentagem 6 3 4 5 2" xfId="40599"/>
    <cellStyle name="Porcentagem 6 3 4 5 3" xfId="40600"/>
    <cellStyle name="Porcentagem 6 3 4 5 4" xfId="40601"/>
    <cellStyle name="Porcentagem 6 3 4 6" xfId="40602"/>
    <cellStyle name="Porcentagem 6 3 4 6 2" xfId="40603"/>
    <cellStyle name="Porcentagem 6 3 4 6 3" xfId="40604"/>
    <cellStyle name="Porcentagem 6 3 4 7" xfId="40605"/>
    <cellStyle name="Porcentagem 6 3 4 8" xfId="40606"/>
    <cellStyle name="Porcentagem 6 3 4 9" xfId="40607"/>
    <cellStyle name="Porcentagem 6 3 5" xfId="40608"/>
    <cellStyle name="Porcentagem 6 3 5 2" xfId="40609"/>
    <cellStyle name="Porcentagem 6 3 5 2 2" xfId="40610"/>
    <cellStyle name="Porcentagem 6 3 5 2 2 2" xfId="40611"/>
    <cellStyle name="Porcentagem 6 3 5 2 2 3" xfId="40612"/>
    <cellStyle name="Porcentagem 6 3 5 2 2 4" xfId="40613"/>
    <cellStyle name="Porcentagem 6 3 5 2 3" xfId="40614"/>
    <cellStyle name="Porcentagem 6 3 5 2 3 2" xfId="40615"/>
    <cellStyle name="Porcentagem 6 3 5 2 3 3" xfId="40616"/>
    <cellStyle name="Porcentagem 6 3 5 2 4" xfId="40617"/>
    <cellStyle name="Porcentagem 6 3 5 2 5" xfId="40618"/>
    <cellStyle name="Porcentagem 6 3 5 2 6" xfId="40619"/>
    <cellStyle name="Porcentagem 6 3 5 3" xfId="40620"/>
    <cellStyle name="Porcentagem 6 3 5 3 2" xfId="40621"/>
    <cellStyle name="Porcentagem 6 3 5 3 3" xfId="40622"/>
    <cellStyle name="Porcentagem 6 3 5 3 4" xfId="40623"/>
    <cellStyle name="Porcentagem 6 3 5 4" xfId="40624"/>
    <cellStyle name="Porcentagem 6 3 5 4 2" xfId="40625"/>
    <cellStyle name="Porcentagem 6 3 5 4 3" xfId="40626"/>
    <cellStyle name="Porcentagem 6 3 5 4 4" xfId="40627"/>
    <cellStyle name="Porcentagem 6 3 5 5" xfId="40628"/>
    <cellStyle name="Porcentagem 6 3 5 5 2" xfId="40629"/>
    <cellStyle name="Porcentagem 6 3 5 5 3" xfId="40630"/>
    <cellStyle name="Porcentagem 6 3 5 5 4" xfId="40631"/>
    <cellStyle name="Porcentagem 6 3 5 6" xfId="40632"/>
    <cellStyle name="Porcentagem 6 3 5 6 2" xfId="40633"/>
    <cellStyle name="Porcentagem 6 3 5 6 3" xfId="40634"/>
    <cellStyle name="Porcentagem 6 3 5 7" xfId="40635"/>
    <cellStyle name="Porcentagem 6 3 5 8" xfId="40636"/>
    <cellStyle name="Porcentagem 6 3 5 9" xfId="40637"/>
    <cellStyle name="Porcentagem 6 3 6" xfId="40638"/>
    <cellStyle name="Porcentagem 6 3 6 2" xfId="40639"/>
    <cellStyle name="Porcentagem 6 3 6 2 2" xfId="40640"/>
    <cellStyle name="Porcentagem 6 3 6 2 2 2" xfId="40641"/>
    <cellStyle name="Porcentagem 6 3 6 2 2 3" xfId="40642"/>
    <cellStyle name="Porcentagem 6 3 6 2 2 4" xfId="40643"/>
    <cellStyle name="Porcentagem 6 3 6 2 3" xfId="40644"/>
    <cellStyle name="Porcentagem 6 3 6 2 3 2" xfId="40645"/>
    <cellStyle name="Porcentagem 6 3 6 2 3 3" xfId="40646"/>
    <cellStyle name="Porcentagem 6 3 6 2 4" xfId="40647"/>
    <cellStyle name="Porcentagem 6 3 6 2 5" xfId="40648"/>
    <cellStyle name="Porcentagem 6 3 6 2 6" xfId="40649"/>
    <cellStyle name="Porcentagem 6 3 6 3" xfId="40650"/>
    <cellStyle name="Porcentagem 6 3 6 3 2" xfId="40651"/>
    <cellStyle name="Porcentagem 6 3 6 3 3" xfId="40652"/>
    <cellStyle name="Porcentagem 6 3 6 3 4" xfId="40653"/>
    <cellStyle name="Porcentagem 6 3 6 4" xfId="40654"/>
    <cellStyle name="Porcentagem 6 3 6 4 2" xfId="40655"/>
    <cellStyle name="Porcentagem 6 3 6 4 3" xfId="40656"/>
    <cellStyle name="Porcentagem 6 3 6 4 4" xfId="40657"/>
    <cellStyle name="Porcentagem 6 3 6 5" xfId="40658"/>
    <cellStyle name="Porcentagem 6 3 6 5 2" xfId="40659"/>
    <cellStyle name="Porcentagem 6 3 6 5 3" xfId="40660"/>
    <cellStyle name="Porcentagem 6 3 6 6" xfId="40661"/>
    <cellStyle name="Porcentagem 6 3 6 7" xfId="40662"/>
    <cellStyle name="Porcentagem 6 3 6 8" xfId="40663"/>
    <cellStyle name="Porcentagem 6 3 7" xfId="40664"/>
    <cellStyle name="Porcentagem 6 3 7 2" xfId="40665"/>
    <cellStyle name="Porcentagem 6 3 7 2 2" xfId="40666"/>
    <cellStyle name="Porcentagem 6 3 7 2 3" xfId="40667"/>
    <cellStyle name="Porcentagem 6 3 7 2 4" xfId="40668"/>
    <cellStyle name="Porcentagem 6 3 7 3" xfId="40669"/>
    <cellStyle name="Porcentagem 6 3 7 3 2" xfId="40670"/>
    <cellStyle name="Porcentagem 6 3 7 3 3" xfId="40671"/>
    <cellStyle name="Porcentagem 6 3 7 4" xfId="40672"/>
    <cellStyle name="Porcentagem 6 3 7 5" xfId="40673"/>
    <cellStyle name="Porcentagem 6 3 7 6" xfId="40674"/>
    <cellStyle name="Porcentagem 6 3 8" xfId="40675"/>
    <cellStyle name="Porcentagem 6 3 8 2" xfId="40676"/>
    <cellStyle name="Porcentagem 6 3 8 3" xfId="40677"/>
    <cellStyle name="Porcentagem 6 3 8 4" xfId="40678"/>
    <cellStyle name="Porcentagem 6 3 9" xfId="40679"/>
    <cellStyle name="Porcentagem 6 3 9 2" xfId="40680"/>
    <cellStyle name="Porcentagem 6 3 9 3" xfId="40681"/>
    <cellStyle name="Porcentagem 6 3 9 4" xfId="40682"/>
    <cellStyle name="Porcentagem 6 4" xfId="40683"/>
    <cellStyle name="Porcentagem 6 4 10" xfId="40684"/>
    <cellStyle name="Porcentagem 6 4 10 2" xfId="40685"/>
    <cellStyle name="Porcentagem 6 4 10 3" xfId="40686"/>
    <cellStyle name="Porcentagem 6 4 10 4" xfId="40687"/>
    <cellStyle name="Porcentagem 6 4 11" xfId="40688"/>
    <cellStyle name="Porcentagem 6 4 11 2" xfId="40689"/>
    <cellStyle name="Porcentagem 6 4 11 3" xfId="40690"/>
    <cellStyle name="Porcentagem 6 4 12" xfId="40691"/>
    <cellStyle name="Porcentagem 6 4 13" xfId="40692"/>
    <cellStyle name="Porcentagem 6 4 14" xfId="40693"/>
    <cellStyle name="Porcentagem 6 4 2" xfId="40694"/>
    <cellStyle name="Porcentagem 6 4 2 10" xfId="40695"/>
    <cellStyle name="Porcentagem 6 4 2 11" xfId="40696"/>
    <cellStyle name="Porcentagem 6 4 2 2" xfId="40697"/>
    <cellStyle name="Porcentagem 6 4 2 2 10" xfId="40698"/>
    <cellStyle name="Porcentagem 6 4 2 2 2" xfId="40699"/>
    <cellStyle name="Porcentagem 6 4 2 2 2 2" xfId="40700"/>
    <cellStyle name="Porcentagem 6 4 2 2 2 2 2" xfId="40701"/>
    <cellStyle name="Porcentagem 6 4 2 2 2 2 2 2" xfId="40702"/>
    <cellStyle name="Porcentagem 6 4 2 2 2 2 2 3" xfId="40703"/>
    <cellStyle name="Porcentagem 6 4 2 2 2 2 2 4" xfId="40704"/>
    <cellStyle name="Porcentagem 6 4 2 2 2 2 3" xfId="40705"/>
    <cellStyle name="Porcentagem 6 4 2 2 2 2 3 2" xfId="40706"/>
    <cellStyle name="Porcentagem 6 4 2 2 2 2 3 3" xfId="40707"/>
    <cellStyle name="Porcentagem 6 4 2 2 2 2 4" xfId="40708"/>
    <cellStyle name="Porcentagem 6 4 2 2 2 2 5" xfId="40709"/>
    <cellStyle name="Porcentagem 6 4 2 2 2 2 6" xfId="40710"/>
    <cellStyle name="Porcentagem 6 4 2 2 2 3" xfId="40711"/>
    <cellStyle name="Porcentagem 6 4 2 2 2 3 2" xfId="40712"/>
    <cellStyle name="Porcentagem 6 4 2 2 2 3 3" xfId="40713"/>
    <cellStyle name="Porcentagem 6 4 2 2 2 3 4" xfId="40714"/>
    <cellStyle name="Porcentagem 6 4 2 2 2 4" xfId="40715"/>
    <cellStyle name="Porcentagem 6 4 2 2 2 4 2" xfId="40716"/>
    <cellStyle name="Porcentagem 6 4 2 2 2 4 3" xfId="40717"/>
    <cellStyle name="Porcentagem 6 4 2 2 2 4 4" xfId="40718"/>
    <cellStyle name="Porcentagem 6 4 2 2 2 5" xfId="40719"/>
    <cellStyle name="Porcentagem 6 4 2 2 2 5 2" xfId="40720"/>
    <cellStyle name="Porcentagem 6 4 2 2 2 5 3" xfId="40721"/>
    <cellStyle name="Porcentagem 6 4 2 2 2 5 4" xfId="40722"/>
    <cellStyle name="Porcentagem 6 4 2 2 2 6" xfId="40723"/>
    <cellStyle name="Porcentagem 6 4 2 2 2 6 2" xfId="40724"/>
    <cellStyle name="Porcentagem 6 4 2 2 2 6 3" xfId="40725"/>
    <cellStyle name="Porcentagem 6 4 2 2 2 7" xfId="40726"/>
    <cellStyle name="Porcentagem 6 4 2 2 2 8" xfId="40727"/>
    <cellStyle name="Porcentagem 6 4 2 2 2 9" xfId="40728"/>
    <cellStyle name="Porcentagem 6 4 2 2 3" xfId="40729"/>
    <cellStyle name="Porcentagem 6 4 2 2 3 2" xfId="40730"/>
    <cellStyle name="Porcentagem 6 4 2 2 3 2 2" xfId="40731"/>
    <cellStyle name="Porcentagem 6 4 2 2 3 2 3" xfId="40732"/>
    <cellStyle name="Porcentagem 6 4 2 2 3 2 4" xfId="40733"/>
    <cellStyle name="Porcentagem 6 4 2 2 3 3" xfId="40734"/>
    <cellStyle name="Porcentagem 6 4 2 2 3 3 2" xfId="40735"/>
    <cellStyle name="Porcentagem 6 4 2 2 3 3 3" xfId="40736"/>
    <cellStyle name="Porcentagem 6 4 2 2 3 4" xfId="40737"/>
    <cellStyle name="Porcentagem 6 4 2 2 3 5" xfId="40738"/>
    <cellStyle name="Porcentagem 6 4 2 2 3 6" xfId="40739"/>
    <cellStyle name="Porcentagem 6 4 2 2 4" xfId="40740"/>
    <cellStyle name="Porcentagem 6 4 2 2 4 2" xfId="40741"/>
    <cellStyle name="Porcentagem 6 4 2 2 4 3" xfId="40742"/>
    <cellStyle name="Porcentagem 6 4 2 2 4 4" xfId="40743"/>
    <cellStyle name="Porcentagem 6 4 2 2 5" xfId="40744"/>
    <cellStyle name="Porcentagem 6 4 2 2 5 2" xfId="40745"/>
    <cellStyle name="Porcentagem 6 4 2 2 5 3" xfId="40746"/>
    <cellStyle name="Porcentagem 6 4 2 2 5 4" xfId="40747"/>
    <cellStyle name="Porcentagem 6 4 2 2 6" xfId="40748"/>
    <cellStyle name="Porcentagem 6 4 2 2 6 2" xfId="40749"/>
    <cellStyle name="Porcentagem 6 4 2 2 6 3" xfId="40750"/>
    <cellStyle name="Porcentagem 6 4 2 2 6 4" xfId="40751"/>
    <cellStyle name="Porcentagem 6 4 2 2 7" xfId="40752"/>
    <cellStyle name="Porcentagem 6 4 2 2 7 2" xfId="40753"/>
    <cellStyle name="Porcentagem 6 4 2 2 7 3" xfId="40754"/>
    <cellStyle name="Porcentagem 6 4 2 2 8" xfId="40755"/>
    <cellStyle name="Porcentagem 6 4 2 2 9" xfId="40756"/>
    <cellStyle name="Porcentagem 6 4 2 3" xfId="40757"/>
    <cellStyle name="Porcentagem 6 4 2 3 2" xfId="40758"/>
    <cellStyle name="Porcentagem 6 4 2 3 2 2" xfId="40759"/>
    <cellStyle name="Porcentagem 6 4 2 3 2 2 2" xfId="40760"/>
    <cellStyle name="Porcentagem 6 4 2 3 2 2 3" xfId="40761"/>
    <cellStyle name="Porcentagem 6 4 2 3 2 2 4" xfId="40762"/>
    <cellStyle name="Porcentagem 6 4 2 3 2 3" xfId="40763"/>
    <cellStyle name="Porcentagem 6 4 2 3 2 3 2" xfId="40764"/>
    <cellStyle name="Porcentagem 6 4 2 3 2 3 3" xfId="40765"/>
    <cellStyle name="Porcentagem 6 4 2 3 2 4" xfId="40766"/>
    <cellStyle name="Porcentagem 6 4 2 3 2 5" xfId="40767"/>
    <cellStyle name="Porcentagem 6 4 2 3 2 6" xfId="40768"/>
    <cellStyle name="Porcentagem 6 4 2 3 3" xfId="40769"/>
    <cellStyle name="Porcentagem 6 4 2 3 3 2" xfId="40770"/>
    <cellStyle name="Porcentagem 6 4 2 3 3 3" xfId="40771"/>
    <cellStyle name="Porcentagem 6 4 2 3 3 4" xfId="40772"/>
    <cellStyle name="Porcentagem 6 4 2 3 4" xfId="40773"/>
    <cellStyle name="Porcentagem 6 4 2 3 4 2" xfId="40774"/>
    <cellStyle name="Porcentagem 6 4 2 3 4 3" xfId="40775"/>
    <cellStyle name="Porcentagem 6 4 2 3 4 4" xfId="40776"/>
    <cellStyle name="Porcentagem 6 4 2 3 5" xfId="40777"/>
    <cellStyle name="Porcentagem 6 4 2 3 5 2" xfId="40778"/>
    <cellStyle name="Porcentagem 6 4 2 3 5 3" xfId="40779"/>
    <cellStyle name="Porcentagem 6 4 2 3 5 4" xfId="40780"/>
    <cellStyle name="Porcentagem 6 4 2 3 6" xfId="40781"/>
    <cellStyle name="Porcentagem 6 4 2 3 6 2" xfId="40782"/>
    <cellStyle name="Porcentagem 6 4 2 3 6 3" xfId="40783"/>
    <cellStyle name="Porcentagem 6 4 2 3 7" xfId="40784"/>
    <cellStyle name="Porcentagem 6 4 2 3 8" xfId="40785"/>
    <cellStyle name="Porcentagem 6 4 2 3 9" xfId="40786"/>
    <cellStyle name="Porcentagem 6 4 2 4" xfId="40787"/>
    <cellStyle name="Porcentagem 6 4 2 4 2" xfId="40788"/>
    <cellStyle name="Porcentagem 6 4 2 4 2 2" xfId="40789"/>
    <cellStyle name="Porcentagem 6 4 2 4 2 3" xfId="40790"/>
    <cellStyle name="Porcentagem 6 4 2 4 2 4" xfId="40791"/>
    <cellStyle name="Porcentagem 6 4 2 4 3" xfId="40792"/>
    <cellStyle name="Porcentagem 6 4 2 4 3 2" xfId="40793"/>
    <cellStyle name="Porcentagem 6 4 2 4 3 3" xfId="40794"/>
    <cellStyle name="Porcentagem 6 4 2 4 4" xfId="40795"/>
    <cellStyle name="Porcentagem 6 4 2 4 5" xfId="40796"/>
    <cellStyle name="Porcentagem 6 4 2 4 6" xfId="40797"/>
    <cellStyle name="Porcentagem 6 4 2 5" xfId="40798"/>
    <cellStyle name="Porcentagem 6 4 2 5 2" xfId="40799"/>
    <cellStyle name="Porcentagem 6 4 2 5 3" xfId="40800"/>
    <cellStyle name="Porcentagem 6 4 2 5 4" xfId="40801"/>
    <cellStyle name="Porcentagem 6 4 2 6" xfId="40802"/>
    <cellStyle name="Porcentagem 6 4 2 6 2" xfId="40803"/>
    <cellStyle name="Porcentagem 6 4 2 6 3" xfId="40804"/>
    <cellStyle name="Porcentagem 6 4 2 6 4" xfId="40805"/>
    <cellStyle name="Porcentagem 6 4 2 7" xfId="40806"/>
    <cellStyle name="Porcentagem 6 4 2 7 2" xfId="40807"/>
    <cellStyle name="Porcentagem 6 4 2 7 3" xfId="40808"/>
    <cellStyle name="Porcentagem 6 4 2 7 4" xfId="40809"/>
    <cellStyle name="Porcentagem 6 4 2 8" xfId="40810"/>
    <cellStyle name="Porcentagem 6 4 2 8 2" xfId="40811"/>
    <cellStyle name="Porcentagem 6 4 2 8 3" xfId="40812"/>
    <cellStyle name="Porcentagem 6 4 2 9" xfId="40813"/>
    <cellStyle name="Porcentagem 6 4 3" xfId="40814"/>
    <cellStyle name="Porcentagem 6 4 3 10" xfId="40815"/>
    <cellStyle name="Porcentagem 6 4 3 2" xfId="40816"/>
    <cellStyle name="Porcentagem 6 4 3 2 2" xfId="40817"/>
    <cellStyle name="Porcentagem 6 4 3 2 2 2" xfId="40818"/>
    <cellStyle name="Porcentagem 6 4 3 2 2 2 2" xfId="40819"/>
    <cellStyle name="Porcentagem 6 4 3 2 2 2 3" xfId="40820"/>
    <cellStyle name="Porcentagem 6 4 3 2 2 2 4" xfId="40821"/>
    <cellStyle name="Porcentagem 6 4 3 2 2 3" xfId="40822"/>
    <cellStyle name="Porcentagem 6 4 3 2 2 3 2" xfId="40823"/>
    <cellStyle name="Porcentagem 6 4 3 2 2 3 3" xfId="40824"/>
    <cellStyle name="Porcentagem 6 4 3 2 2 4" xfId="40825"/>
    <cellStyle name="Porcentagem 6 4 3 2 2 5" xfId="40826"/>
    <cellStyle name="Porcentagem 6 4 3 2 2 6" xfId="40827"/>
    <cellStyle name="Porcentagem 6 4 3 2 3" xfId="40828"/>
    <cellStyle name="Porcentagem 6 4 3 2 3 2" xfId="40829"/>
    <cellStyle name="Porcentagem 6 4 3 2 3 3" xfId="40830"/>
    <cellStyle name="Porcentagem 6 4 3 2 3 4" xfId="40831"/>
    <cellStyle name="Porcentagem 6 4 3 2 4" xfId="40832"/>
    <cellStyle name="Porcentagem 6 4 3 2 4 2" xfId="40833"/>
    <cellStyle name="Porcentagem 6 4 3 2 4 3" xfId="40834"/>
    <cellStyle name="Porcentagem 6 4 3 2 4 4" xfId="40835"/>
    <cellStyle name="Porcentagem 6 4 3 2 5" xfId="40836"/>
    <cellStyle name="Porcentagem 6 4 3 2 5 2" xfId="40837"/>
    <cellStyle name="Porcentagem 6 4 3 2 5 3" xfId="40838"/>
    <cellStyle name="Porcentagem 6 4 3 2 5 4" xfId="40839"/>
    <cellStyle name="Porcentagem 6 4 3 2 6" xfId="40840"/>
    <cellStyle name="Porcentagem 6 4 3 2 6 2" xfId="40841"/>
    <cellStyle name="Porcentagem 6 4 3 2 6 3" xfId="40842"/>
    <cellStyle name="Porcentagem 6 4 3 2 7" xfId="40843"/>
    <cellStyle name="Porcentagem 6 4 3 2 8" xfId="40844"/>
    <cellStyle name="Porcentagem 6 4 3 2 9" xfId="40845"/>
    <cellStyle name="Porcentagem 6 4 3 3" xfId="40846"/>
    <cellStyle name="Porcentagem 6 4 3 3 2" xfId="40847"/>
    <cellStyle name="Porcentagem 6 4 3 3 2 2" xfId="40848"/>
    <cellStyle name="Porcentagem 6 4 3 3 2 3" xfId="40849"/>
    <cellStyle name="Porcentagem 6 4 3 3 2 4" xfId="40850"/>
    <cellStyle name="Porcentagem 6 4 3 3 3" xfId="40851"/>
    <cellStyle name="Porcentagem 6 4 3 3 3 2" xfId="40852"/>
    <cellStyle name="Porcentagem 6 4 3 3 3 3" xfId="40853"/>
    <cellStyle name="Porcentagem 6 4 3 3 4" xfId="40854"/>
    <cellStyle name="Porcentagem 6 4 3 3 5" xfId="40855"/>
    <cellStyle name="Porcentagem 6 4 3 3 6" xfId="40856"/>
    <cellStyle name="Porcentagem 6 4 3 4" xfId="40857"/>
    <cellStyle name="Porcentagem 6 4 3 4 2" xfId="40858"/>
    <cellStyle name="Porcentagem 6 4 3 4 3" xfId="40859"/>
    <cellStyle name="Porcentagem 6 4 3 4 4" xfId="40860"/>
    <cellStyle name="Porcentagem 6 4 3 5" xfId="40861"/>
    <cellStyle name="Porcentagem 6 4 3 5 2" xfId="40862"/>
    <cellStyle name="Porcentagem 6 4 3 5 3" xfId="40863"/>
    <cellStyle name="Porcentagem 6 4 3 5 4" xfId="40864"/>
    <cellStyle name="Porcentagem 6 4 3 6" xfId="40865"/>
    <cellStyle name="Porcentagem 6 4 3 6 2" xfId="40866"/>
    <cellStyle name="Porcentagem 6 4 3 6 3" xfId="40867"/>
    <cellStyle name="Porcentagem 6 4 3 6 4" xfId="40868"/>
    <cellStyle name="Porcentagem 6 4 3 7" xfId="40869"/>
    <cellStyle name="Porcentagem 6 4 3 7 2" xfId="40870"/>
    <cellStyle name="Porcentagem 6 4 3 7 3" xfId="40871"/>
    <cellStyle name="Porcentagem 6 4 3 8" xfId="40872"/>
    <cellStyle name="Porcentagem 6 4 3 9" xfId="40873"/>
    <cellStyle name="Porcentagem 6 4 4" xfId="40874"/>
    <cellStyle name="Porcentagem 6 4 4 2" xfId="40875"/>
    <cellStyle name="Porcentagem 6 4 4 2 2" xfId="40876"/>
    <cellStyle name="Porcentagem 6 4 4 2 2 2" xfId="40877"/>
    <cellStyle name="Porcentagem 6 4 4 2 2 3" xfId="40878"/>
    <cellStyle name="Porcentagem 6 4 4 2 2 4" xfId="40879"/>
    <cellStyle name="Porcentagem 6 4 4 2 3" xfId="40880"/>
    <cellStyle name="Porcentagem 6 4 4 2 3 2" xfId="40881"/>
    <cellStyle name="Porcentagem 6 4 4 2 3 3" xfId="40882"/>
    <cellStyle name="Porcentagem 6 4 4 2 4" xfId="40883"/>
    <cellStyle name="Porcentagem 6 4 4 2 5" xfId="40884"/>
    <cellStyle name="Porcentagem 6 4 4 2 6" xfId="40885"/>
    <cellStyle name="Porcentagem 6 4 4 3" xfId="40886"/>
    <cellStyle name="Porcentagem 6 4 4 3 2" xfId="40887"/>
    <cellStyle name="Porcentagem 6 4 4 3 3" xfId="40888"/>
    <cellStyle name="Porcentagem 6 4 4 3 4" xfId="40889"/>
    <cellStyle name="Porcentagem 6 4 4 4" xfId="40890"/>
    <cellStyle name="Porcentagem 6 4 4 4 2" xfId="40891"/>
    <cellStyle name="Porcentagem 6 4 4 4 3" xfId="40892"/>
    <cellStyle name="Porcentagem 6 4 4 4 4" xfId="40893"/>
    <cellStyle name="Porcentagem 6 4 4 5" xfId="40894"/>
    <cellStyle name="Porcentagem 6 4 4 5 2" xfId="40895"/>
    <cellStyle name="Porcentagem 6 4 4 5 3" xfId="40896"/>
    <cellStyle name="Porcentagem 6 4 4 5 4" xfId="40897"/>
    <cellStyle name="Porcentagem 6 4 4 6" xfId="40898"/>
    <cellStyle name="Porcentagem 6 4 4 6 2" xfId="40899"/>
    <cellStyle name="Porcentagem 6 4 4 6 3" xfId="40900"/>
    <cellStyle name="Porcentagem 6 4 4 7" xfId="40901"/>
    <cellStyle name="Porcentagem 6 4 4 8" xfId="40902"/>
    <cellStyle name="Porcentagem 6 4 4 9" xfId="40903"/>
    <cellStyle name="Porcentagem 6 4 5" xfId="40904"/>
    <cellStyle name="Porcentagem 6 4 5 2" xfId="40905"/>
    <cellStyle name="Porcentagem 6 4 5 2 2" xfId="40906"/>
    <cellStyle name="Porcentagem 6 4 5 2 2 2" xfId="40907"/>
    <cellStyle name="Porcentagem 6 4 5 2 2 3" xfId="40908"/>
    <cellStyle name="Porcentagem 6 4 5 2 2 4" xfId="40909"/>
    <cellStyle name="Porcentagem 6 4 5 2 3" xfId="40910"/>
    <cellStyle name="Porcentagem 6 4 5 2 3 2" xfId="40911"/>
    <cellStyle name="Porcentagem 6 4 5 2 3 3" xfId="40912"/>
    <cellStyle name="Porcentagem 6 4 5 2 4" xfId="40913"/>
    <cellStyle name="Porcentagem 6 4 5 2 5" xfId="40914"/>
    <cellStyle name="Porcentagem 6 4 5 2 6" xfId="40915"/>
    <cellStyle name="Porcentagem 6 4 5 3" xfId="40916"/>
    <cellStyle name="Porcentagem 6 4 5 3 2" xfId="40917"/>
    <cellStyle name="Porcentagem 6 4 5 3 3" xfId="40918"/>
    <cellStyle name="Porcentagem 6 4 5 3 4" xfId="40919"/>
    <cellStyle name="Porcentagem 6 4 5 4" xfId="40920"/>
    <cellStyle name="Porcentagem 6 4 5 4 2" xfId="40921"/>
    <cellStyle name="Porcentagem 6 4 5 4 3" xfId="40922"/>
    <cellStyle name="Porcentagem 6 4 5 4 4" xfId="40923"/>
    <cellStyle name="Porcentagem 6 4 5 5" xfId="40924"/>
    <cellStyle name="Porcentagem 6 4 5 5 2" xfId="40925"/>
    <cellStyle name="Porcentagem 6 4 5 5 3" xfId="40926"/>
    <cellStyle name="Porcentagem 6 4 5 5 4" xfId="40927"/>
    <cellStyle name="Porcentagem 6 4 5 6" xfId="40928"/>
    <cellStyle name="Porcentagem 6 4 5 6 2" xfId="40929"/>
    <cellStyle name="Porcentagem 6 4 5 6 3" xfId="40930"/>
    <cellStyle name="Porcentagem 6 4 5 7" xfId="40931"/>
    <cellStyle name="Porcentagem 6 4 5 8" xfId="40932"/>
    <cellStyle name="Porcentagem 6 4 5 9" xfId="40933"/>
    <cellStyle name="Porcentagem 6 4 6" xfId="40934"/>
    <cellStyle name="Porcentagem 6 4 6 2" xfId="40935"/>
    <cellStyle name="Porcentagem 6 4 6 2 2" xfId="40936"/>
    <cellStyle name="Porcentagem 6 4 6 2 2 2" xfId="40937"/>
    <cellStyle name="Porcentagem 6 4 6 2 2 3" xfId="40938"/>
    <cellStyle name="Porcentagem 6 4 6 2 2 4" xfId="40939"/>
    <cellStyle name="Porcentagem 6 4 6 2 3" xfId="40940"/>
    <cellStyle name="Porcentagem 6 4 6 2 3 2" xfId="40941"/>
    <cellStyle name="Porcentagem 6 4 6 2 3 3" xfId="40942"/>
    <cellStyle name="Porcentagem 6 4 6 2 4" xfId="40943"/>
    <cellStyle name="Porcentagem 6 4 6 2 5" xfId="40944"/>
    <cellStyle name="Porcentagem 6 4 6 2 6" xfId="40945"/>
    <cellStyle name="Porcentagem 6 4 6 3" xfId="40946"/>
    <cellStyle name="Porcentagem 6 4 6 3 2" xfId="40947"/>
    <cellStyle name="Porcentagem 6 4 6 3 3" xfId="40948"/>
    <cellStyle name="Porcentagem 6 4 6 3 4" xfId="40949"/>
    <cellStyle name="Porcentagem 6 4 6 4" xfId="40950"/>
    <cellStyle name="Porcentagem 6 4 6 4 2" xfId="40951"/>
    <cellStyle name="Porcentagem 6 4 6 4 3" xfId="40952"/>
    <cellStyle name="Porcentagem 6 4 6 4 4" xfId="40953"/>
    <cellStyle name="Porcentagem 6 4 6 5" xfId="40954"/>
    <cellStyle name="Porcentagem 6 4 6 5 2" xfId="40955"/>
    <cellStyle name="Porcentagem 6 4 6 5 3" xfId="40956"/>
    <cellStyle name="Porcentagem 6 4 6 6" xfId="40957"/>
    <cellStyle name="Porcentagem 6 4 6 7" xfId="40958"/>
    <cellStyle name="Porcentagem 6 4 6 8" xfId="40959"/>
    <cellStyle name="Porcentagem 6 4 7" xfId="40960"/>
    <cellStyle name="Porcentagem 6 4 7 2" xfId="40961"/>
    <cellStyle name="Porcentagem 6 4 7 2 2" xfId="40962"/>
    <cellStyle name="Porcentagem 6 4 7 2 3" xfId="40963"/>
    <cellStyle name="Porcentagem 6 4 7 2 4" xfId="40964"/>
    <cellStyle name="Porcentagem 6 4 7 3" xfId="40965"/>
    <cellStyle name="Porcentagem 6 4 7 3 2" xfId="40966"/>
    <cellStyle name="Porcentagem 6 4 7 3 3" xfId="40967"/>
    <cellStyle name="Porcentagem 6 4 7 4" xfId="40968"/>
    <cellStyle name="Porcentagem 6 4 7 5" xfId="40969"/>
    <cellStyle name="Porcentagem 6 4 7 6" xfId="40970"/>
    <cellStyle name="Porcentagem 6 4 8" xfId="40971"/>
    <cellStyle name="Porcentagem 6 4 8 2" xfId="40972"/>
    <cellStyle name="Porcentagem 6 4 8 3" xfId="40973"/>
    <cellStyle name="Porcentagem 6 4 8 4" xfId="40974"/>
    <cellStyle name="Porcentagem 6 4 9" xfId="40975"/>
    <cellStyle name="Porcentagem 6 4 9 2" xfId="40976"/>
    <cellStyle name="Porcentagem 6 4 9 3" xfId="40977"/>
    <cellStyle name="Porcentagem 6 4 9 4" xfId="40978"/>
    <cellStyle name="Porcentagem 6 5" xfId="40979"/>
    <cellStyle name="Porcentagem 6 5 10" xfId="40980"/>
    <cellStyle name="Porcentagem 6 5 11" xfId="40981"/>
    <cellStyle name="Porcentagem 6 5 2" xfId="40982"/>
    <cellStyle name="Porcentagem 6 5 2 10" xfId="40983"/>
    <cellStyle name="Porcentagem 6 5 2 2" xfId="40984"/>
    <cellStyle name="Porcentagem 6 5 2 2 2" xfId="40985"/>
    <cellStyle name="Porcentagem 6 5 2 2 2 2" xfId="40986"/>
    <cellStyle name="Porcentagem 6 5 2 2 2 2 2" xfId="40987"/>
    <cellStyle name="Porcentagem 6 5 2 2 2 2 3" xfId="40988"/>
    <cellStyle name="Porcentagem 6 5 2 2 2 2 4" xfId="40989"/>
    <cellStyle name="Porcentagem 6 5 2 2 2 3" xfId="40990"/>
    <cellStyle name="Porcentagem 6 5 2 2 2 3 2" xfId="40991"/>
    <cellStyle name="Porcentagem 6 5 2 2 2 3 3" xfId="40992"/>
    <cellStyle name="Porcentagem 6 5 2 2 2 4" xfId="40993"/>
    <cellStyle name="Porcentagem 6 5 2 2 2 5" xfId="40994"/>
    <cellStyle name="Porcentagem 6 5 2 2 2 6" xfId="40995"/>
    <cellStyle name="Porcentagem 6 5 2 2 3" xfId="40996"/>
    <cellStyle name="Porcentagem 6 5 2 2 3 2" xfId="40997"/>
    <cellStyle name="Porcentagem 6 5 2 2 3 3" xfId="40998"/>
    <cellStyle name="Porcentagem 6 5 2 2 3 4" xfId="40999"/>
    <cellStyle name="Porcentagem 6 5 2 2 4" xfId="41000"/>
    <cellStyle name="Porcentagem 6 5 2 2 4 2" xfId="41001"/>
    <cellStyle name="Porcentagem 6 5 2 2 4 3" xfId="41002"/>
    <cellStyle name="Porcentagem 6 5 2 2 4 4" xfId="41003"/>
    <cellStyle name="Porcentagem 6 5 2 2 5" xfId="41004"/>
    <cellStyle name="Porcentagem 6 5 2 2 5 2" xfId="41005"/>
    <cellStyle name="Porcentagem 6 5 2 2 5 3" xfId="41006"/>
    <cellStyle name="Porcentagem 6 5 2 2 5 4" xfId="41007"/>
    <cellStyle name="Porcentagem 6 5 2 2 6" xfId="41008"/>
    <cellStyle name="Porcentagem 6 5 2 2 6 2" xfId="41009"/>
    <cellStyle name="Porcentagem 6 5 2 2 6 3" xfId="41010"/>
    <cellStyle name="Porcentagem 6 5 2 2 7" xfId="41011"/>
    <cellStyle name="Porcentagem 6 5 2 2 8" xfId="41012"/>
    <cellStyle name="Porcentagem 6 5 2 2 9" xfId="41013"/>
    <cellStyle name="Porcentagem 6 5 2 3" xfId="41014"/>
    <cellStyle name="Porcentagem 6 5 2 3 2" xfId="41015"/>
    <cellStyle name="Porcentagem 6 5 2 3 2 2" xfId="41016"/>
    <cellStyle name="Porcentagem 6 5 2 3 2 3" xfId="41017"/>
    <cellStyle name="Porcentagem 6 5 2 3 2 4" xfId="41018"/>
    <cellStyle name="Porcentagem 6 5 2 3 3" xfId="41019"/>
    <cellStyle name="Porcentagem 6 5 2 3 3 2" xfId="41020"/>
    <cellStyle name="Porcentagem 6 5 2 3 3 3" xfId="41021"/>
    <cellStyle name="Porcentagem 6 5 2 3 4" xfId="41022"/>
    <cellStyle name="Porcentagem 6 5 2 3 5" xfId="41023"/>
    <cellStyle name="Porcentagem 6 5 2 3 6" xfId="41024"/>
    <cellStyle name="Porcentagem 6 5 2 4" xfId="41025"/>
    <cellStyle name="Porcentagem 6 5 2 4 2" xfId="41026"/>
    <cellStyle name="Porcentagem 6 5 2 4 3" xfId="41027"/>
    <cellStyle name="Porcentagem 6 5 2 4 4" xfId="41028"/>
    <cellStyle name="Porcentagem 6 5 2 5" xfId="41029"/>
    <cellStyle name="Porcentagem 6 5 2 5 2" xfId="41030"/>
    <cellStyle name="Porcentagem 6 5 2 5 3" xfId="41031"/>
    <cellStyle name="Porcentagem 6 5 2 5 4" xfId="41032"/>
    <cellStyle name="Porcentagem 6 5 2 6" xfId="41033"/>
    <cellStyle name="Porcentagem 6 5 2 6 2" xfId="41034"/>
    <cellStyle name="Porcentagem 6 5 2 6 3" xfId="41035"/>
    <cellStyle name="Porcentagem 6 5 2 6 4" xfId="41036"/>
    <cellStyle name="Porcentagem 6 5 2 7" xfId="41037"/>
    <cellStyle name="Porcentagem 6 5 2 7 2" xfId="41038"/>
    <cellStyle name="Porcentagem 6 5 2 7 3" xfId="41039"/>
    <cellStyle name="Porcentagem 6 5 2 8" xfId="41040"/>
    <cellStyle name="Porcentagem 6 5 2 9" xfId="41041"/>
    <cellStyle name="Porcentagem 6 5 3" xfId="41042"/>
    <cellStyle name="Porcentagem 6 5 3 2" xfId="41043"/>
    <cellStyle name="Porcentagem 6 5 3 2 2" xfId="41044"/>
    <cellStyle name="Porcentagem 6 5 3 2 2 2" xfId="41045"/>
    <cellStyle name="Porcentagem 6 5 3 2 2 3" xfId="41046"/>
    <cellStyle name="Porcentagem 6 5 3 2 2 4" xfId="41047"/>
    <cellStyle name="Porcentagem 6 5 3 2 3" xfId="41048"/>
    <cellStyle name="Porcentagem 6 5 3 2 3 2" xfId="41049"/>
    <cellStyle name="Porcentagem 6 5 3 2 3 3" xfId="41050"/>
    <cellStyle name="Porcentagem 6 5 3 2 4" xfId="41051"/>
    <cellStyle name="Porcentagem 6 5 3 2 5" xfId="41052"/>
    <cellStyle name="Porcentagem 6 5 3 2 6" xfId="41053"/>
    <cellStyle name="Porcentagem 6 5 3 3" xfId="41054"/>
    <cellStyle name="Porcentagem 6 5 3 3 2" xfId="41055"/>
    <cellStyle name="Porcentagem 6 5 3 3 3" xfId="41056"/>
    <cellStyle name="Porcentagem 6 5 3 3 4" xfId="41057"/>
    <cellStyle name="Porcentagem 6 5 3 4" xfId="41058"/>
    <cellStyle name="Porcentagem 6 5 3 4 2" xfId="41059"/>
    <cellStyle name="Porcentagem 6 5 3 4 3" xfId="41060"/>
    <cellStyle name="Porcentagem 6 5 3 4 4" xfId="41061"/>
    <cellStyle name="Porcentagem 6 5 3 5" xfId="41062"/>
    <cellStyle name="Porcentagem 6 5 3 5 2" xfId="41063"/>
    <cellStyle name="Porcentagem 6 5 3 5 3" xfId="41064"/>
    <cellStyle name="Porcentagem 6 5 3 5 4" xfId="41065"/>
    <cellStyle name="Porcentagem 6 5 3 6" xfId="41066"/>
    <cellStyle name="Porcentagem 6 5 3 6 2" xfId="41067"/>
    <cellStyle name="Porcentagem 6 5 3 6 3" xfId="41068"/>
    <cellStyle name="Porcentagem 6 5 3 7" xfId="41069"/>
    <cellStyle name="Porcentagem 6 5 3 8" xfId="41070"/>
    <cellStyle name="Porcentagem 6 5 3 9" xfId="41071"/>
    <cellStyle name="Porcentagem 6 5 4" xfId="41072"/>
    <cellStyle name="Porcentagem 6 5 4 2" xfId="41073"/>
    <cellStyle name="Porcentagem 6 5 4 2 2" xfId="41074"/>
    <cellStyle name="Porcentagem 6 5 4 2 3" xfId="41075"/>
    <cellStyle name="Porcentagem 6 5 4 2 4" xfId="41076"/>
    <cellStyle name="Porcentagem 6 5 4 3" xfId="41077"/>
    <cellStyle name="Porcentagem 6 5 4 3 2" xfId="41078"/>
    <cellStyle name="Porcentagem 6 5 4 3 3" xfId="41079"/>
    <cellStyle name="Porcentagem 6 5 4 4" xfId="41080"/>
    <cellStyle name="Porcentagem 6 5 4 5" xfId="41081"/>
    <cellStyle name="Porcentagem 6 5 4 6" xfId="41082"/>
    <cellStyle name="Porcentagem 6 5 5" xfId="41083"/>
    <cellStyle name="Porcentagem 6 5 5 2" xfId="41084"/>
    <cellStyle name="Porcentagem 6 5 5 3" xfId="41085"/>
    <cellStyle name="Porcentagem 6 5 5 4" xfId="41086"/>
    <cellStyle name="Porcentagem 6 5 6" xfId="41087"/>
    <cellStyle name="Porcentagem 6 5 6 2" xfId="41088"/>
    <cellStyle name="Porcentagem 6 5 6 3" xfId="41089"/>
    <cellStyle name="Porcentagem 6 5 6 4" xfId="41090"/>
    <cellStyle name="Porcentagem 6 5 7" xfId="41091"/>
    <cellStyle name="Porcentagem 6 5 7 2" xfId="41092"/>
    <cellStyle name="Porcentagem 6 5 7 3" xfId="41093"/>
    <cellStyle name="Porcentagem 6 5 7 4" xfId="41094"/>
    <cellStyle name="Porcentagem 6 5 8" xfId="41095"/>
    <cellStyle name="Porcentagem 6 5 8 2" xfId="41096"/>
    <cellStyle name="Porcentagem 6 5 8 3" xfId="41097"/>
    <cellStyle name="Porcentagem 6 5 9" xfId="41098"/>
    <cellStyle name="Porcentagem 6 6" xfId="41099"/>
    <cellStyle name="Porcentagem 6 6 10" xfId="41100"/>
    <cellStyle name="Porcentagem 6 6 11" xfId="41101"/>
    <cellStyle name="Porcentagem 6 6 2" xfId="41102"/>
    <cellStyle name="Porcentagem 6 6 2 10" xfId="41103"/>
    <cellStyle name="Porcentagem 6 6 2 2" xfId="41104"/>
    <cellStyle name="Porcentagem 6 6 2 2 2" xfId="41105"/>
    <cellStyle name="Porcentagem 6 6 2 2 2 2" xfId="41106"/>
    <cellStyle name="Porcentagem 6 6 2 2 2 2 2" xfId="41107"/>
    <cellStyle name="Porcentagem 6 6 2 2 2 2 3" xfId="41108"/>
    <cellStyle name="Porcentagem 6 6 2 2 2 2 4" xfId="41109"/>
    <cellStyle name="Porcentagem 6 6 2 2 2 3" xfId="41110"/>
    <cellStyle name="Porcentagem 6 6 2 2 2 3 2" xfId="41111"/>
    <cellStyle name="Porcentagem 6 6 2 2 2 3 3" xfId="41112"/>
    <cellStyle name="Porcentagem 6 6 2 2 2 4" xfId="41113"/>
    <cellStyle name="Porcentagem 6 6 2 2 2 5" xfId="41114"/>
    <cellStyle name="Porcentagem 6 6 2 2 2 6" xfId="41115"/>
    <cellStyle name="Porcentagem 6 6 2 2 3" xfId="41116"/>
    <cellStyle name="Porcentagem 6 6 2 2 3 2" xfId="41117"/>
    <cellStyle name="Porcentagem 6 6 2 2 3 3" xfId="41118"/>
    <cellStyle name="Porcentagem 6 6 2 2 3 4" xfId="41119"/>
    <cellStyle name="Porcentagem 6 6 2 2 4" xfId="41120"/>
    <cellStyle name="Porcentagem 6 6 2 2 4 2" xfId="41121"/>
    <cellStyle name="Porcentagem 6 6 2 2 4 3" xfId="41122"/>
    <cellStyle name="Porcentagem 6 6 2 2 4 4" xfId="41123"/>
    <cellStyle name="Porcentagem 6 6 2 2 5" xfId="41124"/>
    <cellStyle name="Porcentagem 6 6 2 2 5 2" xfId="41125"/>
    <cellStyle name="Porcentagem 6 6 2 2 5 3" xfId="41126"/>
    <cellStyle name="Porcentagem 6 6 2 2 5 4" xfId="41127"/>
    <cellStyle name="Porcentagem 6 6 2 2 6" xfId="41128"/>
    <cellStyle name="Porcentagem 6 6 2 2 6 2" xfId="41129"/>
    <cellStyle name="Porcentagem 6 6 2 2 6 3" xfId="41130"/>
    <cellStyle name="Porcentagem 6 6 2 2 7" xfId="41131"/>
    <cellStyle name="Porcentagem 6 6 2 2 8" xfId="41132"/>
    <cellStyle name="Porcentagem 6 6 2 2 9" xfId="41133"/>
    <cellStyle name="Porcentagem 6 6 2 3" xfId="41134"/>
    <cellStyle name="Porcentagem 6 6 2 3 2" xfId="41135"/>
    <cellStyle name="Porcentagem 6 6 2 3 2 2" xfId="41136"/>
    <cellStyle name="Porcentagem 6 6 2 3 2 3" xfId="41137"/>
    <cellStyle name="Porcentagem 6 6 2 3 2 4" xfId="41138"/>
    <cellStyle name="Porcentagem 6 6 2 3 3" xfId="41139"/>
    <cellStyle name="Porcentagem 6 6 2 3 3 2" xfId="41140"/>
    <cellStyle name="Porcentagem 6 6 2 3 3 3" xfId="41141"/>
    <cellStyle name="Porcentagem 6 6 2 3 4" xfId="41142"/>
    <cellStyle name="Porcentagem 6 6 2 3 5" xfId="41143"/>
    <cellStyle name="Porcentagem 6 6 2 3 6" xfId="41144"/>
    <cellStyle name="Porcentagem 6 6 2 4" xfId="41145"/>
    <cellStyle name="Porcentagem 6 6 2 4 2" xfId="41146"/>
    <cellStyle name="Porcentagem 6 6 2 4 3" xfId="41147"/>
    <cellStyle name="Porcentagem 6 6 2 4 4" xfId="41148"/>
    <cellStyle name="Porcentagem 6 6 2 5" xfId="41149"/>
    <cellStyle name="Porcentagem 6 6 2 5 2" xfId="41150"/>
    <cellStyle name="Porcentagem 6 6 2 5 3" xfId="41151"/>
    <cellStyle name="Porcentagem 6 6 2 5 4" xfId="41152"/>
    <cellStyle name="Porcentagem 6 6 2 6" xfId="41153"/>
    <cellStyle name="Porcentagem 6 6 2 6 2" xfId="41154"/>
    <cellStyle name="Porcentagem 6 6 2 6 3" xfId="41155"/>
    <cellStyle name="Porcentagem 6 6 2 6 4" xfId="41156"/>
    <cellStyle name="Porcentagem 6 6 2 7" xfId="41157"/>
    <cellStyle name="Porcentagem 6 6 2 7 2" xfId="41158"/>
    <cellStyle name="Porcentagem 6 6 2 7 3" xfId="41159"/>
    <cellStyle name="Porcentagem 6 6 2 8" xfId="41160"/>
    <cellStyle name="Porcentagem 6 6 2 9" xfId="41161"/>
    <cellStyle name="Porcentagem 6 6 3" xfId="41162"/>
    <cellStyle name="Porcentagem 6 6 3 2" xfId="41163"/>
    <cellStyle name="Porcentagem 6 6 3 2 2" xfId="41164"/>
    <cellStyle name="Porcentagem 6 6 3 2 2 2" xfId="41165"/>
    <cellStyle name="Porcentagem 6 6 3 2 2 3" xfId="41166"/>
    <cellStyle name="Porcentagem 6 6 3 2 2 4" xfId="41167"/>
    <cellStyle name="Porcentagem 6 6 3 2 3" xfId="41168"/>
    <cellStyle name="Porcentagem 6 6 3 2 3 2" xfId="41169"/>
    <cellStyle name="Porcentagem 6 6 3 2 3 3" xfId="41170"/>
    <cellStyle name="Porcentagem 6 6 3 2 4" xfId="41171"/>
    <cellStyle name="Porcentagem 6 6 3 2 5" xfId="41172"/>
    <cellStyle name="Porcentagem 6 6 3 2 6" xfId="41173"/>
    <cellStyle name="Porcentagem 6 6 3 3" xfId="41174"/>
    <cellStyle name="Porcentagem 6 6 3 3 2" xfId="41175"/>
    <cellStyle name="Porcentagem 6 6 3 3 3" xfId="41176"/>
    <cellStyle name="Porcentagem 6 6 3 3 4" xfId="41177"/>
    <cellStyle name="Porcentagem 6 6 3 4" xfId="41178"/>
    <cellStyle name="Porcentagem 6 6 3 4 2" xfId="41179"/>
    <cellStyle name="Porcentagem 6 6 3 4 3" xfId="41180"/>
    <cellStyle name="Porcentagem 6 6 3 4 4" xfId="41181"/>
    <cellStyle name="Porcentagem 6 6 3 5" xfId="41182"/>
    <cellStyle name="Porcentagem 6 6 3 5 2" xfId="41183"/>
    <cellStyle name="Porcentagem 6 6 3 5 3" xfId="41184"/>
    <cellStyle name="Porcentagem 6 6 3 5 4" xfId="41185"/>
    <cellStyle name="Porcentagem 6 6 3 6" xfId="41186"/>
    <cellStyle name="Porcentagem 6 6 3 6 2" xfId="41187"/>
    <cellStyle name="Porcentagem 6 6 3 6 3" xfId="41188"/>
    <cellStyle name="Porcentagem 6 6 3 7" xfId="41189"/>
    <cellStyle name="Porcentagem 6 6 3 8" xfId="41190"/>
    <cellStyle name="Porcentagem 6 6 3 9" xfId="41191"/>
    <cellStyle name="Porcentagem 6 6 4" xfId="41192"/>
    <cellStyle name="Porcentagem 6 6 4 2" xfId="41193"/>
    <cellStyle name="Porcentagem 6 6 4 2 2" xfId="41194"/>
    <cellStyle name="Porcentagem 6 6 4 2 3" xfId="41195"/>
    <cellStyle name="Porcentagem 6 6 4 2 4" xfId="41196"/>
    <cellStyle name="Porcentagem 6 6 4 3" xfId="41197"/>
    <cellStyle name="Porcentagem 6 6 4 3 2" xfId="41198"/>
    <cellStyle name="Porcentagem 6 6 4 3 3" xfId="41199"/>
    <cellStyle name="Porcentagem 6 6 4 4" xfId="41200"/>
    <cellStyle name="Porcentagem 6 6 4 5" xfId="41201"/>
    <cellStyle name="Porcentagem 6 6 4 6" xfId="41202"/>
    <cellStyle name="Porcentagem 6 6 5" xfId="41203"/>
    <cellStyle name="Porcentagem 6 6 5 2" xfId="41204"/>
    <cellStyle name="Porcentagem 6 6 5 3" xfId="41205"/>
    <cellStyle name="Porcentagem 6 6 5 4" xfId="41206"/>
    <cellStyle name="Porcentagem 6 6 6" xfId="41207"/>
    <cellStyle name="Porcentagem 6 6 6 2" xfId="41208"/>
    <cellStyle name="Porcentagem 6 6 6 3" xfId="41209"/>
    <cellStyle name="Porcentagem 6 6 6 4" xfId="41210"/>
    <cellStyle name="Porcentagem 6 6 7" xfId="41211"/>
    <cellStyle name="Porcentagem 6 6 7 2" xfId="41212"/>
    <cellStyle name="Porcentagem 6 6 7 3" xfId="41213"/>
    <cellStyle name="Porcentagem 6 6 7 4" xfId="41214"/>
    <cellStyle name="Porcentagem 6 6 8" xfId="41215"/>
    <cellStyle name="Porcentagem 6 6 8 2" xfId="41216"/>
    <cellStyle name="Porcentagem 6 6 8 3" xfId="41217"/>
    <cellStyle name="Porcentagem 6 6 9" xfId="41218"/>
    <cellStyle name="Porcentagem 6 7" xfId="41219"/>
    <cellStyle name="Porcentagem 6 7 10" xfId="41220"/>
    <cellStyle name="Porcentagem 6 7 11" xfId="41221"/>
    <cellStyle name="Porcentagem 6 7 2" xfId="41222"/>
    <cellStyle name="Porcentagem 6 7 2 10" xfId="41223"/>
    <cellStyle name="Porcentagem 6 7 2 2" xfId="41224"/>
    <cellStyle name="Porcentagem 6 7 2 2 2" xfId="41225"/>
    <cellStyle name="Porcentagem 6 7 2 2 2 2" xfId="41226"/>
    <cellStyle name="Porcentagem 6 7 2 2 2 2 2" xfId="41227"/>
    <cellStyle name="Porcentagem 6 7 2 2 2 2 3" xfId="41228"/>
    <cellStyle name="Porcentagem 6 7 2 2 2 2 4" xfId="41229"/>
    <cellStyle name="Porcentagem 6 7 2 2 2 3" xfId="41230"/>
    <cellStyle name="Porcentagem 6 7 2 2 2 3 2" xfId="41231"/>
    <cellStyle name="Porcentagem 6 7 2 2 2 3 3" xfId="41232"/>
    <cellStyle name="Porcentagem 6 7 2 2 2 4" xfId="41233"/>
    <cellStyle name="Porcentagem 6 7 2 2 2 5" xfId="41234"/>
    <cellStyle name="Porcentagem 6 7 2 2 2 6" xfId="41235"/>
    <cellStyle name="Porcentagem 6 7 2 2 3" xfId="41236"/>
    <cellStyle name="Porcentagem 6 7 2 2 3 2" xfId="41237"/>
    <cellStyle name="Porcentagem 6 7 2 2 3 3" xfId="41238"/>
    <cellStyle name="Porcentagem 6 7 2 2 3 4" xfId="41239"/>
    <cellStyle name="Porcentagem 6 7 2 2 4" xfId="41240"/>
    <cellStyle name="Porcentagem 6 7 2 2 4 2" xfId="41241"/>
    <cellStyle name="Porcentagem 6 7 2 2 4 3" xfId="41242"/>
    <cellStyle name="Porcentagem 6 7 2 2 4 4" xfId="41243"/>
    <cellStyle name="Porcentagem 6 7 2 2 5" xfId="41244"/>
    <cellStyle name="Porcentagem 6 7 2 2 5 2" xfId="41245"/>
    <cellStyle name="Porcentagem 6 7 2 2 5 3" xfId="41246"/>
    <cellStyle name="Porcentagem 6 7 2 2 5 4" xfId="41247"/>
    <cellStyle name="Porcentagem 6 7 2 2 6" xfId="41248"/>
    <cellStyle name="Porcentagem 6 7 2 2 6 2" xfId="41249"/>
    <cellStyle name="Porcentagem 6 7 2 2 6 3" xfId="41250"/>
    <cellStyle name="Porcentagem 6 7 2 2 7" xfId="41251"/>
    <cellStyle name="Porcentagem 6 7 2 2 8" xfId="41252"/>
    <cellStyle name="Porcentagem 6 7 2 2 9" xfId="41253"/>
    <cellStyle name="Porcentagem 6 7 2 3" xfId="41254"/>
    <cellStyle name="Porcentagem 6 7 2 3 2" xfId="41255"/>
    <cellStyle name="Porcentagem 6 7 2 3 2 2" xfId="41256"/>
    <cellStyle name="Porcentagem 6 7 2 3 2 3" xfId="41257"/>
    <cellStyle name="Porcentagem 6 7 2 3 2 4" xfId="41258"/>
    <cellStyle name="Porcentagem 6 7 2 3 3" xfId="41259"/>
    <cellStyle name="Porcentagem 6 7 2 3 3 2" xfId="41260"/>
    <cellStyle name="Porcentagem 6 7 2 3 3 3" xfId="41261"/>
    <cellStyle name="Porcentagem 6 7 2 3 4" xfId="41262"/>
    <cellStyle name="Porcentagem 6 7 2 3 5" xfId="41263"/>
    <cellStyle name="Porcentagem 6 7 2 3 6" xfId="41264"/>
    <cellStyle name="Porcentagem 6 7 2 4" xfId="41265"/>
    <cellStyle name="Porcentagem 6 7 2 4 2" xfId="41266"/>
    <cellStyle name="Porcentagem 6 7 2 4 3" xfId="41267"/>
    <cellStyle name="Porcentagem 6 7 2 4 4" xfId="41268"/>
    <cellStyle name="Porcentagem 6 7 2 5" xfId="41269"/>
    <cellStyle name="Porcentagem 6 7 2 5 2" xfId="41270"/>
    <cellStyle name="Porcentagem 6 7 2 5 3" xfId="41271"/>
    <cellStyle name="Porcentagem 6 7 2 5 4" xfId="41272"/>
    <cellStyle name="Porcentagem 6 7 2 6" xfId="41273"/>
    <cellStyle name="Porcentagem 6 7 2 6 2" xfId="41274"/>
    <cellStyle name="Porcentagem 6 7 2 6 3" xfId="41275"/>
    <cellStyle name="Porcentagem 6 7 2 6 4" xfId="41276"/>
    <cellStyle name="Porcentagem 6 7 2 7" xfId="41277"/>
    <cellStyle name="Porcentagem 6 7 2 7 2" xfId="41278"/>
    <cellStyle name="Porcentagem 6 7 2 7 3" xfId="41279"/>
    <cellStyle name="Porcentagem 6 7 2 8" xfId="41280"/>
    <cellStyle name="Porcentagem 6 7 2 9" xfId="41281"/>
    <cellStyle name="Porcentagem 6 7 3" xfId="41282"/>
    <cellStyle name="Porcentagem 6 7 3 2" xfId="41283"/>
    <cellStyle name="Porcentagem 6 7 3 2 2" xfId="41284"/>
    <cellStyle name="Porcentagem 6 7 3 2 2 2" xfId="41285"/>
    <cellStyle name="Porcentagem 6 7 3 2 2 3" xfId="41286"/>
    <cellStyle name="Porcentagem 6 7 3 2 2 4" xfId="41287"/>
    <cellStyle name="Porcentagem 6 7 3 2 3" xfId="41288"/>
    <cellStyle name="Porcentagem 6 7 3 2 3 2" xfId="41289"/>
    <cellStyle name="Porcentagem 6 7 3 2 3 3" xfId="41290"/>
    <cellStyle name="Porcentagem 6 7 3 2 4" xfId="41291"/>
    <cellStyle name="Porcentagem 6 7 3 2 5" xfId="41292"/>
    <cellStyle name="Porcentagem 6 7 3 2 6" xfId="41293"/>
    <cellStyle name="Porcentagem 6 7 3 3" xfId="41294"/>
    <cellStyle name="Porcentagem 6 7 3 3 2" xfId="41295"/>
    <cellStyle name="Porcentagem 6 7 3 3 3" xfId="41296"/>
    <cellStyle name="Porcentagem 6 7 3 3 4" xfId="41297"/>
    <cellStyle name="Porcentagem 6 7 3 4" xfId="41298"/>
    <cellStyle name="Porcentagem 6 7 3 4 2" xfId="41299"/>
    <cellStyle name="Porcentagem 6 7 3 4 3" xfId="41300"/>
    <cellStyle name="Porcentagem 6 7 3 4 4" xfId="41301"/>
    <cellStyle name="Porcentagem 6 7 3 5" xfId="41302"/>
    <cellStyle name="Porcentagem 6 7 3 5 2" xfId="41303"/>
    <cellStyle name="Porcentagem 6 7 3 5 3" xfId="41304"/>
    <cellStyle name="Porcentagem 6 7 3 5 4" xfId="41305"/>
    <cellStyle name="Porcentagem 6 7 3 6" xfId="41306"/>
    <cellStyle name="Porcentagem 6 7 3 6 2" xfId="41307"/>
    <cellStyle name="Porcentagem 6 7 3 6 3" xfId="41308"/>
    <cellStyle name="Porcentagem 6 7 3 7" xfId="41309"/>
    <cellStyle name="Porcentagem 6 7 3 8" xfId="41310"/>
    <cellStyle name="Porcentagem 6 7 3 9" xfId="41311"/>
    <cellStyle name="Porcentagem 6 7 4" xfId="41312"/>
    <cellStyle name="Porcentagem 6 7 4 2" xfId="41313"/>
    <cellStyle name="Porcentagem 6 7 4 2 2" xfId="41314"/>
    <cellStyle name="Porcentagem 6 7 4 2 3" xfId="41315"/>
    <cellStyle name="Porcentagem 6 7 4 2 4" xfId="41316"/>
    <cellStyle name="Porcentagem 6 7 4 3" xfId="41317"/>
    <cellStyle name="Porcentagem 6 7 4 3 2" xfId="41318"/>
    <cellStyle name="Porcentagem 6 7 4 3 3" xfId="41319"/>
    <cellStyle name="Porcentagem 6 7 4 4" xfId="41320"/>
    <cellStyle name="Porcentagem 6 7 4 5" xfId="41321"/>
    <cellStyle name="Porcentagem 6 7 4 6" xfId="41322"/>
    <cellStyle name="Porcentagem 6 7 5" xfId="41323"/>
    <cellStyle name="Porcentagem 6 7 5 2" xfId="41324"/>
    <cellStyle name="Porcentagem 6 7 5 3" xfId="41325"/>
    <cellStyle name="Porcentagem 6 7 5 4" xfId="41326"/>
    <cellStyle name="Porcentagem 6 7 6" xfId="41327"/>
    <cellStyle name="Porcentagem 6 7 6 2" xfId="41328"/>
    <cellStyle name="Porcentagem 6 7 6 3" xfId="41329"/>
    <cellStyle name="Porcentagem 6 7 6 4" xfId="41330"/>
    <cellStyle name="Porcentagem 6 7 7" xfId="41331"/>
    <cellStyle name="Porcentagem 6 7 7 2" xfId="41332"/>
    <cellStyle name="Porcentagem 6 7 7 3" xfId="41333"/>
    <cellStyle name="Porcentagem 6 7 7 4" xfId="41334"/>
    <cellStyle name="Porcentagem 6 7 8" xfId="41335"/>
    <cellStyle name="Porcentagem 6 7 8 2" xfId="41336"/>
    <cellStyle name="Porcentagem 6 7 8 3" xfId="41337"/>
    <cellStyle name="Porcentagem 6 7 9" xfId="41338"/>
    <cellStyle name="Porcentagem 6 8" xfId="41339"/>
    <cellStyle name="Porcentagem 6 8 10" xfId="41340"/>
    <cellStyle name="Porcentagem 6 8 2" xfId="41341"/>
    <cellStyle name="Porcentagem 6 8 2 2" xfId="41342"/>
    <cellStyle name="Porcentagem 6 8 2 2 2" xfId="41343"/>
    <cellStyle name="Porcentagem 6 8 2 2 2 2" xfId="41344"/>
    <cellStyle name="Porcentagem 6 8 2 2 2 3" xfId="41345"/>
    <cellStyle name="Porcentagem 6 8 2 2 2 4" xfId="41346"/>
    <cellStyle name="Porcentagem 6 8 2 2 3" xfId="41347"/>
    <cellStyle name="Porcentagem 6 8 2 2 3 2" xfId="41348"/>
    <cellStyle name="Porcentagem 6 8 2 2 3 3" xfId="41349"/>
    <cellStyle name="Porcentagem 6 8 2 2 4" xfId="41350"/>
    <cellStyle name="Porcentagem 6 8 2 2 5" xfId="41351"/>
    <cellStyle name="Porcentagem 6 8 2 2 6" xfId="41352"/>
    <cellStyle name="Porcentagem 6 8 2 3" xfId="41353"/>
    <cellStyle name="Porcentagem 6 8 2 3 2" xfId="41354"/>
    <cellStyle name="Porcentagem 6 8 2 3 3" xfId="41355"/>
    <cellStyle name="Porcentagem 6 8 2 3 4" xfId="41356"/>
    <cellStyle name="Porcentagem 6 8 2 4" xfId="41357"/>
    <cellStyle name="Porcentagem 6 8 2 4 2" xfId="41358"/>
    <cellStyle name="Porcentagem 6 8 2 4 3" xfId="41359"/>
    <cellStyle name="Porcentagem 6 8 2 4 4" xfId="41360"/>
    <cellStyle name="Porcentagem 6 8 2 5" xfId="41361"/>
    <cellStyle name="Porcentagem 6 8 2 5 2" xfId="41362"/>
    <cellStyle name="Porcentagem 6 8 2 5 3" xfId="41363"/>
    <cellStyle name="Porcentagem 6 8 2 5 4" xfId="41364"/>
    <cellStyle name="Porcentagem 6 8 2 6" xfId="41365"/>
    <cellStyle name="Porcentagem 6 8 2 6 2" xfId="41366"/>
    <cellStyle name="Porcentagem 6 8 2 6 3" xfId="41367"/>
    <cellStyle name="Porcentagem 6 8 2 7" xfId="41368"/>
    <cellStyle name="Porcentagem 6 8 2 8" xfId="41369"/>
    <cellStyle name="Porcentagem 6 8 2 9" xfId="41370"/>
    <cellStyle name="Porcentagem 6 8 3" xfId="41371"/>
    <cellStyle name="Porcentagem 6 8 3 2" xfId="41372"/>
    <cellStyle name="Porcentagem 6 8 3 2 2" xfId="41373"/>
    <cellStyle name="Porcentagem 6 8 3 2 3" xfId="41374"/>
    <cellStyle name="Porcentagem 6 8 3 2 4" xfId="41375"/>
    <cellStyle name="Porcentagem 6 8 3 3" xfId="41376"/>
    <cellStyle name="Porcentagem 6 8 3 3 2" xfId="41377"/>
    <cellStyle name="Porcentagem 6 8 3 3 3" xfId="41378"/>
    <cellStyle name="Porcentagem 6 8 3 4" xfId="41379"/>
    <cellStyle name="Porcentagem 6 8 3 5" xfId="41380"/>
    <cellStyle name="Porcentagem 6 8 3 6" xfId="41381"/>
    <cellStyle name="Porcentagem 6 8 4" xfId="41382"/>
    <cellStyle name="Porcentagem 6 8 4 2" xfId="41383"/>
    <cellStyle name="Porcentagem 6 8 4 3" xfId="41384"/>
    <cellStyle name="Porcentagem 6 8 4 4" xfId="41385"/>
    <cellStyle name="Porcentagem 6 8 5" xfId="41386"/>
    <cellStyle name="Porcentagem 6 8 5 2" xfId="41387"/>
    <cellStyle name="Porcentagem 6 8 5 3" xfId="41388"/>
    <cellStyle name="Porcentagem 6 8 5 4" xfId="41389"/>
    <cellStyle name="Porcentagem 6 8 6" xfId="41390"/>
    <cellStyle name="Porcentagem 6 8 6 2" xfId="41391"/>
    <cellStyle name="Porcentagem 6 8 6 3" xfId="41392"/>
    <cellStyle name="Porcentagem 6 8 6 4" xfId="41393"/>
    <cellStyle name="Porcentagem 6 8 7" xfId="41394"/>
    <cellStyle name="Porcentagem 6 8 7 2" xfId="41395"/>
    <cellStyle name="Porcentagem 6 8 7 3" xfId="41396"/>
    <cellStyle name="Porcentagem 6 8 8" xfId="41397"/>
    <cellStyle name="Porcentagem 6 8 9" xfId="41398"/>
    <cellStyle name="Porcentagem 6 9" xfId="41399"/>
    <cellStyle name="Porcentagem 6 9 2" xfId="41400"/>
    <cellStyle name="Porcentagem 6 9 2 2" xfId="41401"/>
    <cellStyle name="Porcentagem 6 9 2 2 2" xfId="41402"/>
    <cellStyle name="Porcentagem 6 9 2 2 3" xfId="41403"/>
    <cellStyle name="Porcentagem 6 9 2 2 4" xfId="41404"/>
    <cellStyle name="Porcentagem 6 9 2 3" xfId="41405"/>
    <cellStyle name="Porcentagem 6 9 2 3 2" xfId="41406"/>
    <cellStyle name="Porcentagem 6 9 2 3 3" xfId="41407"/>
    <cellStyle name="Porcentagem 6 9 2 4" xfId="41408"/>
    <cellStyle name="Porcentagem 6 9 2 5" xfId="41409"/>
    <cellStyle name="Porcentagem 6 9 2 6" xfId="41410"/>
    <cellStyle name="Porcentagem 6 9 3" xfId="41411"/>
    <cellStyle name="Porcentagem 6 9 3 2" xfId="41412"/>
    <cellStyle name="Porcentagem 6 9 3 3" xfId="41413"/>
    <cellStyle name="Porcentagem 6 9 3 4" xfId="41414"/>
    <cellStyle name="Porcentagem 6 9 4" xfId="41415"/>
    <cellStyle name="Porcentagem 6 9 4 2" xfId="41416"/>
    <cellStyle name="Porcentagem 6 9 4 3" xfId="41417"/>
    <cellStyle name="Porcentagem 6 9 4 4" xfId="41418"/>
    <cellStyle name="Porcentagem 6 9 5" xfId="41419"/>
    <cellStyle name="Porcentagem 6 9 5 2" xfId="41420"/>
    <cellStyle name="Porcentagem 6 9 5 3" xfId="41421"/>
    <cellStyle name="Porcentagem 6 9 5 4" xfId="41422"/>
    <cellStyle name="Porcentagem 6 9 6" xfId="41423"/>
    <cellStyle name="Porcentagem 6 9 6 2" xfId="41424"/>
    <cellStyle name="Porcentagem 6 9 6 3" xfId="41425"/>
    <cellStyle name="Porcentagem 6 9 7" xfId="41426"/>
    <cellStyle name="Porcentagem 6 9 8" xfId="41427"/>
    <cellStyle name="Porcentagem 6 9 9" xfId="41428"/>
    <cellStyle name="Porcentagem 7" xfId="175"/>
    <cellStyle name="Porcentagem 7 2" xfId="223"/>
    <cellStyle name="Porcentagem 7 3" xfId="41429"/>
    <cellStyle name="Porcentagem 8" xfId="41430"/>
    <cellStyle name="Porcentagem 9" xfId="54135"/>
    <cellStyle name="Result" xfId="12"/>
    <cellStyle name="Result2" xfId="13"/>
    <cellStyle name="Saída 2" xfId="41431"/>
    <cellStyle name="Saída 2 2" xfId="41432"/>
    <cellStyle name="Sep. milhar [0]" xfId="89"/>
    <cellStyle name="Separador de m" xfId="90"/>
    <cellStyle name="Separador de milhares" xfId="14" builtinId="3"/>
    <cellStyle name="Separador de milhares 2" xfId="15"/>
    <cellStyle name="Separador de milhares 2 2" xfId="21"/>
    <cellStyle name="Separador de milhares 2 2 2" xfId="41433"/>
    <cellStyle name="Separador de milhares 2 2 2 2" xfId="41434"/>
    <cellStyle name="Separador de milhares 2 2 3" xfId="41435"/>
    <cellStyle name="Separador de milhares 2 2 4" xfId="41436"/>
    <cellStyle name="Separador de milhares 2 3" xfId="41437"/>
    <cellStyle name="Separador de milhares 2 3 2" xfId="41438"/>
    <cellStyle name="Separador de milhares 2 4" xfId="41439"/>
    <cellStyle name="Separador de milhares 2 5" xfId="41440"/>
    <cellStyle name="Separador de milhares 3" xfId="22"/>
    <cellStyle name="Separador de milhares 4" xfId="16"/>
    <cellStyle name="Sepavador de milhares [0]_Pasta2" xfId="91"/>
    <cellStyle name="Standard_RP100_01 (metr.)" xfId="92"/>
    <cellStyle name="Texto de Aviso 2" xfId="41441"/>
    <cellStyle name="Texto de Aviso 2 2" xfId="41442"/>
    <cellStyle name="Texto Explicativo 2" xfId="41443"/>
    <cellStyle name="Texto Explicativo 2 2" xfId="41444"/>
    <cellStyle name="Título 1 2" xfId="41445"/>
    <cellStyle name="Título 1 2 2" xfId="41446"/>
    <cellStyle name="Título 2 2" xfId="41447"/>
    <cellStyle name="Título 2 2 2" xfId="41448"/>
    <cellStyle name="Título 3 2" xfId="41449"/>
    <cellStyle name="Título 3 2 2" xfId="41450"/>
    <cellStyle name="Título 4 2" xfId="41451"/>
    <cellStyle name="Título 4 2 2" xfId="41452"/>
    <cellStyle name="Titulo1" xfId="93"/>
    <cellStyle name="Titulo2" xfId="94"/>
    <cellStyle name="Vírgula 10" xfId="117"/>
    <cellStyle name="Vírgula 10 10" xfId="41453"/>
    <cellStyle name="Vírgula 10 10 2" xfId="41454"/>
    <cellStyle name="Vírgula 10 10 2 2" xfId="41455"/>
    <cellStyle name="Vírgula 10 10 2 2 2" xfId="41456"/>
    <cellStyle name="Vírgula 10 10 2 2 3" xfId="41457"/>
    <cellStyle name="Vírgula 10 10 2 2 4" xfId="41458"/>
    <cellStyle name="Vírgula 10 10 2 3" xfId="41459"/>
    <cellStyle name="Vírgula 10 10 2 3 2" xfId="41460"/>
    <cellStyle name="Vírgula 10 10 2 3 3" xfId="41461"/>
    <cellStyle name="Vírgula 10 10 2 4" xfId="41462"/>
    <cellStyle name="Vírgula 10 10 2 5" xfId="41463"/>
    <cellStyle name="Vírgula 10 10 2 6" xfId="41464"/>
    <cellStyle name="Vírgula 10 10 3" xfId="41465"/>
    <cellStyle name="Vírgula 10 10 3 2" xfId="41466"/>
    <cellStyle name="Vírgula 10 10 3 3" xfId="41467"/>
    <cellStyle name="Vírgula 10 10 3 4" xfId="41468"/>
    <cellStyle name="Vírgula 10 10 4" xfId="41469"/>
    <cellStyle name="Vírgula 10 10 4 2" xfId="41470"/>
    <cellStyle name="Vírgula 10 10 4 3" xfId="41471"/>
    <cellStyle name="Vírgula 10 10 4 4" xfId="41472"/>
    <cellStyle name="Vírgula 10 10 5" xfId="41473"/>
    <cellStyle name="Vírgula 10 10 5 2" xfId="41474"/>
    <cellStyle name="Vírgula 10 10 5 3" xfId="41475"/>
    <cellStyle name="Vírgula 10 10 5 4" xfId="41476"/>
    <cellStyle name="Vírgula 10 10 6" xfId="41477"/>
    <cellStyle name="Vírgula 10 10 6 2" xfId="41478"/>
    <cellStyle name="Vírgula 10 10 6 3" xfId="41479"/>
    <cellStyle name="Vírgula 10 10 7" xfId="41480"/>
    <cellStyle name="Vírgula 10 10 8" xfId="41481"/>
    <cellStyle name="Vírgula 10 10 9" xfId="41482"/>
    <cellStyle name="Vírgula 10 11" xfId="41483"/>
    <cellStyle name="Vírgula 10 11 2" xfId="41484"/>
    <cellStyle name="Vírgula 10 11 2 2" xfId="41485"/>
    <cellStyle name="Vírgula 10 11 2 2 2" xfId="41486"/>
    <cellStyle name="Vírgula 10 11 2 2 3" xfId="41487"/>
    <cellStyle name="Vírgula 10 11 2 2 4" xfId="41488"/>
    <cellStyle name="Vírgula 10 11 2 3" xfId="41489"/>
    <cellStyle name="Vírgula 10 11 2 3 2" xfId="41490"/>
    <cellStyle name="Vírgula 10 11 2 3 3" xfId="41491"/>
    <cellStyle name="Vírgula 10 11 2 4" xfId="41492"/>
    <cellStyle name="Vírgula 10 11 2 5" xfId="41493"/>
    <cellStyle name="Vírgula 10 11 2 6" xfId="41494"/>
    <cellStyle name="Vírgula 10 11 3" xfId="41495"/>
    <cellStyle name="Vírgula 10 11 3 2" xfId="41496"/>
    <cellStyle name="Vírgula 10 11 3 3" xfId="41497"/>
    <cellStyle name="Vírgula 10 11 3 4" xfId="41498"/>
    <cellStyle name="Vírgula 10 11 4" xfId="41499"/>
    <cellStyle name="Vírgula 10 11 4 2" xfId="41500"/>
    <cellStyle name="Vírgula 10 11 4 3" xfId="41501"/>
    <cellStyle name="Vírgula 10 11 4 4" xfId="41502"/>
    <cellStyle name="Vírgula 10 11 5" xfId="41503"/>
    <cellStyle name="Vírgula 10 11 5 2" xfId="41504"/>
    <cellStyle name="Vírgula 10 11 5 3" xfId="41505"/>
    <cellStyle name="Vírgula 10 11 5 4" xfId="41506"/>
    <cellStyle name="Vírgula 10 11 6" xfId="41507"/>
    <cellStyle name="Vírgula 10 11 6 2" xfId="41508"/>
    <cellStyle name="Vírgula 10 11 6 3" xfId="41509"/>
    <cellStyle name="Vírgula 10 11 7" xfId="41510"/>
    <cellStyle name="Vírgula 10 11 8" xfId="41511"/>
    <cellStyle name="Vírgula 10 11 9" xfId="41512"/>
    <cellStyle name="Vírgula 10 12" xfId="41513"/>
    <cellStyle name="Vírgula 10 12 2" xfId="41514"/>
    <cellStyle name="Vírgula 10 12 2 2" xfId="41515"/>
    <cellStyle name="Vírgula 10 12 2 2 2" xfId="41516"/>
    <cellStyle name="Vírgula 10 12 2 2 3" xfId="41517"/>
    <cellStyle name="Vírgula 10 12 2 2 4" xfId="41518"/>
    <cellStyle name="Vírgula 10 12 2 3" xfId="41519"/>
    <cellStyle name="Vírgula 10 12 2 3 2" xfId="41520"/>
    <cellStyle name="Vírgula 10 12 2 3 3" xfId="41521"/>
    <cellStyle name="Vírgula 10 12 2 4" xfId="41522"/>
    <cellStyle name="Vírgula 10 12 2 5" xfId="41523"/>
    <cellStyle name="Vírgula 10 12 2 6" xfId="41524"/>
    <cellStyle name="Vírgula 10 12 3" xfId="41525"/>
    <cellStyle name="Vírgula 10 12 3 2" xfId="41526"/>
    <cellStyle name="Vírgula 10 12 3 3" xfId="41527"/>
    <cellStyle name="Vírgula 10 12 3 4" xfId="41528"/>
    <cellStyle name="Vírgula 10 12 4" xfId="41529"/>
    <cellStyle name="Vírgula 10 12 4 2" xfId="41530"/>
    <cellStyle name="Vírgula 10 12 4 3" xfId="41531"/>
    <cellStyle name="Vírgula 10 12 4 4" xfId="41532"/>
    <cellStyle name="Vírgula 10 12 5" xfId="41533"/>
    <cellStyle name="Vírgula 10 12 5 2" xfId="41534"/>
    <cellStyle name="Vírgula 10 12 5 3" xfId="41535"/>
    <cellStyle name="Vírgula 10 12 6" xfId="41536"/>
    <cellStyle name="Vírgula 10 12 7" xfId="41537"/>
    <cellStyle name="Vírgula 10 12 8" xfId="41538"/>
    <cellStyle name="Vírgula 10 13" xfId="41539"/>
    <cellStyle name="Vírgula 10 13 2" xfId="41540"/>
    <cellStyle name="Vírgula 10 13 2 2" xfId="41541"/>
    <cellStyle name="Vírgula 10 13 2 3" xfId="41542"/>
    <cellStyle name="Vírgula 10 13 2 4" xfId="41543"/>
    <cellStyle name="Vírgula 10 13 3" xfId="41544"/>
    <cellStyle name="Vírgula 10 13 3 2" xfId="41545"/>
    <cellStyle name="Vírgula 10 13 3 3" xfId="41546"/>
    <cellStyle name="Vírgula 10 13 3 4" xfId="41547"/>
    <cellStyle name="Vírgula 10 13 4" xfId="41548"/>
    <cellStyle name="Vírgula 10 13 4 2" xfId="41549"/>
    <cellStyle name="Vírgula 10 13 4 3" xfId="41550"/>
    <cellStyle name="Vírgula 10 13 5" xfId="41551"/>
    <cellStyle name="Vírgula 10 13 6" xfId="41552"/>
    <cellStyle name="Vírgula 10 13 7" xfId="41553"/>
    <cellStyle name="Vírgula 10 14" xfId="41554"/>
    <cellStyle name="Vírgula 10 14 2" xfId="41555"/>
    <cellStyle name="Vírgula 10 14 3" xfId="41556"/>
    <cellStyle name="Vírgula 10 14 4" xfId="41557"/>
    <cellStyle name="Vírgula 10 15" xfId="41558"/>
    <cellStyle name="Vírgula 10 15 2" xfId="41559"/>
    <cellStyle name="Vírgula 10 15 3" xfId="41560"/>
    <cellStyle name="Vírgula 10 15 4" xfId="41561"/>
    <cellStyle name="Vírgula 10 16" xfId="41562"/>
    <cellStyle name="Vírgula 10 16 2" xfId="41563"/>
    <cellStyle name="Vírgula 10 16 3" xfId="41564"/>
    <cellStyle name="Vírgula 10 16 4" xfId="41565"/>
    <cellStyle name="Vírgula 10 17" xfId="41566"/>
    <cellStyle name="Vírgula 10 17 2" xfId="41567"/>
    <cellStyle name="Vírgula 10 17 3" xfId="41568"/>
    <cellStyle name="Vírgula 10 18" xfId="41569"/>
    <cellStyle name="Vírgula 10 19" xfId="41570"/>
    <cellStyle name="Vírgula 10 2" xfId="167"/>
    <cellStyle name="Vírgula 10 2 10" xfId="41571"/>
    <cellStyle name="Vírgula 10 2 10 2" xfId="41572"/>
    <cellStyle name="Vírgula 10 2 10 2 2" xfId="41573"/>
    <cellStyle name="Vírgula 10 2 10 2 2 2" xfId="41574"/>
    <cellStyle name="Vírgula 10 2 10 2 2 3" xfId="41575"/>
    <cellStyle name="Vírgula 10 2 10 2 2 4" xfId="41576"/>
    <cellStyle name="Vírgula 10 2 10 2 3" xfId="41577"/>
    <cellStyle name="Vírgula 10 2 10 2 3 2" xfId="41578"/>
    <cellStyle name="Vírgula 10 2 10 2 3 3" xfId="41579"/>
    <cellStyle name="Vírgula 10 2 10 2 4" xfId="41580"/>
    <cellStyle name="Vírgula 10 2 10 2 5" xfId="41581"/>
    <cellStyle name="Vírgula 10 2 10 2 6" xfId="41582"/>
    <cellStyle name="Vírgula 10 2 10 3" xfId="41583"/>
    <cellStyle name="Vírgula 10 2 10 3 2" xfId="41584"/>
    <cellStyle name="Vírgula 10 2 10 3 3" xfId="41585"/>
    <cellStyle name="Vírgula 10 2 10 3 4" xfId="41586"/>
    <cellStyle name="Vírgula 10 2 10 4" xfId="41587"/>
    <cellStyle name="Vírgula 10 2 10 4 2" xfId="41588"/>
    <cellStyle name="Vírgula 10 2 10 4 3" xfId="41589"/>
    <cellStyle name="Vírgula 10 2 10 4 4" xfId="41590"/>
    <cellStyle name="Vírgula 10 2 10 5" xfId="41591"/>
    <cellStyle name="Vírgula 10 2 10 5 2" xfId="41592"/>
    <cellStyle name="Vírgula 10 2 10 5 3" xfId="41593"/>
    <cellStyle name="Vírgula 10 2 10 5 4" xfId="41594"/>
    <cellStyle name="Vírgula 10 2 10 6" xfId="41595"/>
    <cellStyle name="Vírgula 10 2 10 6 2" xfId="41596"/>
    <cellStyle name="Vírgula 10 2 10 6 3" xfId="41597"/>
    <cellStyle name="Vírgula 10 2 10 7" xfId="41598"/>
    <cellStyle name="Vírgula 10 2 10 8" xfId="41599"/>
    <cellStyle name="Vírgula 10 2 10 9" xfId="41600"/>
    <cellStyle name="Vírgula 10 2 11" xfId="41601"/>
    <cellStyle name="Vírgula 10 2 11 2" xfId="41602"/>
    <cellStyle name="Vírgula 10 2 11 2 2" xfId="41603"/>
    <cellStyle name="Vírgula 10 2 11 2 2 2" xfId="41604"/>
    <cellStyle name="Vírgula 10 2 11 2 2 3" xfId="41605"/>
    <cellStyle name="Vírgula 10 2 11 2 2 4" xfId="41606"/>
    <cellStyle name="Vírgula 10 2 11 2 3" xfId="41607"/>
    <cellStyle name="Vírgula 10 2 11 2 3 2" xfId="41608"/>
    <cellStyle name="Vírgula 10 2 11 2 3 3" xfId="41609"/>
    <cellStyle name="Vírgula 10 2 11 2 4" xfId="41610"/>
    <cellStyle name="Vírgula 10 2 11 2 5" xfId="41611"/>
    <cellStyle name="Vírgula 10 2 11 2 6" xfId="41612"/>
    <cellStyle name="Vírgula 10 2 11 3" xfId="41613"/>
    <cellStyle name="Vírgula 10 2 11 3 2" xfId="41614"/>
    <cellStyle name="Vírgula 10 2 11 3 3" xfId="41615"/>
    <cellStyle name="Vírgula 10 2 11 3 4" xfId="41616"/>
    <cellStyle name="Vírgula 10 2 11 4" xfId="41617"/>
    <cellStyle name="Vírgula 10 2 11 4 2" xfId="41618"/>
    <cellStyle name="Vírgula 10 2 11 4 3" xfId="41619"/>
    <cellStyle name="Vírgula 10 2 11 4 4" xfId="41620"/>
    <cellStyle name="Vírgula 10 2 11 5" xfId="41621"/>
    <cellStyle name="Vírgula 10 2 11 5 2" xfId="41622"/>
    <cellStyle name="Vírgula 10 2 11 5 3" xfId="41623"/>
    <cellStyle name="Vírgula 10 2 11 6" xfId="41624"/>
    <cellStyle name="Vírgula 10 2 11 7" xfId="41625"/>
    <cellStyle name="Vírgula 10 2 11 8" xfId="41626"/>
    <cellStyle name="Vírgula 10 2 12" xfId="41627"/>
    <cellStyle name="Vírgula 10 2 12 2" xfId="41628"/>
    <cellStyle name="Vírgula 10 2 12 2 2" xfId="41629"/>
    <cellStyle name="Vírgula 10 2 12 2 3" xfId="41630"/>
    <cellStyle name="Vírgula 10 2 12 2 4" xfId="41631"/>
    <cellStyle name="Vírgula 10 2 12 3" xfId="41632"/>
    <cellStyle name="Vírgula 10 2 12 3 2" xfId="41633"/>
    <cellStyle name="Vírgula 10 2 12 3 3" xfId="41634"/>
    <cellStyle name="Vírgula 10 2 12 3 4" xfId="41635"/>
    <cellStyle name="Vírgula 10 2 12 4" xfId="41636"/>
    <cellStyle name="Vírgula 10 2 12 4 2" xfId="41637"/>
    <cellStyle name="Vírgula 10 2 12 4 3" xfId="41638"/>
    <cellStyle name="Vírgula 10 2 12 5" xfId="41639"/>
    <cellStyle name="Vírgula 10 2 12 6" xfId="41640"/>
    <cellStyle name="Vírgula 10 2 12 7" xfId="41641"/>
    <cellStyle name="Vírgula 10 2 13" xfId="41642"/>
    <cellStyle name="Vírgula 10 2 13 2" xfId="41643"/>
    <cellStyle name="Vírgula 10 2 13 3" xfId="41644"/>
    <cellStyle name="Vírgula 10 2 13 4" xfId="41645"/>
    <cellStyle name="Vírgula 10 2 14" xfId="41646"/>
    <cellStyle name="Vírgula 10 2 14 2" xfId="41647"/>
    <cellStyle name="Vírgula 10 2 14 3" xfId="41648"/>
    <cellStyle name="Vírgula 10 2 14 4" xfId="41649"/>
    <cellStyle name="Vírgula 10 2 15" xfId="41650"/>
    <cellStyle name="Vírgula 10 2 15 2" xfId="41651"/>
    <cellStyle name="Vírgula 10 2 15 3" xfId="41652"/>
    <cellStyle name="Vírgula 10 2 15 4" xfId="41653"/>
    <cellStyle name="Vírgula 10 2 16" xfId="41654"/>
    <cellStyle name="Vírgula 10 2 16 2" xfId="41655"/>
    <cellStyle name="Vírgula 10 2 16 3" xfId="41656"/>
    <cellStyle name="Vírgula 10 2 17" xfId="41657"/>
    <cellStyle name="Vírgula 10 2 18" xfId="41658"/>
    <cellStyle name="Vírgula 10 2 19" xfId="41659"/>
    <cellStyle name="Vírgula 10 2 2" xfId="228"/>
    <cellStyle name="Vírgula 10 2 2 10" xfId="41660"/>
    <cellStyle name="Vírgula 10 2 2 10 2" xfId="41661"/>
    <cellStyle name="Vírgula 10 2 2 10 3" xfId="41662"/>
    <cellStyle name="Vírgula 10 2 2 10 4" xfId="41663"/>
    <cellStyle name="Vírgula 10 2 2 11" xfId="41664"/>
    <cellStyle name="Vírgula 10 2 2 11 2" xfId="41665"/>
    <cellStyle name="Vírgula 10 2 2 11 3" xfId="41666"/>
    <cellStyle name="Vírgula 10 2 2 12" xfId="41667"/>
    <cellStyle name="Vírgula 10 2 2 13" xfId="41668"/>
    <cellStyle name="Vírgula 10 2 2 14" xfId="41669"/>
    <cellStyle name="Vírgula 10 2 2 2" xfId="41670"/>
    <cellStyle name="Vírgula 10 2 2 2 10" xfId="41671"/>
    <cellStyle name="Vírgula 10 2 2 2 11" xfId="41672"/>
    <cellStyle name="Vírgula 10 2 2 2 2" xfId="41673"/>
    <cellStyle name="Vírgula 10 2 2 2 2 10" xfId="41674"/>
    <cellStyle name="Vírgula 10 2 2 2 2 2" xfId="41675"/>
    <cellStyle name="Vírgula 10 2 2 2 2 2 2" xfId="41676"/>
    <cellStyle name="Vírgula 10 2 2 2 2 2 2 2" xfId="41677"/>
    <cellStyle name="Vírgula 10 2 2 2 2 2 2 2 2" xfId="41678"/>
    <cellStyle name="Vírgula 10 2 2 2 2 2 2 2 3" xfId="41679"/>
    <cellStyle name="Vírgula 10 2 2 2 2 2 2 2 4" xfId="41680"/>
    <cellStyle name="Vírgula 10 2 2 2 2 2 2 3" xfId="41681"/>
    <cellStyle name="Vírgula 10 2 2 2 2 2 2 3 2" xfId="41682"/>
    <cellStyle name="Vírgula 10 2 2 2 2 2 2 3 3" xfId="41683"/>
    <cellStyle name="Vírgula 10 2 2 2 2 2 2 4" xfId="41684"/>
    <cellStyle name="Vírgula 10 2 2 2 2 2 2 5" xfId="41685"/>
    <cellStyle name="Vírgula 10 2 2 2 2 2 2 6" xfId="41686"/>
    <cellStyle name="Vírgula 10 2 2 2 2 2 3" xfId="41687"/>
    <cellStyle name="Vírgula 10 2 2 2 2 2 3 2" xfId="41688"/>
    <cellStyle name="Vírgula 10 2 2 2 2 2 3 3" xfId="41689"/>
    <cellStyle name="Vírgula 10 2 2 2 2 2 3 4" xfId="41690"/>
    <cellStyle name="Vírgula 10 2 2 2 2 2 4" xfId="41691"/>
    <cellStyle name="Vírgula 10 2 2 2 2 2 4 2" xfId="41692"/>
    <cellStyle name="Vírgula 10 2 2 2 2 2 4 3" xfId="41693"/>
    <cellStyle name="Vírgula 10 2 2 2 2 2 4 4" xfId="41694"/>
    <cellStyle name="Vírgula 10 2 2 2 2 2 5" xfId="41695"/>
    <cellStyle name="Vírgula 10 2 2 2 2 2 5 2" xfId="41696"/>
    <cellStyle name="Vírgula 10 2 2 2 2 2 5 3" xfId="41697"/>
    <cellStyle name="Vírgula 10 2 2 2 2 2 5 4" xfId="41698"/>
    <cellStyle name="Vírgula 10 2 2 2 2 2 6" xfId="41699"/>
    <cellStyle name="Vírgula 10 2 2 2 2 2 6 2" xfId="41700"/>
    <cellStyle name="Vírgula 10 2 2 2 2 2 6 3" xfId="41701"/>
    <cellStyle name="Vírgula 10 2 2 2 2 2 7" xfId="41702"/>
    <cellStyle name="Vírgula 10 2 2 2 2 2 8" xfId="41703"/>
    <cellStyle name="Vírgula 10 2 2 2 2 2 9" xfId="41704"/>
    <cellStyle name="Vírgula 10 2 2 2 2 3" xfId="41705"/>
    <cellStyle name="Vírgula 10 2 2 2 2 3 2" xfId="41706"/>
    <cellStyle name="Vírgula 10 2 2 2 2 3 2 2" xfId="41707"/>
    <cellStyle name="Vírgula 10 2 2 2 2 3 2 3" xfId="41708"/>
    <cellStyle name="Vírgula 10 2 2 2 2 3 2 4" xfId="41709"/>
    <cellStyle name="Vírgula 10 2 2 2 2 3 3" xfId="41710"/>
    <cellStyle name="Vírgula 10 2 2 2 2 3 3 2" xfId="41711"/>
    <cellStyle name="Vírgula 10 2 2 2 2 3 3 3" xfId="41712"/>
    <cellStyle name="Vírgula 10 2 2 2 2 3 4" xfId="41713"/>
    <cellStyle name="Vírgula 10 2 2 2 2 3 5" xfId="41714"/>
    <cellStyle name="Vírgula 10 2 2 2 2 3 6" xfId="41715"/>
    <cellStyle name="Vírgula 10 2 2 2 2 4" xfId="41716"/>
    <cellStyle name="Vírgula 10 2 2 2 2 4 2" xfId="41717"/>
    <cellStyle name="Vírgula 10 2 2 2 2 4 3" xfId="41718"/>
    <cellStyle name="Vírgula 10 2 2 2 2 4 4" xfId="41719"/>
    <cellStyle name="Vírgula 10 2 2 2 2 5" xfId="41720"/>
    <cellStyle name="Vírgula 10 2 2 2 2 5 2" xfId="41721"/>
    <cellStyle name="Vírgula 10 2 2 2 2 5 3" xfId="41722"/>
    <cellStyle name="Vírgula 10 2 2 2 2 5 4" xfId="41723"/>
    <cellStyle name="Vírgula 10 2 2 2 2 6" xfId="41724"/>
    <cellStyle name="Vírgula 10 2 2 2 2 6 2" xfId="41725"/>
    <cellStyle name="Vírgula 10 2 2 2 2 6 3" xfId="41726"/>
    <cellStyle name="Vírgula 10 2 2 2 2 6 4" xfId="41727"/>
    <cellStyle name="Vírgula 10 2 2 2 2 7" xfId="41728"/>
    <cellStyle name="Vírgula 10 2 2 2 2 7 2" xfId="41729"/>
    <cellStyle name="Vírgula 10 2 2 2 2 7 3" xfId="41730"/>
    <cellStyle name="Vírgula 10 2 2 2 2 8" xfId="41731"/>
    <cellStyle name="Vírgula 10 2 2 2 2 9" xfId="41732"/>
    <cellStyle name="Vírgula 10 2 2 2 3" xfId="41733"/>
    <cellStyle name="Vírgula 10 2 2 2 3 2" xfId="41734"/>
    <cellStyle name="Vírgula 10 2 2 2 3 2 2" xfId="41735"/>
    <cellStyle name="Vírgula 10 2 2 2 3 2 2 2" xfId="41736"/>
    <cellStyle name="Vírgula 10 2 2 2 3 2 2 3" xfId="41737"/>
    <cellStyle name="Vírgula 10 2 2 2 3 2 2 4" xfId="41738"/>
    <cellStyle name="Vírgula 10 2 2 2 3 2 3" xfId="41739"/>
    <cellStyle name="Vírgula 10 2 2 2 3 2 3 2" xfId="41740"/>
    <cellStyle name="Vírgula 10 2 2 2 3 2 3 3" xfId="41741"/>
    <cellStyle name="Vírgula 10 2 2 2 3 2 4" xfId="41742"/>
    <cellStyle name="Vírgula 10 2 2 2 3 2 5" xfId="41743"/>
    <cellStyle name="Vírgula 10 2 2 2 3 2 6" xfId="41744"/>
    <cellStyle name="Vírgula 10 2 2 2 3 3" xfId="41745"/>
    <cellStyle name="Vírgula 10 2 2 2 3 3 2" xfId="41746"/>
    <cellStyle name="Vírgula 10 2 2 2 3 3 3" xfId="41747"/>
    <cellStyle name="Vírgula 10 2 2 2 3 3 4" xfId="41748"/>
    <cellStyle name="Vírgula 10 2 2 2 3 4" xfId="41749"/>
    <cellStyle name="Vírgula 10 2 2 2 3 4 2" xfId="41750"/>
    <cellStyle name="Vírgula 10 2 2 2 3 4 3" xfId="41751"/>
    <cellStyle name="Vírgula 10 2 2 2 3 4 4" xfId="41752"/>
    <cellStyle name="Vírgula 10 2 2 2 3 5" xfId="41753"/>
    <cellStyle name="Vírgula 10 2 2 2 3 5 2" xfId="41754"/>
    <cellStyle name="Vírgula 10 2 2 2 3 5 3" xfId="41755"/>
    <cellStyle name="Vírgula 10 2 2 2 3 5 4" xfId="41756"/>
    <cellStyle name="Vírgula 10 2 2 2 3 6" xfId="41757"/>
    <cellStyle name="Vírgula 10 2 2 2 3 6 2" xfId="41758"/>
    <cellStyle name="Vírgula 10 2 2 2 3 6 3" xfId="41759"/>
    <cellStyle name="Vírgula 10 2 2 2 3 7" xfId="41760"/>
    <cellStyle name="Vírgula 10 2 2 2 3 8" xfId="41761"/>
    <cellStyle name="Vírgula 10 2 2 2 3 9" xfId="41762"/>
    <cellStyle name="Vírgula 10 2 2 2 4" xfId="41763"/>
    <cellStyle name="Vírgula 10 2 2 2 4 2" xfId="41764"/>
    <cellStyle name="Vírgula 10 2 2 2 4 2 2" xfId="41765"/>
    <cellStyle name="Vírgula 10 2 2 2 4 2 3" xfId="41766"/>
    <cellStyle name="Vírgula 10 2 2 2 4 2 4" xfId="41767"/>
    <cellStyle name="Vírgula 10 2 2 2 4 3" xfId="41768"/>
    <cellStyle name="Vírgula 10 2 2 2 4 3 2" xfId="41769"/>
    <cellStyle name="Vírgula 10 2 2 2 4 3 3" xfId="41770"/>
    <cellStyle name="Vírgula 10 2 2 2 4 4" xfId="41771"/>
    <cellStyle name="Vírgula 10 2 2 2 4 5" xfId="41772"/>
    <cellStyle name="Vírgula 10 2 2 2 4 6" xfId="41773"/>
    <cellStyle name="Vírgula 10 2 2 2 5" xfId="41774"/>
    <cellStyle name="Vírgula 10 2 2 2 5 2" xfId="41775"/>
    <cellStyle name="Vírgula 10 2 2 2 5 3" xfId="41776"/>
    <cellStyle name="Vírgula 10 2 2 2 5 4" xfId="41777"/>
    <cellStyle name="Vírgula 10 2 2 2 6" xfId="41778"/>
    <cellStyle name="Vírgula 10 2 2 2 6 2" xfId="41779"/>
    <cellStyle name="Vírgula 10 2 2 2 6 3" xfId="41780"/>
    <cellStyle name="Vírgula 10 2 2 2 6 4" xfId="41781"/>
    <cellStyle name="Vírgula 10 2 2 2 7" xfId="41782"/>
    <cellStyle name="Vírgula 10 2 2 2 7 2" xfId="41783"/>
    <cellStyle name="Vírgula 10 2 2 2 7 3" xfId="41784"/>
    <cellStyle name="Vírgula 10 2 2 2 7 4" xfId="41785"/>
    <cellStyle name="Vírgula 10 2 2 2 8" xfId="41786"/>
    <cellStyle name="Vírgula 10 2 2 2 8 2" xfId="41787"/>
    <cellStyle name="Vírgula 10 2 2 2 8 3" xfId="41788"/>
    <cellStyle name="Vírgula 10 2 2 2 9" xfId="41789"/>
    <cellStyle name="Vírgula 10 2 2 3" xfId="41790"/>
    <cellStyle name="Vírgula 10 2 2 3 10" xfId="41791"/>
    <cellStyle name="Vírgula 10 2 2 3 2" xfId="41792"/>
    <cellStyle name="Vírgula 10 2 2 3 2 2" xfId="41793"/>
    <cellStyle name="Vírgula 10 2 2 3 2 2 2" xfId="41794"/>
    <cellStyle name="Vírgula 10 2 2 3 2 2 2 2" xfId="41795"/>
    <cellStyle name="Vírgula 10 2 2 3 2 2 2 3" xfId="41796"/>
    <cellStyle name="Vírgula 10 2 2 3 2 2 2 4" xfId="41797"/>
    <cellStyle name="Vírgula 10 2 2 3 2 2 3" xfId="41798"/>
    <cellStyle name="Vírgula 10 2 2 3 2 2 3 2" xfId="41799"/>
    <cellStyle name="Vírgula 10 2 2 3 2 2 3 3" xfId="41800"/>
    <cellStyle name="Vírgula 10 2 2 3 2 2 4" xfId="41801"/>
    <cellStyle name="Vírgula 10 2 2 3 2 2 5" xfId="41802"/>
    <cellStyle name="Vírgula 10 2 2 3 2 2 6" xfId="41803"/>
    <cellStyle name="Vírgula 10 2 2 3 2 3" xfId="41804"/>
    <cellStyle name="Vírgula 10 2 2 3 2 3 2" xfId="41805"/>
    <cellStyle name="Vírgula 10 2 2 3 2 3 3" xfId="41806"/>
    <cellStyle name="Vírgula 10 2 2 3 2 3 4" xfId="41807"/>
    <cellStyle name="Vírgula 10 2 2 3 2 4" xfId="41808"/>
    <cellStyle name="Vírgula 10 2 2 3 2 4 2" xfId="41809"/>
    <cellStyle name="Vírgula 10 2 2 3 2 4 3" xfId="41810"/>
    <cellStyle name="Vírgula 10 2 2 3 2 4 4" xfId="41811"/>
    <cellStyle name="Vírgula 10 2 2 3 2 5" xfId="41812"/>
    <cellStyle name="Vírgula 10 2 2 3 2 5 2" xfId="41813"/>
    <cellStyle name="Vírgula 10 2 2 3 2 5 3" xfId="41814"/>
    <cellStyle name="Vírgula 10 2 2 3 2 5 4" xfId="41815"/>
    <cellStyle name="Vírgula 10 2 2 3 2 6" xfId="41816"/>
    <cellStyle name="Vírgula 10 2 2 3 2 6 2" xfId="41817"/>
    <cellStyle name="Vírgula 10 2 2 3 2 6 3" xfId="41818"/>
    <cellStyle name="Vírgula 10 2 2 3 2 7" xfId="41819"/>
    <cellStyle name="Vírgula 10 2 2 3 2 8" xfId="41820"/>
    <cellStyle name="Vírgula 10 2 2 3 2 9" xfId="41821"/>
    <cellStyle name="Vírgula 10 2 2 3 3" xfId="41822"/>
    <cellStyle name="Vírgula 10 2 2 3 3 2" xfId="41823"/>
    <cellStyle name="Vírgula 10 2 2 3 3 2 2" xfId="41824"/>
    <cellStyle name="Vírgula 10 2 2 3 3 2 3" xfId="41825"/>
    <cellStyle name="Vírgula 10 2 2 3 3 2 4" xfId="41826"/>
    <cellStyle name="Vírgula 10 2 2 3 3 3" xfId="41827"/>
    <cellStyle name="Vírgula 10 2 2 3 3 3 2" xfId="41828"/>
    <cellStyle name="Vírgula 10 2 2 3 3 3 3" xfId="41829"/>
    <cellStyle name="Vírgula 10 2 2 3 3 4" xfId="41830"/>
    <cellStyle name="Vírgula 10 2 2 3 3 5" xfId="41831"/>
    <cellStyle name="Vírgula 10 2 2 3 3 6" xfId="41832"/>
    <cellStyle name="Vírgula 10 2 2 3 4" xfId="41833"/>
    <cellStyle name="Vírgula 10 2 2 3 4 2" xfId="41834"/>
    <cellStyle name="Vírgula 10 2 2 3 4 3" xfId="41835"/>
    <cellStyle name="Vírgula 10 2 2 3 4 4" xfId="41836"/>
    <cellStyle name="Vírgula 10 2 2 3 5" xfId="41837"/>
    <cellStyle name="Vírgula 10 2 2 3 5 2" xfId="41838"/>
    <cellStyle name="Vírgula 10 2 2 3 5 3" xfId="41839"/>
    <cellStyle name="Vírgula 10 2 2 3 5 4" xfId="41840"/>
    <cellStyle name="Vírgula 10 2 2 3 6" xfId="41841"/>
    <cellStyle name="Vírgula 10 2 2 3 6 2" xfId="41842"/>
    <cellStyle name="Vírgula 10 2 2 3 6 3" xfId="41843"/>
    <cellStyle name="Vírgula 10 2 2 3 6 4" xfId="41844"/>
    <cellStyle name="Vírgula 10 2 2 3 7" xfId="41845"/>
    <cellStyle name="Vírgula 10 2 2 3 7 2" xfId="41846"/>
    <cellStyle name="Vírgula 10 2 2 3 7 3" xfId="41847"/>
    <cellStyle name="Vírgula 10 2 2 3 8" xfId="41848"/>
    <cellStyle name="Vírgula 10 2 2 3 9" xfId="41849"/>
    <cellStyle name="Vírgula 10 2 2 4" xfId="41850"/>
    <cellStyle name="Vírgula 10 2 2 4 2" xfId="41851"/>
    <cellStyle name="Vírgula 10 2 2 4 2 2" xfId="41852"/>
    <cellStyle name="Vírgula 10 2 2 4 2 2 2" xfId="41853"/>
    <cellStyle name="Vírgula 10 2 2 4 2 2 3" xfId="41854"/>
    <cellStyle name="Vírgula 10 2 2 4 2 2 4" xfId="41855"/>
    <cellStyle name="Vírgula 10 2 2 4 2 3" xfId="41856"/>
    <cellStyle name="Vírgula 10 2 2 4 2 3 2" xfId="41857"/>
    <cellStyle name="Vírgula 10 2 2 4 2 3 3" xfId="41858"/>
    <cellStyle name="Vírgula 10 2 2 4 2 4" xfId="41859"/>
    <cellStyle name="Vírgula 10 2 2 4 2 5" xfId="41860"/>
    <cellStyle name="Vírgula 10 2 2 4 2 6" xfId="41861"/>
    <cellStyle name="Vírgula 10 2 2 4 3" xfId="41862"/>
    <cellStyle name="Vírgula 10 2 2 4 3 2" xfId="41863"/>
    <cellStyle name="Vírgula 10 2 2 4 3 3" xfId="41864"/>
    <cellStyle name="Vírgula 10 2 2 4 3 4" xfId="41865"/>
    <cellStyle name="Vírgula 10 2 2 4 4" xfId="41866"/>
    <cellStyle name="Vírgula 10 2 2 4 4 2" xfId="41867"/>
    <cellStyle name="Vírgula 10 2 2 4 4 3" xfId="41868"/>
    <cellStyle name="Vírgula 10 2 2 4 4 4" xfId="41869"/>
    <cellStyle name="Vírgula 10 2 2 4 5" xfId="41870"/>
    <cellStyle name="Vírgula 10 2 2 4 5 2" xfId="41871"/>
    <cellStyle name="Vírgula 10 2 2 4 5 3" xfId="41872"/>
    <cellStyle name="Vírgula 10 2 2 4 5 4" xfId="41873"/>
    <cellStyle name="Vírgula 10 2 2 4 6" xfId="41874"/>
    <cellStyle name="Vírgula 10 2 2 4 6 2" xfId="41875"/>
    <cellStyle name="Vírgula 10 2 2 4 6 3" xfId="41876"/>
    <cellStyle name="Vírgula 10 2 2 4 7" xfId="41877"/>
    <cellStyle name="Vírgula 10 2 2 4 8" xfId="41878"/>
    <cellStyle name="Vírgula 10 2 2 4 9" xfId="41879"/>
    <cellStyle name="Vírgula 10 2 2 5" xfId="41880"/>
    <cellStyle name="Vírgula 10 2 2 5 2" xfId="41881"/>
    <cellStyle name="Vírgula 10 2 2 5 2 2" xfId="41882"/>
    <cellStyle name="Vírgula 10 2 2 5 2 2 2" xfId="41883"/>
    <cellStyle name="Vírgula 10 2 2 5 2 2 3" xfId="41884"/>
    <cellStyle name="Vírgula 10 2 2 5 2 2 4" xfId="41885"/>
    <cellStyle name="Vírgula 10 2 2 5 2 3" xfId="41886"/>
    <cellStyle name="Vírgula 10 2 2 5 2 3 2" xfId="41887"/>
    <cellStyle name="Vírgula 10 2 2 5 2 3 3" xfId="41888"/>
    <cellStyle name="Vírgula 10 2 2 5 2 4" xfId="41889"/>
    <cellStyle name="Vírgula 10 2 2 5 2 5" xfId="41890"/>
    <cellStyle name="Vírgula 10 2 2 5 2 6" xfId="41891"/>
    <cellStyle name="Vírgula 10 2 2 5 3" xfId="41892"/>
    <cellStyle name="Vírgula 10 2 2 5 3 2" xfId="41893"/>
    <cellStyle name="Vírgula 10 2 2 5 3 3" xfId="41894"/>
    <cellStyle name="Vírgula 10 2 2 5 3 4" xfId="41895"/>
    <cellStyle name="Vírgula 10 2 2 5 4" xfId="41896"/>
    <cellStyle name="Vírgula 10 2 2 5 4 2" xfId="41897"/>
    <cellStyle name="Vírgula 10 2 2 5 4 3" xfId="41898"/>
    <cellStyle name="Vírgula 10 2 2 5 4 4" xfId="41899"/>
    <cellStyle name="Vírgula 10 2 2 5 5" xfId="41900"/>
    <cellStyle name="Vírgula 10 2 2 5 5 2" xfId="41901"/>
    <cellStyle name="Vírgula 10 2 2 5 5 3" xfId="41902"/>
    <cellStyle name="Vírgula 10 2 2 5 5 4" xfId="41903"/>
    <cellStyle name="Vírgula 10 2 2 5 6" xfId="41904"/>
    <cellStyle name="Vírgula 10 2 2 5 6 2" xfId="41905"/>
    <cellStyle name="Vírgula 10 2 2 5 6 3" xfId="41906"/>
    <cellStyle name="Vírgula 10 2 2 5 7" xfId="41907"/>
    <cellStyle name="Vírgula 10 2 2 5 8" xfId="41908"/>
    <cellStyle name="Vírgula 10 2 2 5 9" xfId="41909"/>
    <cellStyle name="Vírgula 10 2 2 6" xfId="41910"/>
    <cellStyle name="Vírgula 10 2 2 6 2" xfId="41911"/>
    <cellStyle name="Vírgula 10 2 2 6 2 2" xfId="41912"/>
    <cellStyle name="Vírgula 10 2 2 6 2 2 2" xfId="41913"/>
    <cellStyle name="Vírgula 10 2 2 6 2 2 3" xfId="41914"/>
    <cellStyle name="Vírgula 10 2 2 6 2 2 4" xfId="41915"/>
    <cellStyle name="Vírgula 10 2 2 6 2 3" xfId="41916"/>
    <cellStyle name="Vírgula 10 2 2 6 2 3 2" xfId="41917"/>
    <cellStyle name="Vírgula 10 2 2 6 2 3 3" xfId="41918"/>
    <cellStyle name="Vírgula 10 2 2 6 2 4" xfId="41919"/>
    <cellStyle name="Vírgula 10 2 2 6 2 5" xfId="41920"/>
    <cellStyle name="Vírgula 10 2 2 6 2 6" xfId="41921"/>
    <cellStyle name="Vírgula 10 2 2 6 3" xfId="41922"/>
    <cellStyle name="Vírgula 10 2 2 6 3 2" xfId="41923"/>
    <cellStyle name="Vírgula 10 2 2 6 3 3" xfId="41924"/>
    <cellStyle name="Vírgula 10 2 2 6 3 4" xfId="41925"/>
    <cellStyle name="Vírgula 10 2 2 6 4" xfId="41926"/>
    <cellStyle name="Vírgula 10 2 2 6 4 2" xfId="41927"/>
    <cellStyle name="Vírgula 10 2 2 6 4 3" xfId="41928"/>
    <cellStyle name="Vírgula 10 2 2 6 4 4" xfId="41929"/>
    <cellStyle name="Vírgula 10 2 2 6 5" xfId="41930"/>
    <cellStyle name="Vírgula 10 2 2 6 5 2" xfId="41931"/>
    <cellStyle name="Vírgula 10 2 2 6 5 3" xfId="41932"/>
    <cellStyle name="Vírgula 10 2 2 6 6" xfId="41933"/>
    <cellStyle name="Vírgula 10 2 2 6 7" xfId="41934"/>
    <cellStyle name="Vírgula 10 2 2 6 8" xfId="41935"/>
    <cellStyle name="Vírgula 10 2 2 7" xfId="41936"/>
    <cellStyle name="Vírgula 10 2 2 7 2" xfId="41937"/>
    <cellStyle name="Vírgula 10 2 2 7 2 2" xfId="41938"/>
    <cellStyle name="Vírgula 10 2 2 7 2 3" xfId="41939"/>
    <cellStyle name="Vírgula 10 2 2 7 2 4" xfId="41940"/>
    <cellStyle name="Vírgula 10 2 2 7 3" xfId="41941"/>
    <cellStyle name="Vírgula 10 2 2 7 3 2" xfId="41942"/>
    <cellStyle name="Vírgula 10 2 2 7 3 3" xfId="41943"/>
    <cellStyle name="Vírgula 10 2 2 7 4" xfId="41944"/>
    <cellStyle name="Vírgula 10 2 2 7 5" xfId="41945"/>
    <cellStyle name="Vírgula 10 2 2 7 6" xfId="41946"/>
    <cellStyle name="Vírgula 10 2 2 8" xfId="41947"/>
    <cellStyle name="Vírgula 10 2 2 8 2" xfId="41948"/>
    <cellStyle name="Vírgula 10 2 2 8 3" xfId="41949"/>
    <cellStyle name="Vírgula 10 2 2 8 4" xfId="41950"/>
    <cellStyle name="Vírgula 10 2 2 9" xfId="41951"/>
    <cellStyle name="Vírgula 10 2 2 9 2" xfId="41952"/>
    <cellStyle name="Vírgula 10 2 2 9 3" xfId="41953"/>
    <cellStyle name="Vírgula 10 2 2 9 4" xfId="41954"/>
    <cellStyle name="Vírgula 10 2 3" xfId="41955"/>
    <cellStyle name="Vírgula 10 2 3 10" xfId="41956"/>
    <cellStyle name="Vírgula 10 2 3 10 2" xfId="41957"/>
    <cellStyle name="Vírgula 10 2 3 10 3" xfId="41958"/>
    <cellStyle name="Vírgula 10 2 3 10 4" xfId="41959"/>
    <cellStyle name="Vírgula 10 2 3 11" xfId="41960"/>
    <cellStyle name="Vírgula 10 2 3 11 2" xfId="41961"/>
    <cellStyle name="Vírgula 10 2 3 11 3" xfId="41962"/>
    <cellStyle name="Vírgula 10 2 3 12" xfId="41963"/>
    <cellStyle name="Vírgula 10 2 3 13" xfId="41964"/>
    <cellStyle name="Vírgula 10 2 3 14" xfId="41965"/>
    <cellStyle name="Vírgula 10 2 3 2" xfId="41966"/>
    <cellStyle name="Vírgula 10 2 3 2 10" xfId="41967"/>
    <cellStyle name="Vírgula 10 2 3 2 11" xfId="41968"/>
    <cellStyle name="Vírgula 10 2 3 2 2" xfId="41969"/>
    <cellStyle name="Vírgula 10 2 3 2 2 10" xfId="41970"/>
    <cellStyle name="Vírgula 10 2 3 2 2 2" xfId="41971"/>
    <cellStyle name="Vírgula 10 2 3 2 2 2 2" xfId="41972"/>
    <cellStyle name="Vírgula 10 2 3 2 2 2 2 2" xfId="41973"/>
    <cellStyle name="Vírgula 10 2 3 2 2 2 2 2 2" xfId="41974"/>
    <cellStyle name="Vírgula 10 2 3 2 2 2 2 2 3" xfId="41975"/>
    <cellStyle name="Vírgula 10 2 3 2 2 2 2 2 4" xfId="41976"/>
    <cellStyle name="Vírgula 10 2 3 2 2 2 2 3" xfId="41977"/>
    <cellStyle name="Vírgula 10 2 3 2 2 2 2 3 2" xfId="41978"/>
    <cellStyle name="Vírgula 10 2 3 2 2 2 2 3 3" xfId="41979"/>
    <cellStyle name="Vírgula 10 2 3 2 2 2 2 4" xfId="41980"/>
    <cellStyle name="Vírgula 10 2 3 2 2 2 2 5" xfId="41981"/>
    <cellStyle name="Vírgula 10 2 3 2 2 2 2 6" xfId="41982"/>
    <cellStyle name="Vírgula 10 2 3 2 2 2 3" xfId="41983"/>
    <cellStyle name="Vírgula 10 2 3 2 2 2 3 2" xfId="41984"/>
    <cellStyle name="Vírgula 10 2 3 2 2 2 3 3" xfId="41985"/>
    <cellStyle name="Vírgula 10 2 3 2 2 2 3 4" xfId="41986"/>
    <cellStyle name="Vírgula 10 2 3 2 2 2 4" xfId="41987"/>
    <cellStyle name="Vírgula 10 2 3 2 2 2 4 2" xfId="41988"/>
    <cellStyle name="Vírgula 10 2 3 2 2 2 4 3" xfId="41989"/>
    <cellStyle name="Vírgula 10 2 3 2 2 2 4 4" xfId="41990"/>
    <cellStyle name="Vírgula 10 2 3 2 2 2 5" xfId="41991"/>
    <cellStyle name="Vírgula 10 2 3 2 2 2 5 2" xfId="41992"/>
    <cellStyle name="Vírgula 10 2 3 2 2 2 5 3" xfId="41993"/>
    <cellStyle name="Vírgula 10 2 3 2 2 2 5 4" xfId="41994"/>
    <cellStyle name="Vírgula 10 2 3 2 2 2 6" xfId="41995"/>
    <cellStyle name="Vírgula 10 2 3 2 2 2 6 2" xfId="41996"/>
    <cellStyle name="Vírgula 10 2 3 2 2 2 6 3" xfId="41997"/>
    <cellStyle name="Vírgula 10 2 3 2 2 2 7" xfId="41998"/>
    <cellStyle name="Vírgula 10 2 3 2 2 2 8" xfId="41999"/>
    <cellStyle name="Vírgula 10 2 3 2 2 2 9" xfId="42000"/>
    <cellStyle name="Vírgula 10 2 3 2 2 3" xfId="42001"/>
    <cellStyle name="Vírgula 10 2 3 2 2 3 2" xfId="42002"/>
    <cellStyle name="Vírgula 10 2 3 2 2 3 2 2" xfId="42003"/>
    <cellStyle name="Vírgula 10 2 3 2 2 3 2 3" xfId="42004"/>
    <cellStyle name="Vírgula 10 2 3 2 2 3 2 4" xfId="42005"/>
    <cellStyle name="Vírgula 10 2 3 2 2 3 3" xfId="42006"/>
    <cellStyle name="Vírgula 10 2 3 2 2 3 3 2" xfId="42007"/>
    <cellStyle name="Vírgula 10 2 3 2 2 3 3 3" xfId="42008"/>
    <cellStyle name="Vírgula 10 2 3 2 2 3 4" xfId="42009"/>
    <cellStyle name="Vírgula 10 2 3 2 2 3 5" xfId="42010"/>
    <cellStyle name="Vírgula 10 2 3 2 2 3 6" xfId="42011"/>
    <cellStyle name="Vírgula 10 2 3 2 2 4" xfId="42012"/>
    <cellStyle name="Vírgula 10 2 3 2 2 4 2" xfId="42013"/>
    <cellStyle name="Vírgula 10 2 3 2 2 4 3" xfId="42014"/>
    <cellStyle name="Vírgula 10 2 3 2 2 4 4" xfId="42015"/>
    <cellStyle name="Vírgula 10 2 3 2 2 5" xfId="42016"/>
    <cellStyle name="Vírgula 10 2 3 2 2 5 2" xfId="42017"/>
    <cellStyle name="Vírgula 10 2 3 2 2 5 3" xfId="42018"/>
    <cellStyle name="Vírgula 10 2 3 2 2 5 4" xfId="42019"/>
    <cellStyle name="Vírgula 10 2 3 2 2 6" xfId="42020"/>
    <cellStyle name="Vírgula 10 2 3 2 2 6 2" xfId="42021"/>
    <cellStyle name="Vírgula 10 2 3 2 2 6 3" xfId="42022"/>
    <cellStyle name="Vírgula 10 2 3 2 2 6 4" xfId="42023"/>
    <cellStyle name="Vírgula 10 2 3 2 2 7" xfId="42024"/>
    <cellStyle name="Vírgula 10 2 3 2 2 7 2" xfId="42025"/>
    <cellStyle name="Vírgula 10 2 3 2 2 7 3" xfId="42026"/>
    <cellStyle name="Vírgula 10 2 3 2 2 8" xfId="42027"/>
    <cellStyle name="Vírgula 10 2 3 2 2 9" xfId="42028"/>
    <cellStyle name="Vírgula 10 2 3 2 3" xfId="42029"/>
    <cellStyle name="Vírgula 10 2 3 2 3 2" xfId="42030"/>
    <cellStyle name="Vírgula 10 2 3 2 3 2 2" xfId="42031"/>
    <cellStyle name="Vírgula 10 2 3 2 3 2 2 2" xfId="42032"/>
    <cellStyle name="Vírgula 10 2 3 2 3 2 2 3" xfId="42033"/>
    <cellStyle name="Vírgula 10 2 3 2 3 2 2 4" xfId="42034"/>
    <cellStyle name="Vírgula 10 2 3 2 3 2 3" xfId="42035"/>
    <cellStyle name="Vírgula 10 2 3 2 3 2 3 2" xfId="42036"/>
    <cellStyle name="Vírgula 10 2 3 2 3 2 3 3" xfId="42037"/>
    <cellStyle name="Vírgula 10 2 3 2 3 2 4" xfId="42038"/>
    <cellStyle name="Vírgula 10 2 3 2 3 2 5" xfId="42039"/>
    <cellStyle name="Vírgula 10 2 3 2 3 2 6" xfId="42040"/>
    <cellStyle name="Vírgula 10 2 3 2 3 3" xfId="42041"/>
    <cellStyle name="Vírgula 10 2 3 2 3 3 2" xfId="42042"/>
    <cellStyle name="Vírgula 10 2 3 2 3 3 3" xfId="42043"/>
    <cellStyle name="Vírgula 10 2 3 2 3 3 4" xfId="42044"/>
    <cellStyle name="Vírgula 10 2 3 2 3 4" xfId="42045"/>
    <cellStyle name="Vírgula 10 2 3 2 3 4 2" xfId="42046"/>
    <cellStyle name="Vírgula 10 2 3 2 3 4 3" xfId="42047"/>
    <cellStyle name="Vírgula 10 2 3 2 3 4 4" xfId="42048"/>
    <cellStyle name="Vírgula 10 2 3 2 3 5" xfId="42049"/>
    <cellStyle name="Vírgula 10 2 3 2 3 5 2" xfId="42050"/>
    <cellStyle name="Vírgula 10 2 3 2 3 5 3" xfId="42051"/>
    <cellStyle name="Vírgula 10 2 3 2 3 5 4" xfId="42052"/>
    <cellStyle name="Vírgula 10 2 3 2 3 6" xfId="42053"/>
    <cellStyle name="Vírgula 10 2 3 2 3 6 2" xfId="42054"/>
    <cellStyle name="Vírgula 10 2 3 2 3 6 3" xfId="42055"/>
    <cellStyle name="Vírgula 10 2 3 2 3 7" xfId="42056"/>
    <cellStyle name="Vírgula 10 2 3 2 3 8" xfId="42057"/>
    <cellStyle name="Vírgula 10 2 3 2 3 9" xfId="42058"/>
    <cellStyle name="Vírgula 10 2 3 2 4" xfId="42059"/>
    <cellStyle name="Vírgula 10 2 3 2 4 2" xfId="42060"/>
    <cellStyle name="Vírgula 10 2 3 2 4 2 2" xfId="42061"/>
    <cellStyle name="Vírgula 10 2 3 2 4 2 3" xfId="42062"/>
    <cellStyle name="Vírgula 10 2 3 2 4 2 4" xfId="42063"/>
    <cellStyle name="Vírgula 10 2 3 2 4 3" xfId="42064"/>
    <cellStyle name="Vírgula 10 2 3 2 4 3 2" xfId="42065"/>
    <cellStyle name="Vírgula 10 2 3 2 4 3 3" xfId="42066"/>
    <cellStyle name="Vírgula 10 2 3 2 4 4" xfId="42067"/>
    <cellStyle name="Vírgula 10 2 3 2 4 5" xfId="42068"/>
    <cellStyle name="Vírgula 10 2 3 2 4 6" xfId="42069"/>
    <cellStyle name="Vírgula 10 2 3 2 5" xfId="42070"/>
    <cellStyle name="Vírgula 10 2 3 2 5 2" xfId="42071"/>
    <cellStyle name="Vírgula 10 2 3 2 5 3" xfId="42072"/>
    <cellStyle name="Vírgula 10 2 3 2 5 4" xfId="42073"/>
    <cellStyle name="Vírgula 10 2 3 2 6" xfId="42074"/>
    <cellStyle name="Vírgula 10 2 3 2 6 2" xfId="42075"/>
    <cellStyle name="Vírgula 10 2 3 2 6 3" xfId="42076"/>
    <cellStyle name="Vírgula 10 2 3 2 6 4" xfId="42077"/>
    <cellStyle name="Vírgula 10 2 3 2 7" xfId="42078"/>
    <cellStyle name="Vírgula 10 2 3 2 7 2" xfId="42079"/>
    <cellStyle name="Vírgula 10 2 3 2 7 3" xfId="42080"/>
    <cellStyle name="Vírgula 10 2 3 2 7 4" xfId="42081"/>
    <cellStyle name="Vírgula 10 2 3 2 8" xfId="42082"/>
    <cellStyle name="Vírgula 10 2 3 2 8 2" xfId="42083"/>
    <cellStyle name="Vírgula 10 2 3 2 8 3" xfId="42084"/>
    <cellStyle name="Vírgula 10 2 3 2 9" xfId="42085"/>
    <cellStyle name="Vírgula 10 2 3 3" xfId="42086"/>
    <cellStyle name="Vírgula 10 2 3 3 10" xfId="42087"/>
    <cellStyle name="Vírgula 10 2 3 3 2" xfId="42088"/>
    <cellStyle name="Vírgula 10 2 3 3 2 2" xfId="42089"/>
    <cellStyle name="Vírgula 10 2 3 3 2 2 2" xfId="42090"/>
    <cellStyle name="Vírgula 10 2 3 3 2 2 2 2" xfId="42091"/>
    <cellStyle name="Vírgula 10 2 3 3 2 2 2 3" xfId="42092"/>
    <cellStyle name="Vírgula 10 2 3 3 2 2 2 4" xfId="42093"/>
    <cellStyle name="Vírgula 10 2 3 3 2 2 3" xfId="42094"/>
    <cellStyle name="Vírgula 10 2 3 3 2 2 3 2" xfId="42095"/>
    <cellStyle name="Vírgula 10 2 3 3 2 2 3 3" xfId="42096"/>
    <cellStyle name="Vírgula 10 2 3 3 2 2 4" xfId="42097"/>
    <cellStyle name="Vírgula 10 2 3 3 2 2 5" xfId="42098"/>
    <cellStyle name="Vírgula 10 2 3 3 2 2 6" xfId="42099"/>
    <cellStyle name="Vírgula 10 2 3 3 2 3" xfId="42100"/>
    <cellStyle name="Vírgula 10 2 3 3 2 3 2" xfId="42101"/>
    <cellStyle name="Vírgula 10 2 3 3 2 3 3" xfId="42102"/>
    <cellStyle name="Vírgula 10 2 3 3 2 3 4" xfId="42103"/>
    <cellStyle name="Vírgula 10 2 3 3 2 4" xfId="42104"/>
    <cellStyle name="Vírgula 10 2 3 3 2 4 2" xfId="42105"/>
    <cellStyle name="Vírgula 10 2 3 3 2 4 3" xfId="42106"/>
    <cellStyle name="Vírgula 10 2 3 3 2 4 4" xfId="42107"/>
    <cellStyle name="Vírgula 10 2 3 3 2 5" xfId="42108"/>
    <cellStyle name="Vírgula 10 2 3 3 2 5 2" xfId="42109"/>
    <cellStyle name="Vírgula 10 2 3 3 2 5 3" xfId="42110"/>
    <cellStyle name="Vírgula 10 2 3 3 2 5 4" xfId="42111"/>
    <cellStyle name="Vírgula 10 2 3 3 2 6" xfId="42112"/>
    <cellStyle name="Vírgula 10 2 3 3 2 6 2" xfId="42113"/>
    <cellStyle name="Vírgula 10 2 3 3 2 6 3" xfId="42114"/>
    <cellStyle name="Vírgula 10 2 3 3 2 7" xfId="42115"/>
    <cellStyle name="Vírgula 10 2 3 3 2 8" xfId="42116"/>
    <cellStyle name="Vírgula 10 2 3 3 2 9" xfId="42117"/>
    <cellStyle name="Vírgula 10 2 3 3 3" xfId="42118"/>
    <cellStyle name="Vírgula 10 2 3 3 3 2" xfId="42119"/>
    <cellStyle name="Vírgula 10 2 3 3 3 2 2" xfId="42120"/>
    <cellStyle name="Vírgula 10 2 3 3 3 2 3" xfId="42121"/>
    <cellStyle name="Vírgula 10 2 3 3 3 2 4" xfId="42122"/>
    <cellStyle name="Vírgula 10 2 3 3 3 3" xfId="42123"/>
    <cellStyle name="Vírgula 10 2 3 3 3 3 2" xfId="42124"/>
    <cellStyle name="Vírgula 10 2 3 3 3 3 3" xfId="42125"/>
    <cellStyle name="Vírgula 10 2 3 3 3 4" xfId="42126"/>
    <cellStyle name="Vírgula 10 2 3 3 3 5" xfId="42127"/>
    <cellStyle name="Vírgula 10 2 3 3 3 6" xfId="42128"/>
    <cellStyle name="Vírgula 10 2 3 3 4" xfId="42129"/>
    <cellStyle name="Vírgula 10 2 3 3 4 2" xfId="42130"/>
    <cellStyle name="Vírgula 10 2 3 3 4 3" xfId="42131"/>
    <cellStyle name="Vírgula 10 2 3 3 4 4" xfId="42132"/>
    <cellStyle name="Vírgula 10 2 3 3 5" xfId="42133"/>
    <cellStyle name="Vírgula 10 2 3 3 5 2" xfId="42134"/>
    <cellStyle name="Vírgula 10 2 3 3 5 3" xfId="42135"/>
    <cellStyle name="Vírgula 10 2 3 3 5 4" xfId="42136"/>
    <cellStyle name="Vírgula 10 2 3 3 6" xfId="42137"/>
    <cellStyle name="Vírgula 10 2 3 3 6 2" xfId="42138"/>
    <cellStyle name="Vírgula 10 2 3 3 6 3" xfId="42139"/>
    <cellStyle name="Vírgula 10 2 3 3 6 4" xfId="42140"/>
    <cellStyle name="Vírgula 10 2 3 3 7" xfId="42141"/>
    <cellStyle name="Vírgula 10 2 3 3 7 2" xfId="42142"/>
    <cellStyle name="Vírgula 10 2 3 3 7 3" xfId="42143"/>
    <cellStyle name="Vírgula 10 2 3 3 8" xfId="42144"/>
    <cellStyle name="Vírgula 10 2 3 3 9" xfId="42145"/>
    <cellStyle name="Vírgula 10 2 3 4" xfId="42146"/>
    <cellStyle name="Vírgula 10 2 3 4 2" xfId="42147"/>
    <cellStyle name="Vírgula 10 2 3 4 2 2" xfId="42148"/>
    <cellStyle name="Vírgula 10 2 3 4 2 2 2" xfId="42149"/>
    <cellStyle name="Vírgula 10 2 3 4 2 2 3" xfId="42150"/>
    <cellStyle name="Vírgula 10 2 3 4 2 2 4" xfId="42151"/>
    <cellStyle name="Vírgula 10 2 3 4 2 3" xfId="42152"/>
    <cellStyle name="Vírgula 10 2 3 4 2 3 2" xfId="42153"/>
    <cellStyle name="Vírgula 10 2 3 4 2 3 3" xfId="42154"/>
    <cellStyle name="Vírgula 10 2 3 4 2 4" xfId="42155"/>
    <cellStyle name="Vírgula 10 2 3 4 2 5" xfId="42156"/>
    <cellStyle name="Vírgula 10 2 3 4 2 6" xfId="42157"/>
    <cellStyle name="Vírgula 10 2 3 4 3" xfId="42158"/>
    <cellStyle name="Vírgula 10 2 3 4 3 2" xfId="42159"/>
    <cellStyle name="Vírgula 10 2 3 4 3 3" xfId="42160"/>
    <cellStyle name="Vírgula 10 2 3 4 3 4" xfId="42161"/>
    <cellStyle name="Vírgula 10 2 3 4 4" xfId="42162"/>
    <cellStyle name="Vírgula 10 2 3 4 4 2" xfId="42163"/>
    <cellStyle name="Vírgula 10 2 3 4 4 3" xfId="42164"/>
    <cellStyle name="Vírgula 10 2 3 4 4 4" xfId="42165"/>
    <cellStyle name="Vírgula 10 2 3 4 5" xfId="42166"/>
    <cellStyle name="Vírgula 10 2 3 4 5 2" xfId="42167"/>
    <cellStyle name="Vírgula 10 2 3 4 5 3" xfId="42168"/>
    <cellStyle name="Vírgula 10 2 3 4 5 4" xfId="42169"/>
    <cellStyle name="Vírgula 10 2 3 4 6" xfId="42170"/>
    <cellStyle name="Vírgula 10 2 3 4 6 2" xfId="42171"/>
    <cellStyle name="Vírgula 10 2 3 4 6 3" xfId="42172"/>
    <cellStyle name="Vírgula 10 2 3 4 7" xfId="42173"/>
    <cellStyle name="Vírgula 10 2 3 4 8" xfId="42174"/>
    <cellStyle name="Vírgula 10 2 3 4 9" xfId="42175"/>
    <cellStyle name="Vírgula 10 2 3 5" xfId="42176"/>
    <cellStyle name="Vírgula 10 2 3 5 2" xfId="42177"/>
    <cellStyle name="Vírgula 10 2 3 5 2 2" xfId="42178"/>
    <cellStyle name="Vírgula 10 2 3 5 2 2 2" xfId="42179"/>
    <cellStyle name="Vírgula 10 2 3 5 2 2 3" xfId="42180"/>
    <cellStyle name="Vírgula 10 2 3 5 2 2 4" xfId="42181"/>
    <cellStyle name="Vírgula 10 2 3 5 2 3" xfId="42182"/>
    <cellStyle name="Vírgula 10 2 3 5 2 3 2" xfId="42183"/>
    <cellStyle name="Vírgula 10 2 3 5 2 3 3" xfId="42184"/>
    <cellStyle name="Vírgula 10 2 3 5 2 4" xfId="42185"/>
    <cellStyle name="Vírgula 10 2 3 5 2 5" xfId="42186"/>
    <cellStyle name="Vírgula 10 2 3 5 2 6" xfId="42187"/>
    <cellStyle name="Vírgula 10 2 3 5 3" xfId="42188"/>
    <cellStyle name="Vírgula 10 2 3 5 3 2" xfId="42189"/>
    <cellStyle name="Vírgula 10 2 3 5 3 3" xfId="42190"/>
    <cellStyle name="Vírgula 10 2 3 5 3 4" xfId="42191"/>
    <cellStyle name="Vírgula 10 2 3 5 4" xfId="42192"/>
    <cellStyle name="Vírgula 10 2 3 5 4 2" xfId="42193"/>
    <cellStyle name="Vírgula 10 2 3 5 4 3" xfId="42194"/>
    <cellStyle name="Vírgula 10 2 3 5 4 4" xfId="42195"/>
    <cellStyle name="Vírgula 10 2 3 5 5" xfId="42196"/>
    <cellStyle name="Vírgula 10 2 3 5 5 2" xfId="42197"/>
    <cellStyle name="Vírgula 10 2 3 5 5 3" xfId="42198"/>
    <cellStyle name="Vírgula 10 2 3 5 5 4" xfId="42199"/>
    <cellStyle name="Vírgula 10 2 3 5 6" xfId="42200"/>
    <cellStyle name="Vírgula 10 2 3 5 6 2" xfId="42201"/>
    <cellStyle name="Vírgula 10 2 3 5 6 3" xfId="42202"/>
    <cellStyle name="Vírgula 10 2 3 5 7" xfId="42203"/>
    <cellStyle name="Vírgula 10 2 3 5 8" xfId="42204"/>
    <cellStyle name="Vírgula 10 2 3 5 9" xfId="42205"/>
    <cellStyle name="Vírgula 10 2 3 6" xfId="42206"/>
    <cellStyle name="Vírgula 10 2 3 6 2" xfId="42207"/>
    <cellStyle name="Vírgula 10 2 3 6 2 2" xfId="42208"/>
    <cellStyle name="Vírgula 10 2 3 6 2 2 2" xfId="42209"/>
    <cellStyle name="Vírgula 10 2 3 6 2 2 3" xfId="42210"/>
    <cellStyle name="Vírgula 10 2 3 6 2 2 4" xfId="42211"/>
    <cellStyle name="Vírgula 10 2 3 6 2 3" xfId="42212"/>
    <cellStyle name="Vírgula 10 2 3 6 2 3 2" xfId="42213"/>
    <cellStyle name="Vírgula 10 2 3 6 2 3 3" xfId="42214"/>
    <cellStyle name="Vírgula 10 2 3 6 2 4" xfId="42215"/>
    <cellStyle name="Vírgula 10 2 3 6 2 5" xfId="42216"/>
    <cellStyle name="Vírgula 10 2 3 6 2 6" xfId="42217"/>
    <cellStyle name="Vírgula 10 2 3 6 3" xfId="42218"/>
    <cellStyle name="Vírgula 10 2 3 6 3 2" xfId="42219"/>
    <cellStyle name="Vírgula 10 2 3 6 3 3" xfId="42220"/>
    <cellStyle name="Vírgula 10 2 3 6 3 4" xfId="42221"/>
    <cellStyle name="Vírgula 10 2 3 6 4" xfId="42222"/>
    <cellStyle name="Vírgula 10 2 3 6 4 2" xfId="42223"/>
    <cellStyle name="Vírgula 10 2 3 6 4 3" xfId="42224"/>
    <cellStyle name="Vírgula 10 2 3 6 4 4" xfId="42225"/>
    <cellStyle name="Vírgula 10 2 3 6 5" xfId="42226"/>
    <cellStyle name="Vírgula 10 2 3 6 5 2" xfId="42227"/>
    <cellStyle name="Vírgula 10 2 3 6 5 3" xfId="42228"/>
    <cellStyle name="Vírgula 10 2 3 6 6" xfId="42229"/>
    <cellStyle name="Vírgula 10 2 3 6 7" xfId="42230"/>
    <cellStyle name="Vírgula 10 2 3 6 8" xfId="42231"/>
    <cellStyle name="Vírgula 10 2 3 7" xfId="42232"/>
    <cellStyle name="Vírgula 10 2 3 7 2" xfId="42233"/>
    <cellStyle name="Vírgula 10 2 3 7 2 2" xfId="42234"/>
    <cellStyle name="Vírgula 10 2 3 7 2 3" xfId="42235"/>
    <cellStyle name="Vírgula 10 2 3 7 2 4" xfId="42236"/>
    <cellStyle name="Vírgula 10 2 3 7 3" xfId="42237"/>
    <cellStyle name="Vírgula 10 2 3 7 3 2" xfId="42238"/>
    <cellStyle name="Vírgula 10 2 3 7 3 3" xfId="42239"/>
    <cellStyle name="Vírgula 10 2 3 7 4" xfId="42240"/>
    <cellStyle name="Vírgula 10 2 3 7 5" xfId="42241"/>
    <cellStyle name="Vírgula 10 2 3 7 6" xfId="42242"/>
    <cellStyle name="Vírgula 10 2 3 8" xfId="42243"/>
    <cellStyle name="Vírgula 10 2 3 8 2" xfId="42244"/>
    <cellStyle name="Vírgula 10 2 3 8 3" xfId="42245"/>
    <cellStyle name="Vírgula 10 2 3 8 4" xfId="42246"/>
    <cellStyle name="Vírgula 10 2 3 9" xfId="42247"/>
    <cellStyle name="Vírgula 10 2 3 9 2" xfId="42248"/>
    <cellStyle name="Vírgula 10 2 3 9 3" xfId="42249"/>
    <cellStyle name="Vírgula 10 2 3 9 4" xfId="42250"/>
    <cellStyle name="Vírgula 10 2 4" xfId="42251"/>
    <cellStyle name="Vírgula 10 2 4 10" xfId="42252"/>
    <cellStyle name="Vírgula 10 2 4 11" xfId="42253"/>
    <cellStyle name="Vírgula 10 2 4 2" xfId="42254"/>
    <cellStyle name="Vírgula 10 2 4 2 10" xfId="42255"/>
    <cellStyle name="Vírgula 10 2 4 2 2" xfId="42256"/>
    <cellStyle name="Vírgula 10 2 4 2 2 2" xfId="42257"/>
    <cellStyle name="Vírgula 10 2 4 2 2 2 2" xfId="42258"/>
    <cellStyle name="Vírgula 10 2 4 2 2 2 2 2" xfId="42259"/>
    <cellStyle name="Vírgula 10 2 4 2 2 2 2 3" xfId="42260"/>
    <cellStyle name="Vírgula 10 2 4 2 2 2 2 4" xfId="42261"/>
    <cellStyle name="Vírgula 10 2 4 2 2 2 3" xfId="42262"/>
    <cellStyle name="Vírgula 10 2 4 2 2 2 3 2" xfId="42263"/>
    <cellStyle name="Vírgula 10 2 4 2 2 2 3 3" xfId="42264"/>
    <cellStyle name="Vírgula 10 2 4 2 2 2 4" xfId="42265"/>
    <cellStyle name="Vírgula 10 2 4 2 2 2 5" xfId="42266"/>
    <cellStyle name="Vírgula 10 2 4 2 2 2 6" xfId="42267"/>
    <cellStyle name="Vírgula 10 2 4 2 2 3" xfId="42268"/>
    <cellStyle name="Vírgula 10 2 4 2 2 3 2" xfId="42269"/>
    <cellStyle name="Vírgula 10 2 4 2 2 3 3" xfId="42270"/>
    <cellStyle name="Vírgula 10 2 4 2 2 3 4" xfId="42271"/>
    <cellStyle name="Vírgula 10 2 4 2 2 4" xfId="42272"/>
    <cellStyle name="Vírgula 10 2 4 2 2 4 2" xfId="42273"/>
    <cellStyle name="Vírgula 10 2 4 2 2 4 3" xfId="42274"/>
    <cellStyle name="Vírgula 10 2 4 2 2 4 4" xfId="42275"/>
    <cellStyle name="Vírgula 10 2 4 2 2 5" xfId="42276"/>
    <cellStyle name="Vírgula 10 2 4 2 2 5 2" xfId="42277"/>
    <cellStyle name="Vírgula 10 2 4 2 2 5 3" xfId="42278"/>
    <cellStyle name="Vírgula 10 2 4 2 2 5 4" xfId="42279"/>
    <cellStyle name="Vírgula 10 2 4 2 2 6" xfId="42280"/>
    <cellStyle name="Vírgula 10 2 4 2 2 6 2" xfId="42281"/>
    <cellStyle name="Vírgula 10 2 4 2 2 6 3" xfId="42282"/>
    <cellStyle name="Vírgula 10 2 4 2 2 7" xfId="42283"/>
    <cellStyle name="Vírgula 10 2 4 2 2 8" xfId="42284"/>
    <cellStyle name="Vírgula 10 2 4 2 2 9" xfId="42285"/>
    <cellStyle name="Vírgula 10 2 4 2 3" xfId="42286"/>
    <cellStyle name="Vírgula 10 2 4 2 3 2" xfId="42287"/>
    <cellStyle name="Vírgula 10 2 4 2 3 2 2" xfId="42288"/>
    <cellStyle name="Vírgula 10 2 4 2 3 2 3" xfId="42289"/>
    <cellStyle name="Vírgula 10 2 4 2 3 2 4" xfId="42290"/>
    <cellStyle name="Vírgula 10 2 4 2 3 3" xfId="42291"/>
    <cellStyle name="Vírgula 10 2 4 2 3 3 2" xfId="42292"/>
    <cellStyle name="Vírgula 10 2 4 2 3 3 3" xfId="42293"/>
    <cellStyle name="Vírgula 10 2 4 2 3 4" xfId="42294"/>
    <cellStyle name="Vírgula 10 2 4 2 3 5" xfId="42295"/>
    <cellStyle name="Vírgula 10 2 4 2 3 6" xfId="42296"/>
    <cellStyle name="Vírgula 10 2 4 2 4" xfId="42297"/>
    <cellStyle name="Vírgula 10 2 4 2 4 2" xfId="42298"/>
    <cellStyle name="Vírgula 10 2 4 2 4 3" xfId="42299"/>
    <cellStyle name="Vírgula 10 2 4 2 4 4" xfId="42300"/>
    <cellStyle name="Vírgula 10 2 4 2 5" xfId="42301"/>
    <cellStyle name="Vírgula 10 2 4 2 5 2" xfId="42302"/>
    <cellStyle name="Vírgula 10 2 4 2 5 3" xfId="42303"/>
    <cellStyle name="Vírgula 10 2 4 2 5 4" xfId="42304"/>
    <cellStyle name="Vírgula 10 2 4 2 6" xfId="42305"/>
    <cellStyle name="Vírgula 10 2 4 2 6 2" xfId="42306"/>
    <cellStyle name="Vírgula 10 2 4 2 6 3" xfId="42307"/>
    <cellStyle name="Vírgula 10 2 4 2 6 4" xfId="42308"/>
    <cellStyle name="Vírgula 10 2 4 2 7" xfId="42309"/>
    <cellStyle name="Vírgula 10 2 4 2 7 2" xfId="42310"/>
    <cellStyle name="Vírgula 10 2 4 2 7 3" xfId="42311"/>
    <cellStyle name="Vírgula 10 2 4 2 8" xfId="42312"/>
    <cellStyle name="Vírgula 10 2 4 2 9" xfId="42313"/>
    <cellStyle name="Vírgula 10 2 4 3" xfId="42314"/>
    <cellStyle name="Vírgula 10 2 4 3 2" xfId="42315"/>
    <cellStyle name="Vírgula 10 2 4 3 2 2" xfId="42316"/>
    <cellStyle name="Vírgula 10 2 4 3 2 2 2" xfId="42317"/>
    <cellStyle name="Vírgula 10 2 4 3 2 2 3" xfId="42318"/>
    <cellStyle name="Vírgula 10 2 4 3 2 2 4" xfId="42319"/>
    <cellStyle name="Vírgula 10 2 4 3 2 3" xfId="42320"/>
    <cellStyle name="Vírgula 10 2 4 3 2 3 2" xfId="42321"/>
    <cellStyle name="Vírgula 10 2 4 3 2 3 3" xfId="42322"/>
    <cellStyle name="Vírgula 10 2 4 3 2 4" xfId="42323"/>
    <cellStyle name="Vírgula 10 2 4 3 2 5" xfId="42324"/>
    <cellStyle name="Vírgula 10 2 4 3 2 6" xfId="42325"/>
    <cellStyle name="Vírgula 10 2 4 3 3" xfId="42326"/>
    <cellStyle name="Vírgula 10 2 4 3 3 2" xfId="42327"/>
    <cellStyle name="Vírgula 10 2 4 3 3 3" xfId="42328"/>
    <cellStyle name="Vírgula 10 2 4 3 3 4" xfId="42329"/>
    <cellStyle name="Vírgula 10 2 4 3 4" xfId="42330"/>
    <cellStyle name="Vírgula 10 2 4 3 4 2" xfId="42331"/>
    <cellStyle name="Vírgula 10 2 4 3 4 3" xfId="42332"/>
    <cellStyle name="Vírgula 10 2 4 3 4 4" xfId="42333"/>
    <cellStyle name="Vírgula 10 2 4 3 5" xfId="42334"/>
    <cellStyle name="Vírgula 10 2 4 3 5 2" xfId="42335"/>
    <cellStyle name="Vírgula 10 2 4 3 5 3" xfId="42336"/>
    <cellStyle name="Vírgula 10 2 4 3 5 4" xfId="42337"/>
    <cellStyle name="Vírgula 10 2 4 3 6" xfId="42338"/>
    <cellStyle name="Vírgula 10 2 4 3 6 2" xfId="42339"/>
    <cellStyle name="Vírgula 10 2 4 3 6 3" xfId="42340"/>
    <cellStyle name="Vírgula 10 2 4 3 7" xfId="42341"/>
    <cellStyle name="Vírgula 10 2 4 3 8" xfId="42342"/>
    <cellStyle name="Vírgula 10 2 4 3 9" xfId="42343"/>
    <cellStyle name="Vírgula 10 2 4 4" xfId="42344"/>
    <cellStyle name="Vírgula 10 2 4 4 2" xfId="42345"/>
    <cellStyle name="Vírgula 10 2 4 4 2 2" xfId="42346"/>
    <cellStyle name="Vírgula 10 2 4 4 2 3" xfId="42347"/>
    <cellStyle name="Vírgula 10 2 4 4 2 4" xfId="42348"/>
    <cellStyle name="Vírgula 10 2 4 4 3" xfId="42349"/>
    <cellStyle name="Vírgula 10 2 4 4 3 2" xfId="42350"/>
    <cellStyle name="Vírgula 10 2 4 4 3 3" xfId="42351"/>
    <cellStyle name="Vírgula 10 2 4 4 4" xfId="42352"/>
    <cellStyle name="Vírgula 10 2 4 4 5" xfId="42353"/>
    <cellStyle name="Vírgula 10 2 4 4 6" xfId="42354"/>
    <cellStyle name="Vírgula 10 2 4 5" xfId="42355"/>
    <cellStyle name="Vírgula 10 2 4 5 2" xfId="42356"/>
    <cellStyle name="Vírgula 10 2 4 5 3" xfId="42357"/>
    <cellStyle name="Vírgula 10 2 4 5 4" xfId="42358"/>
    <cellStyle name="Vírgula 10 2 4 6" xfId="42359"/>
    <cellStyle name="Vírgula 10 2 4 6 2" xfId="42360"/>
    <cellStyle name="Vírgula 10 2 4 6 3" xfId="42361"/>
    <cellStyle name="Vírgula 10 2 4 6 4" xfId="42362"/>
    <cellStyle name="Vírgula 10 2 4 7" xfId="42363"/>
    <cellStyle name="Vírgula 10 2 4 7 2" xfId="42364"/>
    <cellStyle name="Vírgula 10 2 4 7 3" xfId="42365"/>
    <cellStyle name="Vírgula 10 2 4 7 4" xfId="42366"/>
    <cellStyle name="Vírgula 10 2 4 8" xfId="42367"/>
    <cellStyle name="Vírgula 10 2 4 8 2" xfId="42368"/>
    <cellStyle name="Vírgula 10 2 4 8 3" xfId="42369"/>
    <cellStyle name="Vírgula 10 2 4 9" xfId="42370"/>
    <cellStyle name="Vírgula 10 2 5" xfId="42371"/>
    <cellStyle name="Vírgula 10 2 5 10" xfId="42372"/>
    <cellStyle name="Vírgula 10 2 5 11" xfId="42373"/>
    <cellStyle name="Vírgula 10 2 5 2" xfId="42374"/>
    <cellStyle name="Vírgula 10 2 5 2 10" xfId="42375"/>
    <cellStyle name="Vírgula 10 2 5 2 2" xfId="42376"/>
    <cellStyle name="Vírgula 10 2 5 2 2 2" xfId="42377"/>
    <cellStyle name="Vírgula 10 2 5 2 2 2 2" xfId="42378"/>
    <cellStyle name="Vírgula 10 2 5 2 2 2 2 2" xfId="42379"/>
    <cellStyle name="Vírgula 10 2 5 2 2 2 2 3" xfId="42380"/>
    <cellStyle name="Vírgula 10 2 5 2 2 2 2 4" xfId="42381"/>
    <cellStyle name="Vírgula 10 2 5 2 2 2 3" xfId="42382"/>
    <cellStyle name="Vírgula 10 2 5 2 2 2 3 2" xfId="42383"/>
    <cellStyle name="Vírgula 10 2 5 2 2 2 3 3" xfId="42384"/>
    <cellStyle name="Vírgula 10 2 5 2 2 2 4" xfId="42385"/>
    <cellStyle name="Vírgula 10 2 5 2 2 2 5" xfId="42386"/>
    <cellStyle name="Vírgula 10 2 5 2 2 2 6" xfId="42387"/>
    <cellStyle name="Vírgula 10 2 5 2 2 3" xfId="42388"/>
    <cellStyle name="Vírgula 10 2 5 2 2 3 2" xfId="42389"/>
    <cellStyle name="Vírgula 10 2 5 2 2 3 3" xfId="42390"/>
    <cellStyle name="Vírgula 10 2 5 2 2 3 4" xfId="42391"/>
    <cellStyle name="Vírgula 10 2 5 2 2 4" xfId="42392"/>
    <cellStyle name="Vírgula 10 2 5 2 2 4 2" xfId="42393"/>
    <cellStyle name="Vírgula 10 2 5 2 2 4 3" xfId="42394"/>
    <cellStyle name="Vírgula 10 2 5 2 2 4 4" xfId="42395"/>
    <cellStyle name="Vírgula 10 2 5 2 2 5" xfId="42396"/>
    <cellStyle name="Vírgula 10 2 5 2 2 5 2" xfId="42397"/>
    <cellStyle name="Vírgula 10 2 5 2 2 5 3" xfId="42398"/>
    <cellStyle name="Vírgula 10 2 5 2 2 5 4" xfId="42399"/>
    <cellStyle name="Vírgula 10 2 5 2 2 6" xfId="42400"/>
    <cellStyle name="Vírgula 10 2 5 2 2 6 2" xfId="42401"/>
    <cellStyle name="Vírgula 10 2 5 2 2 6 3" xfId="42402"/>
    <cellStyle name="Vírgula 10 2 5 2 2 7" xfId="42403"/>
    <cellStyle name="Vírgula 10 2 5 2 2 8" xfId="42404"/>
    <cellStyle name="Vírgula 10 2 5 2 2 9" xfId="42405"/>
    <cellStyle name="Vírgula 10 2 5 2 3" xfId="42406"/>
    <cellStyle name="Vírgula 10 2 5 2 3 2" xfId="42407"/>
    <cellStyle name="Vírgula 10 2 5 2 3 2 2" xfId="42408"/>
    <cellStyle name="Vírgula 10 2 5 2 3 2 3" xfId="42409"/>
    <cellStyle name="Vírgula 10 2 5 2 3 2 4" xfId="42410"/>
    <cellStyle name="Vírgula 10 2 5 2 3 3" xfId="42411"/>
    <cellStyle name="Vírgula 10 2 5 2 3 3 2" xfId="42412"/>
    <cellStyle name="Vírgula 10 2 5 2 3 3 3" xfId="42413"/>
    <cellStyle name="Vírgula 10 2 5 2 3 4" xfId="42414"/>
    <cellStyle name="Vírgula 10 2 5 2 3 5" xfId="42415"/>
    <cellStyle name="Vírgula 10 2 5 2 3 6" xfId="42416"/>
    <cellStyle name="Vírgula 10 2 5 2 4" xfId="42417"/>
    <cellStyle name="Vírgula 10 2 5 2 4 2" xfId="42418"/>
    <cellStyle name="Vírgula 10 2 5 2 4 3" xfId="42419"/>
    <cellStyle name="Vírgula 10 2 5 2 4 4" xfId="42420"/>
    <cellStyle name="Vírgula 10 2 5 2 5" xfId="42421"/>
    <cellStyle name="Vírgula 10 2 5 2 5 2" xfId="42422"/>
    <cellStyle name="Vírgula 10 2 5 2 5 3" xfId="42423"/>
    <cellStyle name="Vírgula 10 2 5 2 5 4" xfId="42424"/>
    <cellStyle name="Vírgula 10 2 5 2 6" xfId="42425"/>
    <cellStyle name="Vírgula 10 2 5 2 6 2" xfId="42426"/>
    <cellStyle name="Vírgula 10 2 5 2 6 3" xfId="42427"/>
    <cellStyle name="Vírgula 10 2 5 2 6 4" xfId="42428"/>
    <cellStyle name="Vírgula 10 2 5 2 7" xfId="42429"/>
    <cellStyle name="Vírgula 10 2 5 2 7 2" xfId="42430"/>
    <cellStyle name="Vírgula 10 2 5 2 7 3" xfId="42431"/>
    <cellStyle name="Vírgula 10 2 5 2 8" xfId="42432"/>
    <cellStyle name="Vírgula 10 2 5 2 9" xfId="42433"/>
    <cellStyle name="Vírgula 10 2 5 3" xfId="42434"/>
    <cellStyle name="Vírgula 10 2 5 3 2" xfId="42435"/>
    <cellStyle name="Vírgula 10 2 5 3 2 2" xfId="42436"/>
    <cellStyle name="Vírgula 10 2 5 3 2 2 2" xfId="42437"/>
    <cellStyle name="Vírgula 10 2 5 3 2 2 3" xfId="42438"/>
    <cellStyle name="Vírgula 10 2 5 3 2 2 4" xfId="42439"/>
    <cellStyle name="Vírgula 10 2 5 3 2 3" xfId="42440"/>
    <cellStyle name="Vírgula 10 2 5 3 2 3 2" xfId="42441"/>
    <cellStyle name="Vírgula 10 2 5 3 2 3 3" xfId="42442"/>
    <cellStyle name="Vírgula 10 2 5 3 2 4" xfId="42443"/>
    <cellStyle name="Vírgula 10 2 5 3 2 5" xfId="42444"/>
    <cellStyle name="Vírgula 10 2 5 3 2 6" xfId="42445"/>
    <cellStyle name="Vírgula 10 2 5 3 3" xfId="42446"/>
    <cellStyle name="Vírgula 10 2 5 3 3 2" xfId="42447"/>
    <cellStyle name="Vírgula 10 2 5 3 3 3" xfId="42448"/>
    <cellStyle name="Vírgula 10 2 5 3 3 4" xfId="42449"/>
    <cellStyle name="Vírgula 10 2 5 3 4" xfId="42450"/>
    <cellStyle name="Vírgula 10 2 5 3 4 2" xfId="42451"/>
    <cellStyle name="Vírgula 10 2 5 3 4 3" xfId="42452"/>
    <cellStyle name="Vírgula 10 2 5 3 4 4" xfId="42453"/>
    <cellStyle name="Vírgula 10 2 5 3 5" xfId="42454"/>
    <cellStyle name="Vírgula 10 2 5 3 5 2" xfId="42455"/>
    <cellStyle name="Vírgula 10 2 5 3 5 3" xfId="42456"/>
    <cellStyle name="Vírgula 10 2 5 3 5 4" xfId="42457"/>
    <cellStyle name="Vírgula 10 2 5 3 6" xfId="42458"/>
    <cellStyle name="Vírgula 10 2 5 3 6 2" xfId="42459"/>
    <cellStyle name="Vírgula 10 2 5 3 6 3" xfId="42460"/>
    <cellStyle name="Vírgula 10 2 5 3 7" xfId="42461"/>
    <cellStyle name="Vírgula 10 2 5 3 8" xfId="42462"/>
    <cellStyle name="Vírgula 10 2 5 3 9" xfId="42463"/>
    <cellStyle name="Vírgula 10 2 5 4" xfId="42464"/>
    <cellStyle name="Vírgula 10 2 5 4 2" xfId="42465"/>
    <cellStyle name="Vírgula 10 2 5 4 2 2" xfId="42466"/>
    <cellStyle name="Vírgula 10 2 5 4 2 3" xfId="42467"/>
    <cellStyle name="Vírgula 10 2 5 4 2 4" xfId="42468"/>
    <cellStyle name="Vírgula 10 2 5 4 3" xfId="42469"/>
    <cellStyle name="Vírgula 10 2 5 4 3 2" xfId="42470"/>
    <cellStyle name="Vírgula 10 2 5 4 3 3" xfId="42471"/>
    <cellStyle name="Vírgula 10 2 5 4 4" xfId="42472"/>
    <cellStyle name="Vírgula 10 2 5 4 5" xfId="42473"/>
    <cellStyle name="Vírgula 10 2 5 4 6" xfId="42474"/>
    <cellStyle name="Vírgula 10 2 5 5" xfId="42475"/>
    <cellStyle name="Vírgula 10 2 5 5 2" xfId="42476"/>
    <cellStyle name="Vírgula 10 2 5 5 3" xfId="42477"/>
    <cellStyle name="Vírgula 10 2 5 5 4" xfId="42478"/>
    <cellStyle name="Vírgula 10 2 5 6" xfId="42479"/>
    <cellStyle name="Vírgula 10 2 5 6 2" xfId="42480"/>
    <cellStyle name="Vírgula 10 2 5 6 3" xfId="42481"/>
    <cellStyle name="Vírgula 10 2 5 6 4" xfId="42482"/>
    <cellStyle name="Vírgula 10 2 5 7" xfId="42483"/>
    <cellStyle name="Vírgula 10 2 5 7 2" xfId="42484"/>
    <cellStyle name="Vírgula 10 2 5 7 3" xfId="42485"/>
    <cellStyle name="Vírgula 10 2 5 7 4" xfId="42486"/>
    <cellStyle name="Vírgula 10 2 5 8" xfId="42487"/>
    <cellStyle name="Vírgula 10 2 5 8 2" xfId="42488"/>
    <cellStyle name="Vírgula 10 2 5 8 3" xfId="42489"/>
    <cellStyle name="Vírgula 10 2 5 9" xfId="42490"/>
    <cellStyle name="Vírgula 10 2 6" xfId="42491"/>
    <cellStyle name="Vírgula 10 2 6 10" xfId="42492"/>
    <cellStyle name="Vírgula 10 2 6 11" xfId="42493"/>
    <cellStyle name="Vírgula 10 2 6 2" xfId="42494"/>
    <cellStyle name="Vírgula 10 2 6 2 10" xfId="42495"/>
    <cellStyle name="Vírgula 10 2 6 2 2" xfId="42496"/>
    <cellStyle name="Vírgula 10 2 6 2 2 2" xfId="42497"/>
    <cellStyle name="Vírgula 10 2 6 2 2 2 2" xfId="42498"/>
    <cellStyle name="Vírgula 10 2 6 2 2 2 2 2" xfId="42499"/>
    <cellStyle name="Vírgula 10 2 6 2 2 2 2 3" xfId="42500"/>
    <cellStyle name="Vírgula 10 2 6 2 2 2 2 4" xfId="42501"/>
    <cellStyle name="Vírgula 10 2 6 2 2 2 3" xfId="42502"/>
    <cellStyle name="Vírgula 10 2 6 2 2 2 3 2" xfId="42503"/>
    <cellStyle name="Vírgula 10 2 6 2 2 2 3 3" xfId="42504"/>
    <cellStyle name="Vírgula 10 2 6 2 2 2 4" xfId="42505"/>
    <cellStyle name="Vírgula 10 2 6 2 2 2 5" xfId="42506"/>
    <cellStyle name="Vírgula 10 2 6 2 2 2 6" xfId="42507"/>
    <cellStyle name="Vírgula 10 2 6 2 2 3" xfId="42508"/>
    <cellStyle name="Vírgula 10 2 6 2 2 3 2" xfId="42509"/>
    <cellStyle name="Vírgula 10 2 6 2 2 3 3" xfId="42510"/>
    <cellStyle name="Vírgula 10 2 6 2 2 3 4" xfId="42511"/>
    <cellStyle name="Vírgula 10 2 6 2 2 4" xfId="42512"/>
    <cellStyle name="Vírgula 10 2 6 2 2 4 2" xfId="42513"/>
    <cellStyle name="Vírgula 10 2 6 2 2 4 3" xfId="42514"/>
    <cellStyle name="Vírgula 10 2 6 2 2 4 4" xfId="42515"/>
    <cellStyle name="Vírgula 10 2 6 2 2 5" xfId="42516"/>
    <cellStyle name="Vírgula 10 2 6 2 2 5 2" xfId="42517"/>
    <cellStyle name="Vírgula 10 2 6 2 2 5 3" xfId="42518"/>
    <cellStyle name="Vírgula 10 2 6 2 2 5 4" xfId="42519"/>
    <cellStyle name="Vírgula 10 2 6 2 2 6" xfId="42520"/>
    <cellStyle name="Vírgula 10 2 6 2 2 6 2" xfId="42521"/>
    <cellStyle name="Vírgula 10 2 6 2 2 6 3" xfId="42522"/>
    <cellStyle name="Vírgula 10 2 6 2 2 7" xfId="42523"/>
    <cellStyle name="Vírgula 10 2 6 2 2 8" xfId="42524"/>
    <cellStyle name="Vírgula 10 2 6 2 2 9" xfId="42525"/>
    <cellStyle name="Vírgula 10 2 6 2 3" xfId="42526"/>
    <cellStyle name="Vírgula 10 2 6 2 3 2" xfId="42527"/>
    <cellStyle name="Vírgula 10 2 6 2 3 2 2" xfId="42528"/>
    <cellStyle name="Vírgula 10 2 6 2 3 2 3" xfId="42529"/>
    <cellStyle name="Vírgula 10 2 6 2 3 2 4" xfId="42530"/>
    <cellStyle name="Vírgula 10 2 6 2 3 3" xfId="42531"/>
    <cellStyle name="Vírgula 10 2 6 2 3 3 2" xfId="42532"/>
    <cellStyle name="Vírgula 10 2 6 2 3 3 3" xfId="42533"/>
    <cellStyle name="Vírgula 10 2 6 2 3 4" xfId="42534"/>
    <cellStyle name="Vírgula 10 2 6 2 3 5" xfId="42535"/>
    <cellStyle name="Vírgula 10 2 6 2 3 6" xfId="42536"/>
    <cellStyle name="Vírgula 10 2 6 2 4" xfId="42537"/>
    <cellStyle name="Vírgula 10 2 6 2 4 2" xfId="42538"/>
    <cellStyle name="Vírgula 10 2 6 2 4 3" xfId="42539"/>
    <cellStyle name="Vírgula 10 2 6 2 4 4" xfId="42540"/>
    <cellStyle name="Vírgula 10 2 6 2 5" xfId="42541"/>
    <cellStyle name="Vírgula 10 2 6 2 5 2" xfId="42542"/>
    <cellStyle name="Vírgula 10 2 6 2 5 3" xfId="42543"/>
    <cellStyle name="Vírgula 10 2 6 2 5 4" xfId="42544"/>
    <cellStyle name="Vírgula 10 2 6 2 6" xfId="42545"/>
    <cellStyle name="Vírgula 10 2 6 2 6 2" xfId="42546"/>
    <cellStyle name="Vírgula 10 2 6 2 6 3" xfId="42547"/>
    <cellStyle name="Vírgula 10 2 6 2 6 4" xfId="42548"/>
    <cellStyle name="Vírgula 10 2 6 2 7" xfId="42549"/>
    <cellStyle name="Vírgula 10 2 6 2 7 2" xfId="42550"/>
    <cellStyle name="Vírgula 10 2 6 2 7 3" xfId="42551"/>
    <cellStyle name="Vírgula 10 2 6 2 8" xfId="42552"/>
    <cellStyle name="Vírgula 10 2 6 2 9" xfId="42553"/>
    <cellStyle name="Vírgula 10 2 6 3" xfId="42554"/>
    <cellStyle name="Vírgula 10 2 6 3 2" xfId="42555"/>
    <cellStyle name="Vírgula 10 2 6 3 2 2" xfId="42556"/>
    <cellStyle name="Vírgula 10 2 6 3 2 2 2" xfId="42557"/>
    <cellStyle name="Vírgula 10 2 6 3 2 2 3" xfId="42558"/>
    <cellStyle name="Vírgula 10 2 6 3 2 2 4" xfId="42559"/>
    <cellStyle name="Vírgula 10 2 6 3 2 3" xfId="42560"/>
    <cellStyle name="Vírgula 10 2 6 3 2 3 2" xfId="42561"/>
    <cellStyle name="Vírgula 10 2 6 3 2 3 3" xfId="42562"/>
    <cellStyle name="Vírgula 10 2 6 3 2 4" xfId="42563"/>
    <cellStyle name="Vírgula 10 2 6 3 2 5" xfId="42564"/>
    <cellStyle name="Vírgula 10 2 6 3 2 6" xfId="42565"/>
    <cellStyle name="Vírgula 10 2 6 3 3" xfId="42566"/>
    <cellStyle name="Vírgula 10 2 6 3 3 2" xfId="42567"/>
    <cellStyle name="Vírgula 10 2 6 3 3 3" xfId="42568"/>
    <cellStyle name="Vírgula 10 2 6 3 3 4" xfId="42569"/>
    <cellStyle name="Vírgula 10 2 6 3 4" xfId="42570"/>
    <cellStyle name="Vírgula 10 2 6 3 4 2" xfId="42571"/>
    <cellStyle name="Vírgula 10 2 6 3 4 3" xfId="42572"/>
    <cellStyle name="Vírgula 10 2 6 3 4 4" xfId="42573"/>
    <cellStyle name="Vírgula 10 2 6 3 5" xfId="42574"/>
    <cellStyle name="Vírgula 10 2 6 3 5 2" xfId="42575"/>
    <cellStyle name="Vírgula 10 2 6 3 5 3" xfId="42576"/>
    <cellStyle name="Vírgula 10 2 6 3 5 4" xfId="42577"/>
    <cellStyle name="Vírgula 10 2 6 3 6" xfId="42578"/>
    <cellStyle name="Vírgula 10 2 6 3 6 2" xfId="42579"/>
    <cellStyle name="Vírgula 10 2 6 3 6 3" xfId="42580"/>
    <cellStyle name="Vírgula 10 2 6 3 7" xfId="42581"/>
    <cellStyle name="Vírgula 10 2 6 3 8" xfId="42582"/>
    <cellStyle name="Vírgula 10 2 6 3 9" xfId="42583"/>
    <cellStyle name="Vírgula 10 2 6 4" xfId="42584"/>
    <cellStyle name="Vírgula 10 2 6 4 2" xfId="42585"/>
    <cellStyle name="Vírgula 10 2 6 4 2 2" xfId="42586"/>
    <cellStyle name="Vírgula 10 2 6 4 2 3" xfId="42587"/>
    <cellStyle name="Vírgula 10 2 6 4 2 4" xfId="42588"/>
    <cellStyle name="Vírgula 10 2 6 4 3" xfId="42589"/>
    <cellStyle name="Vírgula 10 2 6 4 3 2" xfId="42590"/>
    <cellStyle name="Vírgula 10 2 6 4 3 3" xfId="42591"/>
    <cellStyle name="Vírgula 10 2 6 4 4" xfId="42592"/>
    <cellStyle name="Vírgula 10 2 6 4 5" xfId="42593"/>
    <cellStyle name="Vírgula 10 2 6 4 6" xfId="42594"/>
    <cellStyle name="Vírgula 10 2 6 5" xfId="42595"/>
    <cellStyle name="Vírgula 10 2 6 5 2" xfId="42596"/>
    <cellStyle name="Vírgula 10 2 6 5 3" xfId="42597"/>
    <cellStyle name="Vírgula 10 2 6 5 4" xfId="42598"/>
    <cellStyle name="Vírgula 10 2 6 6" xfId="42599"/>
    <cellStyle name="Vírgula 10 2 6 6 2" xfId="42600"/>
    <cellStyle name="Vírgula 10 2 6 6 3" xfId="42601"/>
    <cellStyle name="Vírgula 10 2 6 6 4" xfId="42602"/>
    <cellStyle name="Vírgula 10 2 6 7" xfId="42603"/>
    <cellStyle name="Vírgula 10 2 6 7 2" xfId="42604"/>
    <cellStyle name="Vírgula 10 2 6 7 3" xfId="42605"/>
    <cellStyle name="Vírgula 10 2 6 7 4" xfId="42606"/>
    <cellStyle name="Vírgula 10 2 6 8" xfId="42607"/>
    <cellStyle name="Vírgula 10 2 6 8 2" xfId="42608"/>
    <cellStyle name="Vírgula 10 2 6 8 3" xfId="42609"/>
    <cellStyle name="Vírgula 10 2 6 9" xfId="42610"/>
    <cellStyle name="Vírgula 10 2 7" xfId="42611"/>
    <cellStyle name="Vírgula 10 2 7 10" xfId="42612"/>
    <cellStyle name="Vírgula 10 2 7 2" xfId="42613"/>
    <cellStyle name="Vírgula 10 2 7 2 2" xfId="42614"/>
    <cellStyle name="Vírgula 10 2 7 2 2 2" xfId="42615"/>
    <cellStyle name="Vírgula 10 2 7 2 2 2 2" xfId="42616"/>
    <cellStyle name="Vírgula 10 2 7 2 2 2 3" xfId="42617"/>
    <cellStyle name="Vírgula 10 2 7 2 2 2 4" xfId="42618"/>
    <cellStyle name="Vírgula 10 2 7 2 2 3" xfId="42619"/>
    <cellStyle name="Vírgula 10 2 7 2 2 3 2" xfId="42620"/>
    <cellStyle name="Vírgula 10 2 7 2 2 3 3" xfId="42621"/>
    <cellStyle name="Vírgula 10 2 7 2 2 4" xfId="42622"/>
    <cellStyle name="Vírgula 10 2 7 2 2 5" xfId="42623"/>
    <cellStyle name="Vírgula 10 2 7 2 2 6" xfId="42624"/>
    <cellStyle name="Vírgula 10 2 7 2 3" xfId="42625"/>
    <cellStyle name="Vírgula 10 2 7 2 3 2" xfId="42626"/>
    <cellStyle name="Vírgula 10 2 7 2 3 3" xfId="42627"/>
    <cellStyle name="Vírgula 10 2 7 2 3 4" xfId="42628"/>
    <cellStyle name="Vírgula 10 2 7 2 4" xfId="42629"/>
    <cellStyle name="Vírgula 10 2 7 2 4 2" xfId="42630"/>
    <cellStyle name="Vírgula 10 2 7 2 4 3" xfId="42631"/>
    <cellStyle name="Vírgula 10 2 7 2 4 4" xfId="42632"/>
    <cellStyle name="Vírgula 10 2 7 2 5" xfId="42633"/>
    <cellStyle name="Vírgula 10 2 7 2 5 2" xfId="42634"/>
    <cellStyle name="Vírgula 10 2 7 2 5 3" xfId="42635"/>
    <cellStyle name="Vírgula 10 2 7 2 5 4" xfId="42636"/>
    <cellStyle name="Vírgula 10 2 7 2 6" xfId="42637"/>
    <cellStyle name="Vírgula 10 2 7 2 6 2" xfId="42638"/>
    <cellStyle name="Vírgula 10 2 7 2 6 3" xfId="42639"/>
    <cellStyle name="Vírgula 10 2 7 2 7" xfId="42640"/>
    <cellStyle name="Vírgula 10 2 7 2 8" xfId="42641"/>
    <cellStyle name="Vírgula 10 2 7 2 9" xfId="42642"/>
    <cellStyle name="Vírgula 10 2 7 3" xfId="42643"/>
    <cellStyle name="Vírgula 10 2 7 3 2" xfId="42644"/>
    <cellStyle name="Vírgula 10 2 7 3 2 2" xfId="42645"/>
    <cellStyle name="Vírgula 10 2 7 3 2 3" xfId="42646"/>
    <cellStyle name="Vírgula 10 2 7 3 2 4" xfId="42647"/>
    <cellStyle name="Vírgula 10 2 7 3 3" xfId="42648"/>
    <cellStyle name="Vírgula 10 2 7 3 3 2" xfId="42649"/>
    <cellStyle name="Vírgula 10 2 7 3 3 3" xfId="42650"/>
    <cellStyle name="Vírgula 10 2 7 3 4" xfId="42651"/>
    <cellStyle name="Vírgula 10 2 7 3 5" xfId="42652"/>
    <cellStyle name="Vírgula 10 2 7 3 6" xfId="42653"/>
    <cellStyle name="Vírgula 10 2 7 4" xfId="42654"/>
    <cellStyle name="Vírgula 10 2 7 4 2" xfId="42655"/>
    <cellStyle name="Vírgula 10 2 7 4 3" xfId="42656"/>
    <cellStyle name="Vírgula 10 2 7 4 4" xfId="42657"/>
    <cellStyle name="Vírgula 10 2 7 5" xfId="42658"/>
    <cellStyle name="Vírgula 10 2 7 5 2" xfId="42659"/>
    <cellStyle name="Vírgula 10 2 7 5 3" xfId="42660"/>
    <cellStyle name="Vírgula 10 2 7 5 4" xfId="42661"/>
    <cellStyle name="Vírgula 10 2 7 6" xfId="42662"/>
    <cellStyle name="Vírgula 10 2 7 6 2" xfId="42663"/>
    <cellStyle name="Vírgula 10 2 7 6 3" xfId="42664"/>
    <cellStyle name="Vírgula 10 2 7 6 4" xfId="42665"/>
    <cellStyle name="Vírgula 10 2 7 7" xfId="42666"/>
    <cellStyle name="Vírgula 10 2 7 7 2" xfId="42667"/>
    <cellStyle name="Vírgula 10 2 7 7 3" xfId="42668"/>
    <cellStyle name="Vírgula 10 2 7 8" xfId="42669"/>
    <cellStyle name="Vírgula 10 2 7 9" xfId="42670"/>
    <cellStyle name="Vírgula 10 2 8" xfId="42671"/>
    <cellStyle name="Vírgula 10 2 8 2" xfId="42672"/>
    <cellStyle name="Vírgula 10 2 8 2 2" xfId="42673"/>
    <cellStyle name="Vírgula 10 2 8 2 2 2" xfId="42674"/>
    <cellStyle name="Vírgula 10 2 8 2 2 3" xfId="42675"/>
    <cellStyle name="Vírgula 10 2 8 2 2 4" xfId="42676"/>
    <cellStyle name="Vírgula 10 2 8 2 3" xfId="42677"/>
    <cellStyle name="Vírgula 10 2 8 2 3 2" xfId="42678"/>
    <cellStyle name="Vírgula 10 2 8 2 3 3" xfId="42679"/>
    <cellStyle name="Vírgula 10 2 8 2 4" xfId="42680"/>
    <cellStyle name="Vírgula 10 2 8 2 5" xfId="42681"/>
    <cellStyle name="Vírgula 10 2 8 2 6" xfId="42682"/>
    <cellStyle name="Vírgula 10 2 8 3" xfId="42683"/>
    <cellStyle name="Vírgula 10 2 8 3 2" xfId="42684"/>
    <cellStyle name="Vírgula 10 2 8 3 3" xfId="42685"/>
    <cellStyle name="Vírgula 10 2 8 3 4" xfId="42686"/>
    <cellStyle name="Vírgula 10 2 8 4" xfId="42687"/>
    <cellStyle name="Vírgula 10 2 8 4 2" xfId="42688"/>
    <cellStyle name="Vírgula 10 2 8 4 3" xfId="42689"/>
    <cellStyle name="Vírgula 10 2 8 4 4" xfId="42690"/>
    <cellStyle name="Vírgula 10 2 8 5" xfId="42691"/>
    <cellStyle name="Vírgula 10 2 8 5 2" xfId="42692"/>
    <cellStyle name="Vírgula 10 2 8 5 3" xfId="42693"/>
    <cellStyle name="Vírgula 10 2 8 5 4" xfId="42694"/>
    <cellStyle name="Vírgula 10 2 8 6" xfId="42695"/>
    <cellStyle name="Vírgula 10 2 8 6 2" xfId="42696"/>
    <cellStyle name="Vírgula 10 2 8 6 3" xfId="42697"/>
    <cellStyle name="Vírgula 10 2 8 7" xfId="42698"/>
    <cellStyle name="Vírgula 10 2 8 8" xfId="42699"/>
    <cellStyle name="Vírgula 10 2 8 9" xfId="42700"/>
    <cellStyle name="Vírgula 10 2 9" xfId="42701"/>
    <cellStyle name="Vírgula 10 2 9 2" xfId="42702"/>
    <cellStyle name="Vírgula 10 2 9 2 2" xfId="42703"/>
    <cellStyle name="Vírgula 10 2 9 2 2 2" xfId="42704"/>
    <cellStyle name="Vírgula 10 2 9 2 2 3" xfId="42705"/>
    <cellStyle name="Vírgula 10 2 9 2 2 4" xfId="42706"/>
    <cellStyle name="Vírgula 10 2 9 2 3" xfId="42707"/>
    <cellStyle name="Vírgula 10 2 9 2 3 2" xfId="42708"/>
    <cellStyle name="Vírgula 10 2 9 2 3 3" xfId="42709"/>
    <cellStyle name="Vírgula 10 2 9 2 4" xfId="42710"/>
    <cellStyle name="Vírgula 10 2 9 2 5" xfId="42711"/>
    <cellStyle name="Vírgula 10 2 9 2 6" xfId="42712"/>
    <cellStyle name="Vírgula 10 2 9 3" xfId="42713"/>
    <cellStyle name="Vírgula 10 2 9 3 2" xfId="42714"/>
    <cellStyle name="Vírgula 10 2 9 3 3" xfId="42715"/>
    <cellStyle name="Vírgula 10 2 9 3 4" xfId="42716"/>
    <cellStyle name="Vírgula 10 2 9 4" xfId="42717"/>
    <cellStyle name="Vírgula 10 2 9 4 2" xfId="42718"/>
    <cellStyle name="Vírgula 10 2 9 4 3" xfId="42719"/>
    <cellStyle name="Vírgula 10 2 9 4 4" xfId="42720"/>
    <cellStyle name="Vírgula 10 2 9 5" xfId="42721"/>
    <cellStyle name="Vírgula 10 2 9 5 2" xfId="42722"/>
    <cellStyle name="Vírgula 10 2 9 5 3" xfId="42723"/>
    <cellStyle name="Vírgula 10 2 9 5 4" xfId="42724"/>
    <cellStyle name="Vírgula 10 2 9 6" xfId="42725"/>
    <cellStyle name="Vírgula 10 2 9 6 2" xfId="42726"/>
    <cellStyle name="Vírgula 10 2 9 6 3" xfId="42727"/>
    <cellStyle name="Vírgula 10 2 9 7" xfId="42728"/>
    <cellStyle name="Vírgula 10 2 9 8" xfId="42729"/>
    <cellStyle name="Vírgula 10 2 9 9" xfId="42730"/>
    <cellStyle name="Vírgula 10 20" xfId="42731"/>
    <cellStyle name="Vírgula 10 3" xfId="227"/>
    <cellStyle name="Vírgula 10 3 10" xfId="42732"/>
    <cellStyle name="Vírgula 10 3 10 2" xfId="42733"/>
    <cellStyle name="Vírgula 10 3 10 3" xfId="42734"/>
    <cellStyle name="Vírgula 10 3 10 4" xfId="42735"/>
    <cellStyle name="Vírgula 10 3 11" xfId="42736"/>
    <cellStyle name="Vírgula 10 3 11 2" xfId="42737"/>
    <cellStyle name="Vírgula 10 3 11 3" xfId="42738"/>
    <cellStyle name="Vírgula 10 3 12" xfId="42739"/>
    <cellStyle name="Vírgula 10 3 13" xfId="42740"/>
    <cellStyle name="Vírgula 10 3 14" xfId="42741"/>
    <cellStyle name="Vírgula 10 3 2" xfId="42742"/>
    <cellStyle name="Vírgula 10 3 2 10" xfId="42743"/>
    <cellStyle name="Vírgula 10 3 2 11" xfId="42744"/>
    <cellStyle name="Vírgula 10 3 2 2" xfId="42745"/>
    <cellStyle name="Vírgula 10 3 2 2 10" xfId="42746"/>
    <cellStyle name="Vírgula 10 3 2 2 2" xfId="42747"/>
    <cellStyle name="Vírgula 10 3 2 2 2 2" xfId="42748"/>
    <cellStyle name="Vírgula 10 3 2 2 2 2 2" xfId="42749"/>
    <cellStyle name="Vírgula 10 3 2 2 2 2 2 2" xfId="42750"/>
    <cellStyle name="Vírgula 10 3 2 2 2 2 2 3" xfId="42751"/>
    <cellStyle name="Vírgula 10 3 2 2 2 2 2 4" xfId="42752"/>
    <cellStyle name="Vírgula 10 3 2 2 2 2 3" xfId="42753"/>
    <cellStyle name="Vírgula 10 3 2 2 2 2 3 2" xfId="42754"/>
    <cellStyle name="Vírgula 10 3 2 2 2 2 3 3" xfId="42755"/>
    <cellStyle name="Vírgula 10 3 2 2 2 2 4" xfId="42756"/>
    <cellStyle name="Vírgula 10 3 2 2 2 2 5" xfId="42757"/>
    <cellStyle name="Vírgula 10 3 2 2 2 2 6" xfId="42758"/>
    <cellStyle name="Vírgula 10 3 2 2 2 3" xfId="42759"/>
    <cellStyle name="Vírgula 10 3 2 2 2 3 2" xfId="42760"/>
    <cellStyle name="Vírgula 10 3 2 2 2 3 3" xfId="42761"/>
    <cellStyle name="Vírgula 10 3 2 2 2 3 4" xfId="42762"/>
    <cellStyle name="Vírgula 10 3 2 2 2 4" xfId="42763"/>
    <cellStyle name="Vírgula 10 3 2 2 2 4 2" xfId="42764"/>
    <cellStyle name="Vírgula 10 3 2 2 2 4 3" xfId="42765"/>
    <cellStyle name="Vírgula 10 3 2 2 2 4 4" xfId="42766"/>
    <cellStyle name="Vírgula 10 3 2 2 2 5" xfId="42767"/>
    <cellStyle name="Vírgula 10 3 2 2 2 5 2" xfId="42768"/>
    <cellStyle name="Vírgula 10 3 2 2 2 5 3" xfId="42769"/>
    <cellStyle name="Vírgula 10 3 2 2 2 5 4" xfId="42770"/>
    <cellStyle name="Vírgula 10 3 2 2 2 6" xfId="42771"/>
    <cellStyle name="Vírgula 10 3 2 2 2 6 2" xfId="42772"/>
    <cellStyle name="Vírgula 10 3 2 2 2 6 3" xfId="42773"/>
    <cellStyle name="Vírgula 10 3 2 2 2 7" xfId="42774"/>
    <cellStyle name="Vírgula 10 3 2 2 2 8" xfId="42775"/>
    <cellStyle name="Vírgula 10 3 2 2 2 9" xfId="42776"/>
    <cellStyle name="Vírgula 10 3 2 2 3" xfId="42777"/>
    <cellStyle name="Vírgula 10 3 2 2 3 2" xfId="42778"/>
    <cellStyle name="Vírgula 10 3 2 2 3 2 2" xfId="42779"/>
    <cellStyle name="Vírgula 10 3 2 2 3 2 3" xfId="42780"/>
    <cellStyle name="Vírgula 10 3 2 2 3 2 4" xfId="42781"/>
    <cellStyle name="Vírgula 10 3 2 2 3 3" xfId="42782"/>
    <cellStyle name="Vírgula 10 3 2 2 3 3 2" xfId="42783"/>
    <cellStyle name="Vírgula 10 3 2 2 3 3 3" xfId="42784"/>
    <cellStyle name="Vírgula 10 3 2 2 3 4" xfId="42785"/>
    <cellStyle name="Vírgula 10 3 2 2 3 5" xfId="42786"/>
    <cellStyle name="Vírgula 10 3 2 2 3 6" xfId="42787"/>
    <cellStyle name="Vírgula 10 3 2 2 4" xfId="42788"/>
    <cellStyle name="Vírgula 10 3 2 2 4 2" xfId="42789"/>
    <cellStyle name="Vírgula 10 3 2 2 4 3" xfId="42790"/>
    <cellStyle name="Vírgula 10 3 2 2 4 4" xfId="42791"/>
    <cellStyle name="Vírgula 10 3 2 2 5" xfId="42792"/>
    <cellStyle name="Vírgula 10 3 2 2 5 2" xfId="42793"/>
    <cellStyle name="Vírgula 10 3 2 2 5 3" xfId="42794"/>
    <cellStyle name="Vírgula 10 3 2 2 5 4" xfId="42795"/>
    <cellStyle name="Vírgula 10 3 2 2 6" xfId="42796"/>
    <cellStyle name="Vírgula 10 3 2 2 6 2" xfId="42797"/>
    <cellStyle name="Vírgula 10 3 2 2 6 3" xfId="42798"/>
    <cellStyle name="Vírgula 10 3 2 2 6 4" xfId="42799"/>
    <cellStyle name="Vírgula 10 3 2 2 7" xfId="42800"/>
    <cellStyle name="Vírgula 10 3 2 2 7 2" xfId="42801"/>
    <cellStyle name="Vírgula 10 3 2 2 7 3" xfId="42802"/>
    <cellStyle name="Vírgula 10 3 2 2 8" xfId="42803"/>
    <cellStyle name="Vírgula 10 3 2 2 9" xfId="42804"/>
    <cellStyle name="Vírgula 10 3 2 3" xfId="42805"/>
    <cellStyle name="Vírgula 10 3 2 3 2" xfId="42806"/>
    <cellStyle name="Vírgula 10 3 2 3 2 2" xfId="42807"/>
    <cellStyle name="Vírgula 10 3 2 3 2 2 2" xfId="42808"/>
    <cellStyle name="Vírgula 10 3 2 3 2 2 3" xfId="42809"/>
    <cellStyle name="Vírgula 10 3 2 3 2 2 4" xfId="42810"/>
    <cellStyle name="Vírgula 10 3 2 3 2 3" xfId="42811"/>
    <cellStyle name="Vírgula 10 3 2 3 2 3 2" xfId="42812"/>
    <cellStyle name="Vírgula 10 3 2 3 2 3 3" xfId="42813"/>
    <cellStyle name="Vírgula 10 3 2 3 2 4" xfId="42814"/>
    <cellStyle name="Vírgula 10 3 2 3 2 5" xfId="42815"/>
    <cellStyle name="Vírgula 10 3 2 3 2 6" xfId="42816"/>
    <cellStyle name="Vírgula 10 3 2 3 3" xfId="42817"/>
    <cellStyle name="Vírgula 10 3 2 3 3 2" xfId="42818"/>
    <cellStyle name="Vírgula 10 3 2 3 3 3" xfId="42819"/>
    <cellStyle name="Vírgula 10 3 2 3 3 4" xfId="42820"/>
    <cellStyle name="Vírgula 10 3 2 3 4" xfId="42821"/>
    <cellStyle name="Vírgula 10 3 2 3 4 2" xfId="42822"/>
    <cellStyle name="Vírgula 10 3 2 3 4 3" xfId="42823"/>
    <cellStyle name="Vírgula 10 3 2 3 4 4" xfId="42824"/>
    <cellStyle name="Vírgula 10 3 2 3 5" xfId="42825"/>
    <cellStyle name="Vírgula 10 3 2 3 5 2" xfId="42826"/>
    <cellStyle name="Vírgula 10 3 2 3 5 3" xfId="42827"/>
    <cellStyle name="Vírgula 10 3 2 3 5 4" xfId="42828"/>
    <cellStyle name="Vírgula 10 3 2 3 6" xfId="42829"/>
    <cellStyle name="Vírgula 10 3 2 3 6 2" xfId="42830"/>
    <cellStyle name="Vírgula 10 3 2 3 6 3" xfId="42831"/>
    <cellStyle name="Vírgula 10 3 2 3 7" xfId="42832"/>
    <cellStyle name="Vírgula 10 3 2 3 8" xfId="42833"/>
    <cellStyle name="Vírgula 10 3 2 3 9" xfId="42834"/>
    <cellStyle name="Vírgula 10 3 2 4" xfId="42835"/>
    <cellStyle name="Vírgula 10 3 2 4 2" xfId="42836"/>
    <cellStyle name="Vírgula 10 3 2 4 2 2" xfId="42837"/>
    <cellStyle name="Vírgula 10 3 2 4 2 3" xfId="42838"/>
    <cellStyle name="Vírgula 10 3 2 4 2 4" xfId="42839"/>
    <cellStyle name="Vírgula 10 3 2 4 3" xfId="42840"/>
    <cellStyle name="Vírgula 10 3 2 4 3 2" xfId="42841"/>
    <cellStyle name="Vírgula 10 3 2 4 3 3" xfId="42842"/>
    <cellStyle name="Vírgula 10 3 2 4 4" xfId="42843"/>
    <cellStyle name="Vírgula 10 3 2 4 5" xfId="42844"/>
    <cellStyle name="Vírgula 10 3 2 4 6" xfId="42845"/>
    <cellStyle name="Vírgula 10 3 2 5" xfId="42846"/>
    <cellStyle name="Vírgula 10 3 2 5 2" xfId="42847"/>
    <cellStyle name="Vírgula 10 3 2 5 3" xfId="42848"/>
    <cellStyle name="Vírgula 10 3 2 5 4" xfId="42849"/>
    <cellStyle name="Vírgula 10 3 2 6" xfId="42850"/>
    <cellStyle name="Vírgula 10 3 2 6 2" xfId="42851"/>
    <cellStyle name="Vírgula 10 3 2 6 3" xfId="42852"/>
    <cellStyle name="Vírgula 10 3 2 6 4" xfId="42853"/>
    <cellStyle name="Vírgula 10 3 2 7" xfId="42854"/>
    <cellStyle name="Vírgula 10 3 2 7 2" xfId="42855"/>
    <cellStyle name="Vírgula 10 3 2 7 3" xfId="42856"/>
    <cellStyle name="Vírgula 10 3 2 7 4" xfId="42857"/>
    <cellStyle name="Vírgula 10 3 2 8" xfId="42858"/>
    <cellStyle name="Vírgula 10 3 2 8 2" xfId="42859"/>
    <cellStyle name="Vírgula 10 3 2 8 3" xfId="42860"/>
    <cellStyle name="Vírgula 10 3 2 9" xfId="42861"/>
    <cellStyle name="Vírgula 10 3 3" xfId="42862"/>
    <cellStyle name="Vírgula 10 3 3 10" xfId="42863"/>
    <cellStyle name="Vírgula 10 3 3 2" xfId="42864"/>
    <cellStyle name="Vírgula 10 3 3 2 2" xfId="42865"/>
    <cellStyle name="Vírgula 10 3 3 2 2 2" xfId="42866"/>
    <cellStyle name="Vírgula 10 3 3 2 2 2 2" xfId="42867"/>
    <cellStyle name="Vírgula 10 3 3 2 2 2 3" xfId="42868"/>
    <cellStyle name="Vírgula 10 3 3 2 2 2 4" xfId="42869"/>
    <cellStyle name="Vírgula 10 3 3 2 2 3" xfId="42870"/>
    <cellStyle name="Vírgula 10 3 3 2 2 3 2" xfId="42871"/>
    <cellStyle name="Vírgula 10 3 3 2 2 3 3" xfId="42872"/>
    <cellStyle name="Vírgula 10 3 3 2 2 4" xfId="42873"/>
    <cellStyle name="Vírgula 10 3 3 2 2 5" xfId="42874"/>
    <cellStyle name="Vírgula 10 3 3 2 2 6" xfId="42875"/>
    <cellStyle name="Vírgula 10 3 3 2 3" xfId="42876"/>
    <cellStyle name="Vírgula 10 3 3 2 3 2" xfId="42877"/>
    <cellStyle name="Vírgula 10 3 3 2 3 3" xfId="42878"/>
    <cellStyle name="Vírgula 10 3 3 2 3 4" xfId="42879"/>
    <cellStyle name="Vírgula 10 3 3 2 4" xfId="42880"/>
    <cellStyle name="Vírgula 10 3 3 2 4 2" xfId="42881"/>
    <cellStyle name="Vírgula 10 3 3 2 4 3" xfId="42882"/>
    <cellStyle name="Vírgula 10 3 3 2 4 4" xfId="42883"/>
    <cellStyle name="Vírgula 10 3 3 2 5" xfId="42884"/>
    <cellStyle name="Vírgula 10 3 3 2 5 2" xfId="42885"/>
    <cellStyle name="Vírgula 10 3 3 2 5 3" xfId="42886"/>
    <cellStyle name="Vírgula 10 3 3 2 5 4" xfId="42887"/>
    <cellStyle name="Vírgula 10 3 3 2 6" xfId="42888"/>
    <cellStyle name="Vírgula 10 3 3 2 6 2" xfId="42889"/>
    <cellStyle name="Vírgula 10 3 3 2 6 3" xfId="42890"/>
    <cellStyle name="Vírgula 10 3 3 2 7" xfId="42891"/>
    <cellStyle name="Vírgula 10 3 3 2 8" xfId="42892"/>
    <cellStyle name="Vírgula 10 3 3 2 9" xfId="42893"/>
    <cellStyle name="Vírgula 10 3 3 3" xfId="42894"/>
    <cellStyle name="Vírgula 10 3 3 3 2" xfId="42895"/>
    <cellStyle name="Vírgula 10 3 3 3 2 2" xfId="42896"/>
    <cellStyle name="Vírgula 10 3 3 3 2 3" xfId="42897"/>
    <cellStyle name="Vírgula 10 3 3 3 2 4" xfId="42898"/>
    <cellStyle name="Vírgula 10 3 3 3 3" xfId="42899"/>
    <cellStyle name="Vírgula 10 3 3 3 3 2" xfId="42900"/>
    <cellStyle name="Vírgula 10 3 3 3 3 3" xfId="42901"/>
    <cellStyle name="Vírgula 10 3 3 3 4" xfId="42902"/>
    <cellStyle name="Vírgula 10 3 3 3 5" xfId="42903"/>
    <cellStyle name="Vírgula 10 3 3 3 6" xfId="42904"/>
    <cellStyle name="Vírgula 10 3 3 4" xfId="42905"/>
    <cellStyle name="Vírgula 10 3 3 4 2" xfId="42906"/>
    <cellStyle name="Vírgula 10 3 3 4 3" xfId="42907"/>
    <cellStyle name="Vírgula 10 3 3 4 4" xfId="42908"/>
    <cellStyle name="Vírgula 10 3 3 5" xfId="42909"/>
    <cellStyle name="Vírgula 10 3 3 5 2" xfId="42910"/>
    <cellStyle name="Vírgula 10 3 3 5 3" xfId="42911"/>
    <cellStyle name="Vírgula 10 3 3 5 4" xfId="42912"/>
    <cellStyle name="Vírgula 10 3 3 6" xfId="42913"/>
    <cellStyle name="Vírgula 10 3 3 6 2" xfId="42914"/>
    <cellStyle name="Vírgula 10 3 3 6 3" xfId="42915"/>
    <cellStyle name="Vírgula 10 3 3 6 4" xfId="42916"/>
    <cellStyle name="Vírgula 10 3 3 7" xfId="42917"/>
    <cellStyle name="Vírgula 10 3 3 7 2" xfId="42918"/>
    <cellStyle name="Vírgula 10 3 3 7 3" xfId="42919"/>
    <cellStyle name="Vírgula 10 3 3 8" xfId="42920"/>
    <cellStyle name="Vírgula 10 3 3 9" xfId="42921"/>
    <cellStyle name="Vírgula 10 3 4" xfId="42922"/>
    <cellStyle name="Vírgula 10 3 4 2" xfId="42923"/>
    <cellStyle name="Vírgula 10 3 4 2 2" xfId="42924"/>
    <cellStyle name="Vírgula 10 3 4 2 2 2" xfId="42925"/>
    <cellStyle name="Vírgula 10 3 4 2 2 3" xfId="42926"/>
    <cellStyle name="Vírgula 10 3 4 2 2 4" xfId="42927"/>
    <cellStyle name="Vírgula 10 3 4 2 3" xfId="42928"/>
    <cellStyle name="Vírgula 10 3 4 2 3 2" xfId="42929"/>
    <cellStyle name="Vírgula 10 3 4 2 3 3" xfId="42930"/>
    <cellStyle name="Vírgula 10 3 4 2 4" xfId="42931"/>
    <cellStyle name="Vírgula 10 3 4 2 5" xfId="42932"/>
    <cellStyle name="Vírgula 10 3 4 2 6" xfId="42933"/>
    <cellStyle name="Vírgula 10 3 4 3" xfId="42934"/>
    <cellStyle name="Vírgula 10 3 4 3 2" xfId="42935"/>
    <cellStyle name="Vírgula 10 3 4 3 3" xfId="42936"/>
    <cellStyle name="Vírgula 10 3 4 3 4" xfId="42937"/>
    <cellStyle name="Vírgula 10 3 4 4" xfId="42938"/>
    <cellStyle name="Vírgula 10 3 4 4 2" xfId="42939"/>
    <cellStyle name="Vírgula 10 3 4 4 3" xfId="42940"/>
    <cellStyle name="Vírgula 10 3 4 4 4" xfId="42941"/>
    <cellStyle name="Vírgula 10 3 4 5" xfId="42942"/>
    <cellStyle name="Vírgula 10 3 4 5 2" xfId="42943"/>
    <cellStyle name="Vírgula 10 3 4 5 3" xfId="42944"/>
    <cellStyle name="Vírgula 10 3 4 5 4" xfId="42945"/>
    <cellStyle name="Vírgula 10 3 4 6" xfId="42946"/>
    <cellStyle name="Vírgula 10 3 4 6 2" xfId="42947"/>
    <cellStyle name="Vírgula 10 3 4 6 3" xfId="42948"/>
    <cellStyle name="Vírgula 10 3 4 7" xfId="42949"/>
    <cellStyle name="Vírgula 10 3 4 8" xfId="42950"/>
    <cellStyle name="Vírgula 10 3 4 9" xfId="42951"/>
    <cellStyle name="Vírgula 10 3 5" xfId="42952"/>
    <cellStyle name="Vírgula 10 3 5 2" xfId="42953"/>
    <cellStyle name="Vírgula 10 3 5 2 2" xfId="42954"/>
    <cellStyle name="Vírgula 10 3 5 2 2 2" xfId="42955"/>
    <cellStyle name="Vírgula 10 3 5 2 2 3" xfId="42956"/>
    <cellStyle name="Vírgula 10 3 5 2 2 4" xfId="42957"/>
    <cellStyle name="Vírgula 10 3 5 2 3" xfId="42958"/>
    <cellStyle name="Vírgula 10 3 5 2 3 2" xfId="42959"/>
    <cellStyle name="Vírgula 10 3 5 2 3 3" xfId="42960"/>
    <cellStyle name="Vírgula 10 3 5 2 4" xfId="42961"/>
    <cellStyle name="Vírgula 10 3 5 2 5" xfId="42962"/>
    <cellStyle name="Vírgula 10 3 5 2 6" xfId="42963"/>
    <cellStyle name="Vírgula 10 3 5 3" xfId="42964"/>
    <cellStyle name="Vírgula 10 3 5 3 2" xfId="42965"/>
    <cellStyle name="Vírgula 10 3 5 3 3" xfId="42966"/>
    <cellStyle name="Vírgula 10 3 5 3 4" xfId="42967"/>
    <cellStyle name="Vírgula 10 3 5 4" xfId="42968"/>
    <cellStyle name="Vírgula 10 3 5 4 2" xfId="42969"/>
    <cellStyle name="Vírgula 10 3 5 4 3" xfId="42970"/>
    <cellStyle name="Vírgula 10 3 5 4 4" xfId="42971"/>
    <cellStyle name="Vírgula 10 3 5 5" xfId="42972"/>
    <cellStyle name="Vírgula 10 3 5 5 2" xfId="42973"/>
    <cellStyle name="Vírgula 10 3 5 5 3" xfId="42974"/>
    <cellStyle name="Vírgula 10 3 5 5 4" xfId="42975"/>
    <cellStyle name="Vírgula 10 3 5 6" xfId="42976"/>
    <cellStyle name="Vírgula 10 3 5 6 2" xfId="42977"/>
    <cellStyle name="Vírgula 10 3 5 6 3" xfId="42978"/>
    <cellStyle name="Vírgula 10 3 5 7" xfId="42979"/>
    <cellStyle name="Vírgula 10 3 5 8" xfId="42980"/>
    <cellStyle name="Vírgula 10 3 5 9" xfId="42981"/>
    <cellStyle name="Vírgula 10 3 6" xfId="42982"/>
    <cellStyle name="Vírgula 10 3 6 2" xfId="42983"/>
    <cellStyle name="Vírgula 10 3 6 2 2" xfId="42984"/>
    <cellStyle name="Vírgula 10 3 6 2 2 2" xfId="42985"/>
    <cellStyle name="Vírgula 10 3 6 2 2 3" xfId="42986"/>
    <cellStyle name="Vírgula 10 3 6 2 2 4" xfId="42987"/>
    <cellStyle name="Vírgula 10 3 6 2 3" xfId="42988"/>
    <cellStyle name="Vírgula 10 3 6 2 3 2" xfId="42989"/>
    <cellStyle name="Vírgula 10 3 6 2 3 3" xfId="42990"/>
    <cellStyle name="Vírgula 10 3 6 2 4" xfId="42991"/>
    <cellStyle name="Vírgula 10 3 6 2 5" xfId="42992"/>
    <cellStyle name="Vírgula 10 3 6 2 6" xfId="42993"/>
    <cellStyle name="Vírgula 10 3 6 3" xfId="42994"/>
    <cellStyle name="Vírgula 10 3 6 3 2" xfId="42995"/>
    <cellStyle name="Vírgula 10 3 6 3 3" xfId="42996"/>
    <cellStyle name="Vírgula 10 3 6 3 4" xfId="42997"/>
    <cellStyle name="Vírgula 10 3 6 4" xfId="42998"/>
    <cellStyle name="Vírgula 10 3 6 4 2" xfId="42999"/>
    <cellStyle name="Vírgula 10 3 6 4 3" xfId="43000"/>
    <cellStyle name="Vírgula 10 3 6 4 4" xfId="43001"/>
    <cellStyle name="Vírgula 10 3 6 5" xfId="43002"/>
    <cellStyle name="Vírgula 10 3 6 5 2" xfId="43003"/>
    <cellStyle name="Vírgula 10 3 6 5 3" xfId="43004"/>
    <cellStyle name="Vírgula 10 3 6 6" xfId="43005"/>
    <cellStyle name="Vírgula 10 3 6 7" xfId="43006"/>
    <cellStyle name="Vírgula 10 3 6 8" xfId="43007"/>
    <cellStyle name="Vírgula 10 3 7" xfId="43008"/>
    <cellStyle name="Vírgula 10 3 7 2" xfId="43009"/>
    <cellStyle name="Vírgula 10 3 7 2 2" xfId="43010"/>
    <cellStyle name="Vírgula 10 3 7 2 3" xfId="43011"/>
    <cellStyle name="Vírgula 10 3 7 2 4" xfId="43012"/>
    <cellStyle name="Vírgula 10 3 7 3" xfId="43013"/>
    <cellStyle name="Vírgula 10 3 7 3 2" xfId="43014"/>
    <cellStyle name="Vírgula 10 3 7 3 3" xfId="43015"/>
    <cellStyle name="Vírgula 10 3 7 4" xfId="43016"/>
    <cellStyle name="Vírgula 10 3 7 5" xfId="43017"/>
    <cellStyle name="Vírgula 10 3 7 6" xfId="43018"/>
    <cellStyle name="Vírgula 10 3 8" xfId="43019"/>
    <cellStyle name="Vírgula 10 3 8 2" xfId="43020"/>
    <cellStyle name="Vírgula 10 3 8 3" xfId="43021"/>
    <cellStyle name="Vírgula 10 3 8 4" xfId="43022"/>
    <cellStyle name="Vírgula 10 3 9" xfId="43023"/>
    <cellStyle name="Vírgula 10 3 9 2" xfId="43024"/>
    <cellStyle name="Vírgula 10 3 9 3" xfId="43025"/>
    <cellStyle name="Vírgula 10 3 9 4" xfId="43026"/>
    <cellStyle name="Vírgula 10 4" xfId="43027"/>
    <cellStyle name="Vírgula 10 4 10" xfId="43028"/>
    <cellStyle name="Vírgula 10 4 10 2" xfId="43029"/>
    <cellStyle name="Vírgula 10 4 10 3" xfId="43030"/>
    <cellStyle name="Vírgula 10 4 10 4" xfId="43031"/>
    <cellStyle name="Vírgula 10 4 11" xfId="43032"/>
    <cellStyle name="Vírgula 10 4 11 2" xfId="43033"/>
    <cellStyle name="Vírgula 10 4 11 3" xfId="43034"/>
    <cellStyle name="Vírgula 10 4 12" xfId="43035"/>
    <cellStyle name="Vírgula 10 4 13" xfId="43036"/>
    <cellStyle name="Vírgula 10 4 14" xfId="43037"/>
    <cellStyle name="Vírgula 10 4 2" xfId="43038"/>
    <cellStyle name="Vírgula 10 4 2 10" xfId="43039"/>
    <cellStyle name="Vírgula 10 4 2 11" xfId="43040"/>
    <cellStyle name="Vírgula 10 4 2 2" xfId="43041"/>
    <cellStyle name="Vírgula 10 4 2 2 10" xfId="43042"/>
    <cellStyle name="Vírgula 10 4 2 2 2" xfId="43043"/>
    <cellStyle name="Vírgula 10 4 2 2 2 2" xfId="43044"/>
    <cellStyle name="Vírgula 10 4 2 2 2 2 2" xfId="43045"/>
    <cellStyle name="Vírgula 10 4 2 2 2 2 2 2" xfId="43046"/>
    <cellStyle name="Vírgula 10 4 2 2 2 2 2 3" xfId="43047"/>
    <cellStyle name="Vírgula 10 4 2 2 2 2 2 4" xfId="43048"/>
    <cellStyle name="Vírgula 10 4 2 2 2 2 3" xfId="43049"/>
    <cellStyle name="Vírgula 10 4 2 2 2 2 3 2" xfId="43050"/>
    <cellStyle name="Vírgula 10 4 2 2 2 2 3 3" xfId="43051"/>
    <cellStyle name="Vírgula 10 4 2 2 2 2 4" xfId="43052"/>
    <cellStyle name="Vírgula 10 4 2 2 2 2 5" xfId="43053"/>
    <cellStyle name="Vírgula 10 4 2 2 2 2 6" xfId="43054"/>
    <cellStyle name="Vírgula 10 4 2 2 2 3" xfId="43055"/>
    <cellStyle name="Vírgula 10 4 2 2 2 3 2" xfId="43056"/>
    <cellStyle name="Vírgula 10 4 2 2 2 3 3" xfId="43057"/>
    <cellStyle name="Vírgula 10 4 2 2 2 3 4" xfId="43058"/>
    <cellStyle name="Vírgula 10 4 2 2 2 4" xfId="43059"/>
    <cellStyle name="Vírgula 10 4 2 2 2 4 2" xfId="43060"/>
    <cellStyle name="Vírgula 10 4 2 2 2 4 3" xfId="43061"/>
    <cellStyle name="Vírgula 10 4 2 2 2 4 4" xfId="43062"/>
    <cellStyle name="Vírgula 10 4 2 2 2 5" xfId="43063"/>
    <cellStyle name="Vírgula 10 4 2 2 2 5 2" xfId="43064"/>
    <cellStyle name="Vírgula 10 4 2 2 2 5 3" xfId="43065"/>
    <cellStyle name="Vírgula 10 4 2 2 2 5 4" xfId="43066"/>
    <cellStyle name="Vírgula 10 4 2 2 2 6" xfId="43067"/>
    <cellStyle name="Vírgula 10 4 2 2 2 6 2" xfId="43068"/>
    <cellStyle name="Vírgula 10 4 2 2 2 6 3" xfId="43069"/>
    <cellStyle name="Vírgula 10 4 2 2 2 7" xfId="43070"/>
    <cellStyle name="Vírgula 10 4 2 2 2 8" xfId="43071"/>
    <cellStyle name="Vírgula 10 4 2 2 2 9" xfId="43072"/>
    <cellStyle name="Vírgula 10 4 2 2 3" xfId="43073"/>
    <cellStyle name="Vírgula 10 4 2 2 3 2" xfId="43074"/>
    <cellStyle name="Vírgula 10 4 2 2 3 2 2" xfId="43075"/>
    <cellStyle name="Vírgula 10 4 2 2 3 2 3" xfId="43076"/>
    <cellStyle name="Vírgula 10 4 2 2 3 2 4" xfId="43077"/>
    <cellStyle name="Vírgula 10 4 2 2 3 3" xfId="43078"/>
    <cellStyle name="Vírgula 10 4 2 2 3 3 2" xfId="43079"/>
    <cellStyle name="Vírgula 10 4 2 2 3 3 3" xfId="43080"/>
    <cellStyle name="Vírgula 10 4 2 2 3 4" xfId="43081"/>
    <cellStyle name="Vírgula 10 4 2 2 3 5" xfId="43082"/>
    <cellStyle name="Vírgula 10 4 2 2 3 6" xfId="43083"/>
    <cellStyle name="Vírgula 10 4 2 2 4" xfId="43084"/>
    <cellStyle name="Vírgula 10 4 2 2 4 2" xfId="43085"/>
    <cellStyle name="Vírgula 10 4 2 2 4 3" xfId="43086"/>
    <cellStyle name="Vírgula 10 4 2 2 4 4" xfId="43087"/>
    <cellStyle name="Vírgula 10 4 2 2 5" xfId="43088"/>
    <cellStyle name="Vírgula 10 4 2 2 5 2" xfId="43089"/>
    <cellStyle name="Vírgula 10 4 2 2 5 3" xfId="43090"/>
    <cellStyle name="Vírgula 10 4 2 2 5 4" xfId="43091"/>
    <cellStyle name="Vírgula 10 4 2 2 6" xfId="43092"/>
    <cellStyle name="Vírgula 10 4 2 2 6 2" xfId="43093"/>
    <cellStyle name="Vírgula 10 4 2 2 6 3" xfId="43094"/>
    <cellStyle name="Vírgula 10 4 2 2 6 4" xfId="43095"/>
    <cellStyle name="Vírgula 10 4 2 2 7" xfId="43096"/>
    <cellStyle name="Vírgula 10 4 2 2 7 2" xfId="43097"/>
    <cellStyle name="Vírgula 10 4 2 2 7 3" xfId="43098"/>
    <cellStyle name="Vírgula 10 4 2 2 8" xfId="43099"/>
    <cellStyle name="Vírgula 10 4 2 2 9" xfId="43100"/>
    <cellStyle name="Vírgula 10 4 2 3" xfId="43101"/>
    <cellStyle name="Vírgula 10 4 2 3 2" xfId="43102"/>
    <cellStyle name="Vírgula 10 4 2 3 2 2" xfId="43103"/>
    <cellStyle name="Vírgula 10 4 2 3 2 2 2" xfId="43104"/>
    <cellStyle name="Vírgula 10 4 2 3 2 2 3" xfId="43105"/>
    <cellStyle name="Vírgula 10 4 2 3 2 2 4" xfId="43106"/>
    <cellStyle name="Vírgula 10 4 2 3 2 3" xfId="43107"/>
    <cellStyle name="Vírgula 10 4 2 3 2 3 2" xfId="43108"/>
    <cellStyle name="Vírgula 10 4 2 3 2 3 3" xfId="43109"/>
    <cellStyle name="Vírgula 10 4 2 3 2 4" xfId="43110"/>
    <cellStyle name="Vírgula 10 4 2 3 2 5" xfId="43111"/>
    <cellStyle name="Vírgula 10 4 2 3 2 6" xfId="43112"/>
    <cellStyle name="Vírgula 10 4 2 3 3" xfId="43113"/>
    <cellStyle name="Vírgula 10 4 2 3 3 2" xfId="43114"/>
    <cellStyle name="Vírgula 10 4 2 3 3 3" xfId="43115"/>
    <cellStyle name="Vírgula 10 4 2 3 3 4" xfId="43116"/>
    <cellStyle name="Vírgula 10 4 2 3 4" xfId="43117"/>
    <cellStyle name="Vírgula 10 4 2 3 4 2" xfId="43118"/>
    <cellStyle name="Vírgula 10 4 2 3 4 3" xfId="43119"/>
    <cellStyle name="Vírgula 10 4 2 3 4 4" xfId="43120"/>
    <cellStyle name="Vírgula 10 4 2 3 5" xfId="43121"/>
    <cellStyle name="Vírgula 10 4 2 3 5 2" xfId="43122"/>
    <cellStyle name="Vírgula 10 4 2 3 5 3" xfId="43123"/>
    <cellStyle name="Vírgula 10 4 2 3 5 4" xfId="43124"/>
    <cellStyle name="Vírgula 10 4 2 3 6" xfId="43125"/>
    <cellStyle name="Vírgula 10 4 2 3 6 2" xfId="43126"/>
    <cellStyle name="Vírgula 10 4 2 3 6 3" xfId="43127"/>
    <cellStyle name="Vírgula 10 4 2 3 7" xfId="43128"/>
    <cellStyle name="Vírgula 10 4 2 3 8" xfId="43129"/>
    <cellStyle name="Vírgula 10 4 2 3 9" xfId="43130"/>
    <cellStyle name="Vírgula 10 4 2 4" xfId="43131"/>
    <cellStyle name="Vírgula 10 4 2 4 2" xfId="43132"/>
    <cellStyle name="Vírgula 10 4 2 4 2 2" xfId="43133"/>
    <cellStyle name="Vírgula 10 4 2 4 2 3" xfId="43134"/>
    <cellStyle name="Vírgula 10 4 2 4 2 4" xfId="43135"/>
    <cellStyle name="Vírgula 10 4 2 4 3" xfId="43136"/>
    <cellStyle name="Vírgula 10 4 2 4 3 2" xfId="43137"/>
    <cellStyle name="Vírgula 10 4 2 4 3 3" xfId="43138"/>
    <cellStyle name="Vírgula 10 4 2 4 4" xfId="43139"/>
    <cellStyle name="Vírgula 10 4 2 4 5" xfId="43140"/>
    <cellStyle name="Vírgula 10 4 2 4 6" xfId="43141"/>
    <cellStyle name="Vírgula 10 4 2 5" xfId="43142"/>
    <cellStyle name="Vírgula 10 4 2 5 2" xfId="43143"/>
    <cellStyle name="Vírgula 10 4 2 5 3" xfId="43144"/>
    <cellStyle name="Vírgula 10 4 2 5 4" xfId="43145"/>
    <cellStyle name="Vírgula 10 4 2 6" xfId="43146"/>
    <cellStyle name="Vírgula 10 4 2 6 2" xfId="43147"/>
    <cellStyle name="Vírgula 10 4 2 6 3" xfId="43148"/>
    <cellStyle name="Vírgula 10 4 2 6 4" xfId="43149"/>
    <cellStyle name="Vírgula 10 4 2 7" xfId="43150"/>
    <cellStyle name="Vírgula 10 4 2 7 2" xfId="43151"/>
    <cellStyle name="Vírgula 10 4 2 7 3" xfId="43152"/>
    <cellStyle name="Vírgula 10 4 2 7 4" xfId="43153"/>
    <cellStyle name="Vírgula 10 4 2 8" xfId="43154"/>
    <cellStyle name="Vírgula 10 4 2 8 2" xfId="43155"/>
    <cellStyle name="Vírgula 10 4 2 8 3" xfId="43156"/>
    <cellStyle name="Vírgula 10 4 2 9" xfId="43157"/>
    <cellStyle name="Vírgula 10 4 3" xfId="43158"/>
    <cellStyle name="Vírgula 10 4 3 10" xfId="43159"/>
    <cellStyle name="Vírgula 10 4 3 2" xfId="43160"/>
    <cellStyle name="Vírgula 10 4 3 2 2" xfId="43161"/>
    <cellStyle name="Vírgula 10 4 3 2 2 2" xfId="43162"/>
    <cellStyle name="Vírgula 10 4 3 2 2 2 2" xfId="43163"/>
    <cellStyle name="Vírgula 10 4 3 2 2 2 3" xfId="43164"/>
    <cellStyle name="Vírgula 10 4 3 2 2 2 4" xfId="43165"/>
    <cellStyle name="Vírgula 10 4 3 2 2 3" xfId="43166"/>
    <cellStyle name="Vírgula 10 4 3 2 2 3 2" xfId="43167"/>
    <cellStyle name="Vírgula 10 4 3 2 2 3 3" xfId="43168"/>
    <cellStyle name="Vírgula 10 4 3 2 2 4" xfId="43169"/>
    <cellStyle name="Vírgula 10 4 3 2 2 5" xfId="43170"/>
    <cellStyle name="Vírgula 10 4 3 2 2 6" xfId="43171"/>
    <cellStyle name="Vírgula 10 4 3 2 3" xfId="43172"/>
    <cellStyle name="Vírgula 10 4 3 2 3 2" xfId="43173"/>
    <cellStyle name="Vírgula 10 4 3 2 3 3" xfId="43174"/>
    <cellStyle name="Vírgula 10 4 3 2 3 4" xfId="43175"/>
    <cellStyle name="Vírgula 10 4 3 2 4" xfId="43176"/>
    <cellStyle name="Vírgula 10 4 3 2 4 2" xfId="43177"/>
    <cellStyle name="Vírgula 10 4 3 2 4 3" xfId="43178"/>
    <cellStyle name="Vírgula 10 4 3 2 4 4" xfId="43179"/>
    <cellStyle name="Vírgula 10 4 3 2 5" xfId="43180"/>
    <cellStyle name="Vírgula 10 4 3 2 5 2" xfId="43181"/>
    <cellStyle name="Vírgula 10 4 3 2 5 3" xfId="43182"/>
    <cellStyle name="Vírgula 10 4 3 2 5 4" xfId="43183"/>
    <cellStyle name="Vírgula 10 4 3 2 6" xfId="43184"/>
    <cellStyle name="Vírgula 10 4 3 2 6 2" xfId="43185"/>
    <cellStyle name="Vírgula 10 4 3 2 6 3" xfId="43186"/>
    <cellStyle name="Vírgula 10 4 3 2 7" xfId="43187"/>
    <cellStyle name="Vírgula 10 4 3 2 8" xfId="43188"/>
    <cellStyle name="Vírgula 10 4 3 2 9" xfId="43189"/>
    <cellStyle name="Vírgula 10 4 3 3" xfId="43190"/>
    <cellStyle name="Vírgula 10 4 3 3 2" xfId="43191"/>
    <cellStyle name="Vírgula 10 4 3 3 2 2" xfId="43192"/>
    <cellStyle name="Vírgula 10 4 3 3 2 3" xfId="43193"/>
    <cellStyle name="Vírgula 10 4 3 3 2 4" xfId="43194"/>
    <cellStyle name="Vírgula 10 4 3 3 3" xfId="43195"/>
    <cellStyle name="Vírgula 10 4 3 3 3 2" xfId="43196"/>
    <cellStyle name="Vírgula 10 4 3 3 3 3" xfId="43197"/>
    <cellStyle name="Vírgula 10 4 3 3 4" xfId="43198"/>
    <cellStyle name="Vírgula 10 4 3 3 5" xfId="43199"/>
    <cellStyle name="Vírgula 10 4 3 3 6" xfId="43200"/>
    <cellStyle name="Vírgula 10 4 3 4" xfId="43201"/>
    <cellStyle name="Vírgula 10 4 3 4 2" xfId="43202"/>
    <cellStyle name="Vírgula 10 4 3 4 3" xfId="43203"/>
    <cellStyle name="Vírgula 10 4 3 4 4" xfId="43204"/>
    <cellStyle name="Vírgula 10 4 3 5" xfId="43205"/>
    <cellStyle name="Vírgula 10 4 3 5 2" xfId="43206"/>
    <cellStyle name="Vírgula 10 4 3 5 3" xfId="43207"/>
    <cellStyle name="Vírgula 10 4 3 5 4" xfId="43208"/>
    <cellStyle name="Vírgula 10 4 3 6" xfId="43209"/>
    <cellStyle name="Vírgula 10 4 3 6 2" xfId="43210"/>
    <cellStyle name="Vírgula 10 4 3 6 3" xfId="43211"/>
    <cellStyle name="Vírgula 10 4 3 6 4" xfId="43212"/>
    <cellStyle name="Vírgula 10 4 3 7" xfId="43213"/>
    <cellStyle name="Vírgula 10 4 3 7 2" xfId="43214"/>
    <cellStyle name="Vírgula 10 4 3 7 3" xfId="43215"/>
    <cellStyle name="Vírgula 10 4 3 8" xfId="43216"/>
    <cellStyle name="Vírgula 10 4 3 9" xfId="43217"/>
    <cellStyle name="Vírgula 10 4 4" xfId="43218"/>
    <cellStyle name="Vírgula 10 4 4 2" xfId="43219"/>
    <cellStyle name="Vírgula 10 4 4 2 2" xfId="43220"/>
    <cellStyle name="Vírgula 10 4 4 2 2 2" xfId="43221"/>
    <cellStyle name="Vírgula 10 4 4 2 2 3" xfId="43222"/>
    <cellStyle name="Vírgula 10 4 4 2 2 4" xfId="43223"/>
    <cellStyle name="Vírgula 10 4 4 2 3" xfId="43224"/>
    <cellStyle name="Vírgula 10 4 4 2 3 2" xfId="43225"/>
    <cellStyle name="Vírgula 10 4 4 2 3 3" xfId="43226"/>
    <cellStyle name="Vírgula 10 4 4 2 4" xfId="43227"/>
    <cellStyle name="Vírgula 10 4 4 2 5" xfId="43228"/>
    <cellStyle name="Vírgula 10 4 4 2 6" xfId="43229"/>
    <cellStyle name="Vírgula 10 4 4 3" xfId="43230"/>
    <cellStyle name="Vírgula 10 4 4 3 2" xfId="43231"/>
    <cellStyle name="Vírgula 10 4 4 3 3" xfId="43232"/>
    <cellStyle name="Vírgula 10 4 4 3 4" xfId="43233"/>
    <cellStyle name="Vírgula 10 4 4 4" xfId="43234"/>
    <cellStyle name="Vírgula 10 4 4 4 2" xfId="43235"/>
    <cellStyle name="Vírgula 10 4 4 4 3" xfId="43236"/>
    <cellStyle name="Vírgula 10 4 4 4 4" xfId="43237"/>
    <cellStyle name="Vírgula 10 4 4 5" xfId="43238"/>
    <cellStyle name="Vírgula 10 4 4 5 2" xfId="43239"/>
    <cellStyle name="Vírgula 10 4 4 5 3" xfId="43240"/>
    <cellStyle name="Vírgula 10 4 4 5 4" xfId="43241"/>
    <cellStyle name="Vírgula 10 4 4 6" xfId="43242"/>
    <cellStyle name="Vírgula 10 4 4 6 2" xfId="43243"/>
    <cellStyle name="Vírgula 10 4 4 6 3" xfId="43244"/>
    <cellStyle name="Vírgula 10 4 4 7" xfId="43245"/>
    <cellStyle name="Vírgula 10 4 4 8" xfId="43246"/>
    <cellStyle name="Vírgula 10 4 4 9" xfId="43247"/>
    <cellStyle name="Vírgula 10 4 5" xfId="43248"/>
    <cellStyle name="Vírgula 10 4 5 2" xfId="43249"/>
    <cellStyle name="Vírgula 10 4 5 2 2" xfId="43250"/>
    <cellStyle name="Vírgula 10 4 5 2 2 2" xfId="43251"/>
    <cellStyle name="Vírgula 10 4 5 2 2 3" xfId="43252"/>
    <cellStyle name="Vírgula 10 4 5 2 2 4" xfId="43253"/>
    <cellStyle name="Vírgula 10 4 5 2 3" xfId="43254"/>
    <cellStyle name="Vírgula 10 4 5 2 3 2" xfId="43255"/>
    <cellStyle name="Vírgula 10 4 5 2 3 3" xfId="43256"/>
    <cellStyle name="Vírgula 10 4 5 2 4" xfId="43257"/>
    <cellStyle name="Vírgula 10 4 5 2 5" xfId="43258"/>
    <cellStyle name="Vírgula 10 4 5 2 6" xfId="43259"/>
    <cellStyle name="Vírgula 10 4 5 3" xfId="43260"/>
    <cellStyle name="Vírgula 10 4 5 3 2" xfId="43261"/>
    <cellStyle name="Vírgula 10 4 5 3 3" xfId="43262"/>
    <cellStyle name="Vírgula 10 4 5 3 4" xfId="43263"/>
    <cellStyle name="Vírgula 10 4 5 4" xfId="43264"/>
    <cellStyle name="Vírgula 10 4 5 4 2" xfId="43265"/>
    <cellStyle name="Vírgula 10 4 5 4 3" xfId="43266"/>
    <cellStyle name="Vírgula 10 4 5 4 4" xfId="43267"/>
    <cellStyle name="Vírgula 10 4 5 5" xfId="43268"/>
    <cellStyle name="Vírgula 10 4 5 5 2" xfId="43269"/>
    <cellStyle name="Vírgula 10 4 5 5 3" xfId="43270"/>
    <cellStyle name="Vírgula 10 4 5 5 4" xfId="43271"/>
    <cellStyle name="Vírgula 10 4 5 6" xfId="43272"/>
    <cellStyle name="Vírgula 10 4 5 6 2" xfId="43273"/>
    <cellStyle name="Vírgula 10 4 5 6 3" xfId="43274"/>
    <cellStyle name="Vírgula 10 4 5 7" xfId="43275"/>
    <cellStyle name="Vírgula 10 4 5 8" xfId="43276"/>
    <cellStyle name="Vírgula 10 4 5 9" xfId="43277"/>
    <cellStyle name="Vírgula 10 4 6" xfId="43278"/>
    <cellStyle name="Vírgula 10 4 6 2" xfId="43279"/>
    <cellStyle name="Vírgula 10 4 6 2 2" xfId="43280"/>
    <cellStyle name="Vírgula 10 4 6 2 2 2" xfId="43281"/>
    <cellStyle name="Vírgula 10 4 6 2 2 3" xfId="43282"/>
    <cellStyle name="Vírgula 10 4 6 2 2 4" xfId="43283"/>
    <cellStyle name="Vírgula 10 4 6 2 3" xfId="43284"/>
    <cellStyle name="Vírgula 10 4 6 2 3 2" xfId="43285"/>
    <cellStyle name="Vírgula 10 4 6 2 3 3" xfId="43286"/>
    <cellStyle name="Vírgula 10 4 6 2 4" xfId="43287"/>
    <cellStyle name="Vírgula 10 4 6 2 5" xfId="43288"/>
    <cellStyle name="Vírgula 10 4 6 2 6" xfId="43289"/>
    <cellStyle name="Vírgula 10 4 6 3" xfId="43290"/>
    <cellStyle name="Vírgula 10 4 6 3 2" xfId="43291"/>
    <cellStyle name="Vírgula 10 4 6 3 3" xfId="43292"/>
    <cellStyle name="Vírgula 10 4 6 3 4" xfId="43293"/>
    <cellStyle name="Vírgula 10 4 6 4" xfId="43294"/>
    <cellStyle name="Vírgula 10 4 6 4 2" xfId="43295"/>
    <cellStyle name="Vírgula 10 4 6 4 3" xfId="43296"/>
    <cellStyle name="Vírgula 10 4 6 4 4" xfId="43297"/>
    <cellStyle name="Vírgula 10 4 6 5" xfId="43298"/>
    <cellStyle name="Vírgula 10 4 6 5 2" xfId="43299"/>
    <cellStyle name="Vírgula 10 4 6 5 3" xfId="43300"/>
    <cellStyle name="Vírgula 10 4 6 6" xfId="43301"/>
    <cellStyle name="Vírgula 10 4 6 7" xfId="43302"/>
    <cellStyle name="Vírgula 10 4 6 8" xfId="43303"/>
    <cellStyle name="Vírgula 10 4 7" xfId="43304"/>
    <cellStyle name="Vírgula 10 4 7 2" xfId="43305"/>
    <cellStyle name="Vírgula 10 4 7 2 2" xfId="43306"/>
    <cellStyle name="Vírgula 10 4 7 2 3" xfId="43307"/>
    <cellStyle name="Vírgula 10 4 7 2 4" xfId="43308"/>
    <cellStyle name="Vírgula 10 4 7 3" xfId="43309"/>
    <cellStyle name="Vírgula 10 4 7 3 2" xfId="43310"/>
    <cellStyle name="Vírgula 10 4 7 3 3" xfId="43311"/>
    <cellStyle name="Vírgula 10 4 7 4" xfId="43312"/>
    <cellStyle name="Vírgula 10 4 7 5" xfId="43313"/>
    <cellStyle name="Vírgula 10 4 7 6" xfId="43314"/>
    <cellStyle name="Vírgula 10 4 8" xfId="43315"/>
    <cellStyle name="Vírgula 10 4 8 2" xfId="43316"/>
    <cellStyle name="Vírgula 10 4 8 3" xfId="43317"/>
    <cellStyle name="Vírgula 10 4 8 4" xfId="43318"/>
    <cellStyle name="Vírgula 10 4 9" xfId="43319"/>
    <cellStyle name="Vírgula 10 4 9 2" xfId="43320"/>
    <cellStyle name="Vírgula 10 4 9 3" xfId="43321"/>
    <cellStyle name="Vírgula 10 4 9 4" xfId="43322"/>
    <cellStyle name="Vírgula 10 5" xfId="43323"/>
    <cellStyle name="Vírgula 10 5 10" xfId="43324"/>
    <cellStyle name="Vírgula 10 5 11" xfId="43325"/>
    <cellStyle name="Vírgula 10 5 2" xfId="43326"/>
    <cellStyle name="Vírgula 10 5 2 10" xfId="43327"/>
    <cellStyle name="Vírgula 10 5 2 2" xfId="43328"/>
    <cellStyle name="Vírgula 10 5 2 2 2" xfId="43329"/>
    <cellStyle name="Vírgula 10 5 2 2 2 2" xfId="43330"/>
    <cellStyle name="Vírgula 10 5 2 2 2 2 2" xfId="43331"/>
    <cellStyle name="Vírgula 10 5 2 2 2 2 3" xfId="43332"/>
    <cellStyle name="Vírgula 10 5 2 2 2 2 4" xfId="43333"/>
    <cellStyle name="Vírgula 10 5 2 2 2 3" xfId="43334"/>
    <cellStyle name="Vírgula 10 5 2 2 2 3 2" xfId="43335"/>
    <cellStyle name="Vírgula 10 5 2 2 2 3 3" xfId="43336"/>
    <cellStyle name="Vírgula 10 5 2 2 2 4" xfId="43337"/>
    <cellStyle name="Vírgula 10 5 2 2 2 5" xfId="43338"/>
    <cellStyle name="Vírgula 10 5 2 2 2 6" xfId="43339"/>
    <cellStyle name="Vírgula 10 5 2 2 3" xfId="43340"/>
    <cellStyle name="Vírgula 10 5 2 2 3 2" xfId="43341"/>
    <cellStyle name="Vírgula 10 5 2 2 3 3" xfId="43342"/>
    <cellStyle name="Vírgula 10 5 2 2 3 4" xfId="43343"/>
    <cellStyle name="Vírgula 10 5 2 2 4" xfId="43344"/>
    <cellStyle name="Vírgula 10 5 2 2 4 2" xfId="43345"/>
    <cellStyle name="Vírgula 10 5 2 2 4 3" xfId="43346"/>
    <cellStyle name="Vírgula 10 5 2 2 4 4" xfId="43347"/>
    <cellStyle name="Vírgula 10 5 2 2 5" xfId="43348"/>
    <cellStyle name="Vírgula 10 5 2 2 5 2" xfId="43349"/>
    <cellStyle name="Vírgula 10 5 2 2 5 3" xfId="43350"/>
    <cellStyle name="Vírgula 10 5 2 2 5 4" xfId="43351"/>
    <cellStyle name="Vírgula 10 5 2 2 6" xfId="43352"/>
    <cellStyle name="Vírgula 10 5 2 2 6 2" xfId="43353"/>
    <cellStyle name="Vírgula 10 5 2 2 6 3" xfId="43354"/>
    <cellStyle name="Vírgula 10 5 2 2 7" xfId="43355"/>
    <cellStyle name="Vírgula 10 5 2 2 8" xfId="43356"/>
    <cellStyle name="Vírgula 10 5 2 2 9" xfId="43357"/>
    <cellStyle name="Vírgula 10 5 2 3" xfId="43358"/>
    <cellStyle name="Vírgula 10 5 2 3 2" xfId="43359"/>
    <cellStyle name="Vírgula 10 5 2 3 2 2" xfId="43360"/>
    <cellStyle name="Vírgula 10 5 2 3 2 3" xfId="43361"/>
    <cellStyle name="Vírgula 10 5 2 3 2 4" xfId="43362"/>
    <cellStyle name="Vírgula 10 5 2 3 3" xfId="43363"/>
    <cellStyle name="Vírgula 10 5 2 3 3 2" xfId="43364"/>
    <cellStyle name="Vírgula 10 5 2 3 3 3" xfId="43365"/>
    <cellStyle name="Vírgula 10 5 2 3 4" xfId="43366"/>
    <cellStyle name="Vírgula 10 5 2 3 5" xfId="43367"/>
    <cellStyle name="Vírgula 10 5 2 3 6" xfId="43368"/>
    <cellStyle name="Vírgula 10 5 2 4" xfId="43369"/>
    <cellStyle name="Vírgula 10 5 2 4 2" xfId="43370"/>
    <cellStyle name="Vírgula 10 5 2 4 3" xfId="43371"/>
    <cellStyle name="Vírgula 10 5 2 4 4" xfId="43372"/>
    <cellStyle name="Vírgula 10 5 2 5" xfId="43373"/>
    <cellStyle name="Vírgula 10 5 2 5 2" xfId="43374"/>
    <cellStyle name="Vírgula 10 5 2 5 3" xfId="43375"/>
    <cellStyle name="Vírgula 10 5 2 5 4" xfId="43376"/>
    <cellStyle name="Vírgula 10 5 2 6" xfId="43377"/>
    <cellStyle name="Vírgula 10 5 2 6 2" xfId="43378"/>
    <cellStyle name="Vírgula 10 5 2 6 3" xfId="43379"/>
    <cellStyle name="Vírgula 10 5 2 6 4" xfId="43380"/>
    <cellStyle name="Vírgula 10 5 2 7" xfId="43381"/>
    <cellStyle name="Vírgula 10 5 2 7 2" xfId="43382"/>
    <cellStyle name="Vírgula 10 5 2 7 3" xfId="43383"/>
    <cellStyle name="Vírgula 10 5 2 8" xfId="43384"/>
    <cellStyle name="Vírgula 10 5 2 9" xfId="43385"/>
    <cellStyle name="Vírgula 10 5 3" xfId="43386"/>
    <cellStyle name="Vírgula 10 5 3 2" xfId="43387"/>
    <cellStyle name="Vírgula 10 5 3 2 2" xfId="43388"/>
    <cellStyle name="Vírgula 10 5 3 2 2 2" xfId="43389"/>
    <cellStyle name="Vírgula 10 5 3 2 2 3" xfId="43390"/>
    <cellStyle name="Vírgula 10 5 3 2 2 4" xfId="43391"/>
    <cellStyle name="Vírgula 10 5 3 2 3" xfId="43392"/>
    <cellStyle name="Vírgula 10 5 3 2 3 2" xfId="43393"/>
    <cellStyle name="Vírgula 10 5 3 2 3 3" xfId="43394"/>
    <cellStyle name="Vírgula 10 5 3 2 4" xfId="43395"/>
    <cellStyle name="Vírgula 10 5 3 2 5" xfId="43396"/>
    <cellStyle name="Vírgula 10 5 3 2 6" xfId="43397"/>
    <cellStyle name="Vírgula 10 5 3 3" xfId="43398"/>
    <cellStyle name="Vírgula 10 5 3 3 2" xfId="43399"/>
    <cellStyle name="Vírgula 10 5 3 3 3" xfId="43400"/>
    <cellStyle name="Vírgula 10 5 3 3 4" xfId="43401"/>
    <cellStyle name="Vírgula 10 5 3 4" xfId="43402"/>
    <cellStyle name="Vírgula 10 5 3 4 2" xfId="43403"/>
    <cellStyle name="Vírgula 10 5 3 4 3" xfId="43404"/>
    <cellStyle name="Vírgula 10 5 3 4 4" xfId="43405"/>
    <cellStyle name="Vírgula 10 5 3 5" xfId="43406"/>
    <cellStyle name="Vírgula 10 5 3 5 2" xfId="43407"/>
    <cellStyle name="Vírgula 10 5 3 5 3" xfId="43408"/>
    <cellStyle name="Vírgula 10 5 3 5 4" xfId="43409"/>
    <cellStyle name="Vírgula 10 5 3 6" xfId="43410"/>
    <cellStyle name="Vírgula 10 5 3 6 2" xfId="43411"/>
    <cellStyle name="Vírgula 10 5 3 6 3" xfId="43412"/>
    <cellStyle name="Vírgula 10 5 3 7" xfId="43413"/>
    <cellStyle name="Vírgula 10 5 3 8" xfId="43414"/>
    <cellStyle name="Vírgula 10 5 3 9" xfId="43415"/>
    <cellStyle name="Vírgula 10 5 4" xfId="43416"/>
    <cellStyle name="Vírgula 10 5 4 2" xfId="43417"/>
    <cellStyle name="Vírgula 10 5 4 2 2" xfId="43418"/>
    <cellStyle name="Vírgula 10 5 4 2 3" xfId="43419"/>
    <cellStyle name="Vírgula 10 5 4 2 4" xfId="43420"/>
    <cellStyle name="Vírgula 10 5 4 3" xfId="43421"/>
    <cellStyle name="Vírgula 10 5 4 3 2" xfId="43422"/>
    <cellStyle name="Vírgula 10 5 4 3 3" xfId="43423"/>
    <cellStyle name="Vírgula 10 5 4 4" xfId="43424"/>
    <cellStyle name="Vírgula 10 5 4 5" xfId="43425"/>
    <cellStyle name="Vírgula 10 5 4 6" xfId="43426"/>
    <cellStyle name="Vírgula 10 5 5" xfId="43427"/>
    <cellStyle name="Vírgula 10 5 5 2" xfId="43428"/>
    <cellStyle name="Vírgula 10 5 5 3" xfId="43429"/>
    <cellStyle name="Vírgula 10 5 5 4" xfId="43430"/>
    <cellStyle name="Vírgula 10 5 6" xfId="43431"/>
    <cellStyle name="Vírgula 10 5 6 2" xfId="43432"/>
    <cellStyle name="Vírgula 10 5 6 3" xfId="43433"/>
    <cellStyle name="Vírgula 10 5 6 4" xfId="43434"/>
    <cellStyle name="Vírgula 10 5 7" xfId="43435"/>
    <cellStyle name="Vírgula 10 5 7 2" xfId="43436"/>
    <cellStyle name="Vírgula 10 5 7 3" xfId="43437"/>
    <cellStyle name="Vírgula 10 5 7 4" xfId="43438"/>
    <cellStyle name="Vírgula 10 5 8" xfId="43439"/>
    <cellStyle name="Vírgula 10 5 8 2" xfId="43440"/>
    <cellStyle name="Vírgula 10 5 8 3" xfId="43441"/>
    <cellStyle name="Vírgula 10 5 9" xfId="43442"/>
    <cellStyle name="Vírgula 10 6" xfId="43443"/>
    <cellStyle name="Vírgula 10 6 10" xfId="43444"/>
    <cellStyle name="Vírgula 10 6 11" xfId="43445"/>
    <cellStyle name="Vírgula 10 6 2" xfId="43446"/>
    <cellStyle name="Vírgula 10 6 2 10" xfId="43447"/>
    <cellStyle name="Vírgula 10 6 2 2" xfId="43448"/>
    <cellStyle name="Vírgula 10 6 2 2 2" xfId="43449"/>
    <cellStyle name="Vírgula 10 6 2 2 2 2" xfId="43450"/>
    <cellStyle name="Vírgula 10 6 2 2 2 2 2" xfId="43451"/>
    <cellStyle name="Vírgula 10 6 2 2 2 2 3" xfId="43452"/>
    <cellStyle name="Vírgula 10 6 2 2 2 2 4" xfId="43453"/>
    <cellStyle name="Vírgula 10 6 2 2 2 3" xfId="43454"/>
    <cellStyle name="Vírgula 10 6 2 2 2 3 2" xfId="43455"/>
    <cellStyle name="Vírgula 10 6 2 2 2 3 3" xfId="43456"/>
    <cellStyle name="Vírgula 10 6 2 2 2 4" xfId="43457"/>
    <cellStyle name="Vírgula 10 6 2 2 2 5" xfId="43458"/>
    <cellStyle name="Vírgula 10 6 2 2 2 6" xfId="43459"/>
    <cellStyle name="Vírgula 10 6 2 2 3" xfId="43460"/>
    <cellStyle name="Vírgula 10 6 2 2 3 2" xfId="43461"/>
    <cellStyle name="Vírgula 10 6 2 2 3 3" xfId="43462"/>
    <cellStyle name="Vírgula 10 6 2 2 3 4" xfId="43463"/>
    <cellStyle name="Vírgula 10 6 2 2 4" xfId="43464"/>
    <cellStyle name="Vírgula 10 6 2 2 4 2" xfId="43465"/>
    <cellStyle name="Vírgula 10 6 2 2 4 3" xfId="43466"/>
    <cellStyle name="Vírgula 10 6 2 2 4 4" xfId="43467"/>
    <cellStyle name="Vírgula 10 6 2 2 5" xfId="43468"/>
    <cellStyle name="Vírgula 10 6 2 2 5 2" xfId="43469"/>
    <cellStyle name="Vírgula 10 6 2 2 5 3" xfId="43470"/>
    <cellStyle name="Vírgula 10 6 2 2 5 4" xfId="43471"/>
    <cellStyle name="Vírgula 10 6 2 2 6" xfId="43472"/>
    <cellStyle name="Vírgula 10 6 2 2 6 2" xfId="43473"/>
    <cellStyle name="Vírgula 10 6 2 2 6 3" xfId="43474"/>
    <cellStyle name="Vírgula 10 6 2 2 7" xfId="43475"/>
    <cellStyle name="Vírgula 10 6 2 2 8" xfId="43476"/>
    <cellStyle name="Vírgula 10 6 2 2 9" xfId="43477"/>
    <cellStyle name="Vírgula 10 6 2 3" xfId="43478"/>
    <cellStyle name="Vírgula 10 6 2 3 2" xfId="43479"/>
    <cellStyle name="Vírgula 10 6 2 3 2 2" xfId="43480"/>
    <cellStyle name="Vírgula 10 6 2 3 2 3" xfId="43481"/>
    <cellStyle name="Vírgula 10 6 2 3 2 4" xfId="43482"/>
    <cellStyle name="Vírgula 10 6 2 3 3" xfId="43483"/>
    <cellStyle name="Vírgula 10 6 2 3 3 2" xfId="43484"/>
    <cellStyle name="Vírgula 10 6 2 3 3 3" xfId="43485"/>
    <cellStyle name="Vírgula 10 6 2 3 4" xfId="43486"/>
    <cellStyle name="Vírgula 10 6 2 3 5" xfId="43487"/>
    <cellStyle name="Vírgula 10 6 2 3 6" xfId="43488"/>
    <cellStyle name="Vírgula 10 6 2 4" xfId="43489"/>
    <cellStyle name="Vírgula 10 6 2 4 2" xfId="43490"/>
    <cellStyle name="Vírgula 10 6 2 4 3" xfId="43491"/>
    <cellStyle name="Vírgula 10 6 2 4 4" xfId="43492"/>
    <cellStyle name="Vírgula 10 6 2 5" xfId="43493"/>
    <cellStyle name="Vírgula 10 6 2 5 2" xfId="43494"/>
    <cellStyle name="Vírgula 10 6 2 5 3" xfId="43495"/>
    <cellStyle name="Vírgula 10 6 2 5 4" xfId="43496"/>
    <cellStyle name="Vírgula 10 6 2 6" xfId="43497"/>
    <cellStyle name="Vírgula 10 6 2 6 2" xfId="43498"/>
    <cellStyle name="Vírgula 10 6 2 6 3" xfId="43499"/>
    <cellStyle name="Vírgula 10 6 2 6 4" xfId="43500"/>
    <cellStyle name="Vírgula 10 6 2 7" xfId="43501"/>
    <cellStyle name="Vírgula 10 6 2 7 2" xfId="43502"/>
    <cellStyle name="Vírgula 10 6 2 7 3" xfId="43503"/>
    <cellStyle name="Vírgula 10 6 2 8" xfId="43504"/>
    <cellStyle name="Vírgula 10 6 2 9" xfId="43505"/>
    <cellStyle name="Vírgula 10 6 3" xfId="43506"/>
    <cellStyle name="Vírgula 10 6 3 2" xfId="43507"/>
    <cellStyle name="Vírgula 10 6 3 2 2" xfId="43508"/>
    <cellStyle name="Vírgula 10 6 3 2 2 2" xfId="43509"/>
    <cellStyle name="Vírgula 10 6 3 2 2 3" xfId="43510"/>
    <cellStyle name="Vírgula 10 6 3 2 2 4" xfId="43511"/>
    <cellStyle name="Vírgula 10 6 3 2 3" xfId="43512"/>
    <cellStyle name="Vírgula 10 6 3 2 3 2" xfId="43513"/>
    <cellStyle name="Vírgula 10 6 3 2 3 3" xfId="43514"/>
    <cellStyle name="Vírgula 10 6 3 2 4" xfId="43515"/>
    <cellStyle name="Vírgula 10 6 3 2 5" xfId="43516"/>
    <cellStyle name="Vírgula 10 6 3 2 6" xfId="43517"/>
    <cellStyle name="Vírgula 10 6 3 3" xfId="43518"/>
    <cellStyle name="Vírgula 10 6 3 3 2" xfId="43519"/>
    <cellStyle name="Vírgula 10 6 3 3 3" xfId="43520"/>
    <cellStyle name="Vírgula 10 6 3 3 4" xfId="43521"/>
    <cellStyle name="Vírgula 10 6 3 4" xfId="43522"/>
    <cellStyle name="Vírgula 10 6 3 4 2" xfId="43523"/>
    <cellStyle name="Vírgula 10 6 3 4 3" xfId="43524"/>
    <cellStyle name="Vírgula 10 6 3 4 4" xfId="43525"/>
    <cellStyle name="Vírgula 10 6 3 5" xfId="43526"/>
    <cellStyle name="Vírgula 10 6 3 5 2" xfId="43527"/>
    <cellStyle name="Vírgula 10 6 3 5 3" xfId="43528"/>
    <cellStyle name="Vírgula 10 6 3 5 4" xfId="43529"/>
    <cellStyle name="Vírgula 10 6 3 6" xfId="43530"/>
    <cellStyle name="Vírgula 10 6 3 6 2" xfId="43531"/>
    <cellStyle name="Vírgula 10 6 3 6 3" xfId="43532"/>
    <cellStyle name="Vírgula 10 6 3 7" xfId="43533"/>
    <cellStyle name="Vírgula 10 6 3 8" xfId="43534"/>
    <cellStyle name="Vírgula 10 6 3 9" xfId="43535"/>
    <cellStyle name="Vírgula 10 6 4" xfId="43536"/>
    <cellStyle name="Vírgula 10 6 4 2" xfId="43537"/>
    <cellStyle name="Vírgula 10 6 4 2 2" xfId="43538"/>
    <cellStyle name="Vírgula 10 6 4 2 3" xfId="43539"/>
    <cellStyle name="Vírgula 10 6 4 2 4" xfId="43540"/>
    <cellStyle name="Vírgula 10 6 4 3" xfId="43541"/>
    <cellStyle name="Vírgula 10 6 4 3 2" xfId="43542"/>
    <cellStyle name="Vírgula 10 6 4 3 3" xfId="43543"/>
    <cellStyle name="Vírgula 10 6 4 4" xfId="43544"/>
    <cellStyle name="Vírgula 10 6 4 5" xfId="43545"/>
    <cellStyle name="Vírgula 10 6 4 6" xfId="43546"/>
    <cellStyle name="Vírgula 10 6 5" xfId="43547"/>
    <cellStyle name="Vírgula 10 6 5 2" xfId="43548"/>
    <cellStyle name="Vírgula 10 6 5 3" xfId="43549"/>
    <cellStyle name="Vírgula 10 6 5 4" xfId="43550"/>
    <cellStyle name="Vírgula 10 6 6" xfId="43551"/>
    <cellStyle name="Vírgula 10 6 6 2" xfId="43552"/>
    <cellStyle name="Vírgula 10 6 6 3" xfId="43553"/>
    <cellStyle name="Vírgula 10 6 6 4" xfId="43554"/>
    <cellStyle name="Vírgula 10 6 7" xfId="43555"/>
    <cellStyle name="Vírgula 10 6 7 2" xfId="43556"/>
    <cellStyle name="Vírgula 10 6 7 3" xfId="43557"/>
    <cellStyle name="Vírgula 10 6 7 4" xfId="43558"/>
    <cellStyle name="Vírgula 10 6 8" xfId="43559"/>
    <cellStyle name="Vírgula 10 6 8 2" xfId="43560"/>
    <cellStyle name="Vírgula 10 6 8 3" xfId="43561"/>
    <cellStyle name="Vírgula 10 6 9" xfId="43562"/>
    <cellStyle name="Vírgula 10 7" xfId="43563"/>
    <cellStyle name="Vírgula 10 7 10" xfId="43564"/>
    <cellStyle name="Vírgula 10 7 11" xfId="43565"/>
    <cellStyle name="Vírgula 10 7 2" xfId="43566"/>
    <cellStyle name="Vírgula 10 7 2 10" xfId="43567"/>
    <cellStyle name="Vírgula 10 7 2 2" xfId="43568"/>
    <cellStyle name="Vírgula 10 7 2 2 2" xfId="43569"/>
    <cellStyle name="Vírgula 10 7 2 2 2 2" xfId="43570"/>
    <cellStyle name="Vírgula 10 7 2 2 2 2 2" xfId="43571"/>
    <cellStyle name="Vírgula 10 7 2 2 2 2 3" xfId="43572"/>
    <cellStyle name="Vírgula 10 7 2 2 2 2 4" xfId="43573"/>
    <cellStyle name="Vírgula 10 7 2 2 2 3" xfId="43574"/>
    <cellStyle name="Vírgula 10 7 2 2 2 3 2" xfId="43575"/>
    <cellStyle name="Vírgula 10 7 2 2 2 3 3" xfId="43576"/>
    <cellStyle name="Vírgula 10 7 2 2 2 4" xfId="43577"/>
    <cellStyle name="Vírgula 10 7 2 2 2 5" xfId="43578"/>
    <cellStyle name="Vírgula 10 7 2 2 2 6" xfId="43579"/>
    <cellStyle name="Vírgula 10 7 2 2 3" xfId="43580"/>
    <cellStyle name="Vírgula 10 7 2 2 3 2" xfId="43581"/>
    <cellStyle name="Vírgula 10 7 2 2 3 3" xfId="43582"/>
    <cellStyle name="Vírgula 10 7 2 2 3 4" xfId="43583"/>
    <cellStyle name="Vírgula 10 7 2 2 4" xfId="43584"/>
    <cellStyle name="Vírgula 10 7 2 2 4 2" xfId="43585"/>
    <cellStyle name="Vírgula 10 7 2 2 4 3" xfId="43586"/>
    <cellStyle name="Vírgula 10 7 2 2 4 4" xfId="43587"/>
    <cellStyle name="Vírgula 10 7 2 2 5" xfId="43588"/>
    <cellStyle name="Vírgula 10 7 2 2 5 2" xfId="43589"/>
    <cellStyle name="Vírgula 10 7 2 2 5 3" xfId="43590"/>
    <cellStyle name="Vírgula 10 7 2 2 5 4" xfId="43591"/>
    <cellStyle name="Vírgula 10 7 2 2 6" xfId="43592"/>
    <cellStyle name="Vírgula 10 7 2 2 6 2" xfId="43593"/>
    <cellStyle name="Vírgula 10 7 2 2 6 3" xfId="43594"/>
    <cellStyle name="Vírgula 10 7 2 2 7" xfId="43595"/>
    <cellStyle name="Vírgula 10 7 2 2 8" xfId="43596"/>
    <cellStyle name="Vírgula 10 7 2 2 9" xfId="43597"/>
    <cellStyle name="Vírgula 10 7 2 3" xfId="43598"/>
    <cellStyle name="Vírgula 10 7 2 3 2" xfId="43599"/>
    <cellStyle name="Vírgula 10 7 2 3 2 2" xfId="43600"/>
    <cellStyle name="Vírgula 10 7 2 3 2 3" xfId="43601"/>
    <cellStyle name="Vírgula 10 7 2 3 2 4" xfId="43602"/>
    <cellStyle name="Vírgula 10 7 2 3 3" xfId="43603"/>
    <cellStyle name="Vírgula 10 7 2 3 3 2" xfId="43604"/>
    <cellStyle name="Vírgula 10 7 2 3 3 3" xfId="43605"/>
    <cellStyle name="Vírgula 10 7 2 3 4" xfId="43606"/>
    <cellStyle name="Vírgula 10 7 2 3 5" xfId="43607"/>
    <cellStyle name="Vírgula 10 7 2 3 6" xfId="43608"/>
    <cellStyle name="Vírgula 10 7 2 4" xfId="43609"/>
    <cellStyle name="Vírgula 10 7 2 4 2" xfId="43610"/>
    <cellStyle name="Vírgula 10 7 2 4 3" xfId="43611"/>
    <cellStyle name="Vírgula 10 7 2 4 4" xfId="43612"/>
    <cellStyle name="Vírgula 10 7 2 5" xfId="43613"/>
    <cellStyle name="Vírgula 10 7 2 5 2" xfId="43614"/>
    <cellStyle name="Vírgula 10 7 2 5 3" xfId="43615"/>
    <cellStyle name="Vírgula 10 7 2 5 4" xfId="43616"/>
    <cellStyle name="Vírgula 10 7 2 6" xfId="43617"/>
    <cellStyle name="Vírgula 10 7 2 6 2" xfId="43618"/>
    <cellStyle name="Vírgula 10 7 2 6 3" xfId="43619"/>
    <cellStyle name="Vírgula 10 7 2 6 4" xfId="43620"/>
    <cellStyle name="Vírgula 10 7 2 7" xfId="43621"/>
    <cellStyle name="Vírgula 10 7 2 7 2" xfId="43622"/>
    <cellStyle name="Vírgula 10 7 2 7 3" xfId="43623"/>
    <cellStyle name="Vírgula 10 7 2 8" xfId="43624"/>
    <cellStyle name="Vírgula 10 7 2 9" xfId="43625"/>
    <cellStyle name="Vírgula 10 7 3" xfId="43626"/>
    <cellStyle name="Vírgula 10 7 3 2" xfId="43627"/>
    <cellStyle name="Vírgula 10 7 3 2 2" xfId="43628"/>
    <cellStyle name="Vírgula 10 7 3 2 2 2" xfId="43629"/>
    <cellStyle name="Vírgula 10 7 3 2 2 3" xfId="43630"/>
    <cellStyle name="Vírgula 10 7 3 2 2 4" xfId="43631"/>
    <cellStyle name="Vírgula 10 7 3 2 3" xfId="43632"/>
    <cellStyle name="Vírgula 10 7 3 2 3 2" xfId="43633"/>
    <cellStyle name="Vírgula 10 7 3 2 3 3" xfId="43634"/>
    <cellStyle name="Vírgula 10 7 3 2 4" xfId="43635"/>
    <cellStyle name="Vírgula 10 7 3 2 5" xfId="43636"/>
    <cellStyle name="Vírgula 10 7 3 2 6" xfId="43637"/>
    <cellStyle name="Vírgula 10 7 3 3" xfId="43638"/>
    <cellStyle name="Vírgula 10 7 3 3 2" xfId="43639"/>
    <cellStyle name="Vírgula 10 7 3 3 3" xfId="43640"/>
    <cellStyle name="Vírgula 10 7 3 3 4" xfId="43641"/>
    <cellStyle name="Vírgula 10 7 3 4" xfId="43642"/>
    <cellStyle name="Vírgula 10 7 3 4 2" xfId="43643"/>
    <cellStyle name="Vírgula 10 7 3 4 3" xfId="43644"/>
    <cellStyle name="Vírgula 10 7 3 4 4" xfId="43645"/>
    <cellStyle name="Vírgula 10 7 3 5" xfId="43646"/>
    <cellStyle name="Vírgula 10 7 3 5 2" xfId="43647"/>
    <cellStyle name="Vírgula 10 7 3 5 3" xfId="43648"/>
    <cellStyle name="Vírgula 10 7 3 5 4" xfId="43649"/>
    <cellStyle name="Vírgula 10 7 3 6" xfId="43650"/>
    <cellStyle name="Vírgula 10 7 3 6 2" xfId="43651"/>
    <cellStyle name="Vírgula 10 7 3 6 3" xfId="43652"/>
    <cellStyle name="Vírgula 10 7 3 7" xfId="43653"/>
    <cellStyle name="Vírgula 10 7 3 8" xfId="43654"/>
    <cellStyle name="Vírgula 10 7 3 9" xfId="43655"/>
    <cellStyle name="Vírgula 10 7 4" xfId="43656"/>
    <cellStyle name="Vírgula 10 7 4 2" xfId="43657"/>
    <cellStyle name="Vírgula 10 7 4 2 2" xfId="43658"/>
    <cellStyle name="Vírgula 10 7 4 2 3" xfId="43659"/>
    <cellStyle name="Vírgula 10 7 4 2 4" xfId="43660"/>
    <cellStyle name="Vírgula 10 7 4 3" xfId="43661"/>
    <cellStyle name="Vírgula 10 7 4 3 2" xfId="43662"/>
    <cellStyle name="Vírgula 10 7 4 3 3" xfId="43663"/>
    <cellStyle name="Vírgula 10 7 4 4" xfId="43664"/>
    <cellStyle name="Vírgula 10 7 4 5" xfId="43665"/>
    <cellStyle name="Vírgula 10 7 4 6" xfId="43666"/>
    <cellStyle name="Vírgula 10 7 5" xfId="43667"/>
    <cellStyle name="Vírgula 10 7 5 2" xfId="43668"/>
    <cellStyle name="Vírgula 10 7 5 3" xfId="43669"/>
    <cellStyle name="Vírgula 10 7 5 4" xfId="43670"/>
    <cellStyle name="Vírgula 10 7 6" xfId="43671"/>
    <cellStyle name="Vírgula 10 7 6 2" xfId="43672"/>
    <cellStyle name="Vírgula 10 7 6 3" xfId="43673"/>
    <cellStyle name="Vírgula 10 7 6 4" xfId="43674"/>
    <cellStyle name="Vírgula 10 7 7" xfId="43675"/>
    <cellStyle name="Vírgula 10 7 7 2" xfId="43676"/>
    <cellStyle name="Vírgula 10 7 7 3" xfId="43677"/>
    <cellStyle name="Vírgula 10 7 7 4" xfId="43678"/>
    <cellStyle name="Vírgula 10 7 8" xfId="43679"/>
    <cellStyle name="Vírgula 10 7 8 2" xfId="43680"/>
    <cellStyle name="Vírgula 10 7 8 3" xfId="43681"/>
    <cellStyle name="Vírgula 10 7 9" xfId="43682"/>
    <cellStyle name="Vírgula 10 8" xfId="43683"/>
    <cellStyle name="Vírgula 10 8 10" xfId="43684"/>
    <cellStyle name="Vírgula 10 8 2" xfId="43685"/>
    <cellStyle name="Vírgula 10 8 2 2" xfId="43686"/>
    <cellStyle name="Vírgula 10 8 2 2 2" xfId="43687"/>
    <cellStyle name="Vírgula 10 8 2 2 2 2" xfId="43688"/>
    <cellStyle name="Vírgula 10 8 2 2 2 3" xfId="43689"/>
    <cellStyle name="Vírgula 10 8 2 2 2 4" xfId="43690"/>
    <cellStyle name="Vírgula 10 8 2 2 3" xfId="43691"/>
    <cellStyle name="Vírgula 10 8 2 2 3 2" xfId="43692"/>
    <cellStyle name="Vírgula 10 8 2 2 3 3" xfId="43693"/>
    <cellStyle name="Vírgula 10 8 2 2 4" xfId="43694"/>
    <cellStyle name="Vírgula 10 8 2 2 5" xfId="43695"/>
    <cellStyle name="Vírgula 10 8 2 2 6" xfId="43696"/>
    <cellStyle name="Vírgula 10 8 2 3" xfId="43697"/>
    <cellStyle name="Vírgula 10 8 2 3 2" xfId="43698"/>
    <cellStyle name="Vírgula 10 8 2 3 3" xfId="43699"/>
    <cellStyle name="Vírgula 10 8 2 3 4" xfId="43700"/>
    <cellStyle name="Vírgula 10 8 2 4" xfId="43701"/>
    <cellStyle name="Vírgula 10 8 2 4 2" xfId="43702"/>
    <cellStyle name="Vírgula 10 8 2 4 3" xfId="43703"/>
    <cellStyle name="Vírgula 10 8 2 4 4" xfId="43704"/>
    <cellStyle name="Vírgula 10 8 2 5" xfId="43705"/>
    <cellStyle name="Vírgula 10 8 2 5 2" xfId="43706"/>
    <cellStyle name="Vírgula 10 8 2 5 3" xfId="43707"/>
    <cellStyle name="Vírgula 10 8 2 5 4" xfId="43708"/>
    <cellStyle name="Vírgula 10 8 2 6" xfId="43709"/>
    <cellStyle name="Vírgula 10 8 2 6 2" xfId="43710"/>
    <cellStyle name="Vírgula 10 8 2 6 3" xfId="43711"/>
    <cellStyle name="Vírgula 10 8 2 7" xfId="43712"/>
    <cellStyle name="Vírgula 10 8 2 8" xfId="43713"/>
    <cellStyle name="Vírgula 10 8 2 9" xfId="43714"/>
    <cellStyle name="Vírgula 10 8 3" xfId="43715"/>
    <cellStyle name="Vírgula 10 8 3 2" xfId="43716"/>
    <cellStyle name="Vírgula 10 8 3 2 2" xfId="43717"/>
    <cellStyle name="Vírgula 10 8 3 2 3" xfId="43718"/>
    <cellStyle name="Vírgula 10 8 3 2 4" xfId="43719"/>
    <cellStyle name="Vírgula 10 8 3 3" xfId="43720"/>
    <cellStyle name="Vírgula 10 8 3 3 2" xfId="43721"/>
    <cellStyle name="Vírgula 10 8 3 3 3" xfId="43722"/>
    <cellStyle name="Vírgula 10 8 3 4" xfId="43723"/>
    <cellStyle name="Vírgula 10 8 3 5" xfId="43724"/>
    <cellStyle name="Vírgula 10 8 3 6" xfId="43725"/>
    <cellStyle name="Vírgula 10 8 4" xfId="43726"/>
    <cellStyle name="Vírgula 10 8 4 2" xfId="43727"/>
    <cellStyle name="Vírgula 10 8 4 3" xfId="43728"/>
    <cellStyle name="Vírgula 10 8 4 4" xfId="43729"/>
    <cellStyle name="Vírgula 10 8 5" xfId="43730"/>
    <cellStyle name="Vírgula 10 8 5 2" xfId="43731"/>
    <cellStyle name="Vírgula 10 8 5 3" xfId="43732"/>
    <cellStyle name="Vírgula 10 8 5 4" xfId="43733"/>
    <cellStyle name="Vírgula 10 8 6" xfId="43734"/>
    <cellStyle name="Vírgula 10 8 6 2" xfId="43735"/>
    <cellStyle name="Vírgula 10 8 6 3" xfId="43736"/>
    <cellStyle name="Vírgula 10 8 6 4" xfId="43737"/>
    <cellStyle name="Vírgula 10 8 7" xfId="43738"/>
    <cellStyle name="Vírgula 10 8 7 2" xfId="43739"/>
    <cellStyle name="Vírgula 10 8 7 3" xfId="43740"/>
    <cellStyle name="Vírgula 10 8 8" xfId="43741"/>
    <cellStyle name="Vírgula 10 8 9" xfId="43742"/>
    <cellStyle name="Vírgula 10 9" xfId="43743"/>
    <cellStyle name="Vírgula 10 9 2" xfId="43744"/>
    <cellStyle name="Vírgula 10 9 2 2" xfId="43745"/>
    <cellStyle name="Vírgula 10 9 2 2 2" xfId="43746"/>
    <cellStyle name="Vírgula 10 9 2 2 3" xfId="43747"/>
    <cellStyle name="Vírgula 10 9 2 2 4" xfId="43748"/>
    <cellStyle name="Vírgula 10 9 2 3" xfId="43749"/>
    <cellStyle name="Vírgula 10 9 2 3 2" xfId="43750"/>
    <cellStyle name="Vírgula 10 9 2 3 3" xfId="43751"/>
    <cellStyle name="Vírgula 10 9 2 4" xfId="43752"/>
    <cellStyle name="Vírgula 10 9 2 5" xfId="43753"/>
    <cellStyle name="Vírgula 10 9 2 6" xfId="43754"/>
    <cellStyle name="Vírgula 10 9 3" xfId="43755"/>
    <cellStyle name="Vírgula 10 9 3 2" xfId="43756"/>
    <cellStyle name="Vírgula 10 9 3 3" xfId="43757"/>
    <cellStyle name="Vírgula 10 9 3 4" xfId="43758"/>
    <cellStyle name="Vírgula 10 9 4" xfId="43759"/>
    <cellStyle name="Vírgula 10 9 4 2" xfId="43760"/>
    <cellStyle name="Vírgula 10 9 4 3" xfId="43761"/>
    <cellStyle name="Vírgula 10 9 4 4" xfId="43762"/>
    <cellStyle name="Vírgula 10 9 5" xfId="43763"/>
    <cellStyle name="Vírgula 10 9 5 2" xfId="43764"/>
    <cellStyle name="Vírgula 10 9 5 3" xfId="43765"/>
    <cellStyle name="Vírgula 10 9 5 4" xfId="43766"/>
    <cellStyle name="Vírgula 10 9 6" xfId="43767"/>
    <cellStyle name="Vírgula 10 9 6 2" xfId="43768"/>
    <cellStyle name="Vírgula 10 9 6 3" xfId="43769"/>
    <cellStyle name="Vírgula 10 9 7" xfId="43770"/>
    <cellStyle name="Vírgula 10 9 8" xfId="43771"/>
    <cellStyle name="Vírgula 10 9 9" xfId="43772"/>
    <cellStyle name="Vírgula 11" xfId="118"/>
    <cellStyle name="Vírgula 11 2" xfId="43773"/>
    <cellStyle name="Vírgula 11 2 2" xfId="43774"/>
    <cellStyle name="Vírgula 11 3" xfId="43775"/>
    <cellStyle name="Vírgula 11 4" xfId="43776"/>
    <cellStyle name="Vírgula 12" xfId="168"/>
    <cellStyle name="Vírgula 12 10" xfId="43777"/>
    <cellStyle name="Vírgula 12 10 2" xfId="43778"/>
    <cellStyle name="Vírgula 12 10 2 2" xfId="43779"/>
    <cellStyle name="Vírgula 12 10 2 2 2" xfId="43780"/>
    <cellStyle name="Vírgula 12 10 2 2 3" xfId="43781"/>
    <cellStyle name="Vírgula 12 10 2 2 4" xfId="43782"/>
    <cellStyle name="Vírgula 12 10 2 3" xfId="43783"/>
    <cellStyle name="Vírgula 12 10 2 3 2" xfId="43784"/>
    <cellStyle name="Vírgula 12 10 2 3 3" xfId="43785"/>
    <cellStyle name="Vírgula 12 10 2 4" xfId="43786"/>
    <cellStyle name="Vírgula 12 10 2 5" xfId="43787"/>
    <cellStyle name="Vírgula 12 10 2 6" xfId="43788"/>
    <cellStyle name="Vírgula 12 10 3" xfId="43789"/>
    <cellStyle name="Vírgula 12 10 3 2" xfId="43790"/>
    <cellStyle name="Vírgula 12 10 3 3" xfId="43791"/>
    <cellStyle name="Vírgula 12 10 3 4" xfId="43792"/>
    <cellStyle name="Vírgula 12 10 4" xfId="43793"/>
    <cellStyle name="Vírgula 12 10 4 2" xfId="43794"/>
    <cellStyle name="Vírgula 12 10 4 3" xfId="43795"/>
    <cellStyle name="Vírgula 12 10 4 4" xfId="43796"/>
    <cellStyle name="Vírgula 12 10 5" xfId="43797"/>
    <cellStyle name="Vírgula 12 10 5 2" xfId="43798"/>
    <cellStyle name="Vírgula 12 10 5 3" xfId="43799"/>
    <cellStyle name="Vírgula 12 10 5 4" xfId="43800"/>
    <cellStyle name="Vírgula 12 10 6" xfId="43801"/>
    <cellStyle name="Vírgula 12 10 6 2" xfId="43802"/>
    <cellStyle name="Vírgula 12 10 6 3" xfId="43803"/>
    <cellStyle name="Vírgula 12 10 7" xfId="43804"/>
    <cellStyle name="Vírgula 12 10 8" xfId="43805"/>
    <cellStyle name="Vírgula 12 10 9" xfId="43806"/>
    <cellStyle name="Vírgula 12 11" xfId="43807"/>
    <cellStyle name="Vírgula 12 11 2" xfId="43808"/>
    <cellStyle name="Vírgula 12 11 2 2" xfId="43809"/>
    <cellStyle name="Vírgula 12 11 2 2 2" xfId="43810"/>
    <cellStyle name="Vírgula 12 11 2 2 3" xfId="43811"/>
    <cellStyle name="Vírgula 12 11 2 2 4" xfId="43812"/>
    <cellStyle name="Vírgula 12 11 2 3" xfId="43813"/>
    <cellStyle name="Vírgula 12 11 2 3 2" xfId="43814"/>
    <cellStyle name="Vírgula 12 11 2 3 3" xfId="43815"/>
    <cellStyle name="Vírgula 12 11 2 4" xfId="43816"/>
    <cellStyle name="Vírgula 12 11 2 5" xfId="43817"/>
    <cellStyle name="Vírgula 12 11 2 6" xfId="43818"/>
    <cellStyle name="Vírgula 12 11 3" xfId="43819"/>
    <cellStyle name="Vírgula 12 11 3 2" xfId="43820"/>
    <cellStyle name="Vírgula 12 11 3 3" xfId="43821"/>
    <cellStyle name="Vírgula 12 11 3 4" xfId="43822"/>
    <cellStyle name="Vírgula 12 11 4" xfId="43823"/>
    <cellStyle name="Vírgula 12 11 4 2" xfId="43824"/>
    <cellStyle name="Vírgula 12 11 4 3" xfId="43825"/>
    <cellStyle name="Vírgula 12 11 4 4" xfId="43826"/>
    <cellStyle name="Vírgula 12 11 5" xfId="43827"/>
    <cellStyle name="Vírgula 12 11 5 2" xfId="43828"/>
    <cellStyle name="Vírgula 12 11 5 3" xfId="43829"/>
    <cellStyle name="Vírgula 12 11 6" xfId="43830"/>
    <cellStyle name="Vírgula 12 11 7" xfId="43831"/>
    <cellStyle name="Vírgula 12 11 8" xfId="43832"/>
    <cellStyle name="Vírgula 12 12" xfId="43833"/>
    <cellStyle name="Vírgula 12 12 2" xfId="43834"/>
    <cellStyle name="Vírgula 12 12 2 2" xfId="43835"/>
    <cellStyle name="Vírgula 12 12 2 3" xfId="43836"/>
    <cellStyle name="Vírgula 12 12 2 4" xfId="43837"/>
    <cellStyle name="Vírgula 12 12 3" xfId="43838"/>
    <cellStyle name="Vírgula 12 12 3 2" xfId="43839"/>
    <cellStyle name="Vírgula 12 12 3 3" xfId="43840"/>
    <cellStyle name="Vírgula 12 12 3 4" xfId="43841"/>
    <cellStyle name="Vírgula 12 12 4" xfId="43842"/>
    <cellStyle name="Vírgula 12 12 4 2" xfId="43843"/>
    <cellStyle name="Vírgula 12 12 4 3" xfId="43844"/>
    <cellStyle name="Vírgula 12 12 5" xfId="43845"/>
    <cellStyle name="Vírgula 12 12 6" xfId="43846"/>
    <cellStyle name="Vírgula 12 12 7" xfId="43847"/>
    <cellStyle name="Vírgula 12 13" xfId="43848"/>
    <cellStyle name="Vírgula 12 13 2" xfId="43849"/>
    <cellStyle name="Vírgula 12 13 3" xfId="43850"/>
    <cellStyle name="Vírgula 12 13 4" xfId="43851"/>
    <cellStyle name="Vírgula 12 14" xfId="43852"/>
    <cellStyle name="Vírgula 12 14 2" xfId="43853"/>
    <cellStyle name="Vírgula 12 14 3" xfId="43854"/>
    <cellStyle name="Vírgula 12 14 4" xfId="43855"/>
    <cellStyle name="Vírgula 12 15" xfId="43856"/>
    <cellStyle name="Vírgula 12 15 2" xfId="43857"/>
    <cellStyle name="Vírgula 12 15 3" xfId="43858"/>
    <cellStyle name="Vírgula 12 15 4" xfId="43859"/>
    <cellStyle name="Vírgula 12 16" xfId="43860"/>
    <cellStyle name="Vírgula 12 16 2" xfId="43861"/>
    <cellStyle name="Vírgula 12 16 3" xfId="43862"/>
    <cellStyle name="Vírgula 12 17" xfId="43863"/>
    <cellStyle name="Vírgula 12 18" xfId="43864"/>
    <cellStyle name="Vírgula 12 19" xfId="43865"/>
    <cellStyle name="Vírgula 12 2" xfId="230"/>
    <cellStyle name="Vírgula 12 2 10" xfId="43866"/>
    <cellStyle name="Vírgula 12 2 10 2" xfId="43867"/>
    <cellStyle name="Vírgula 12 2 10 3" xfId="43868"/>
    <cellStyle name="Vírgula 12 2 10 4" xfId="43869"/>
    <cellStyle name="Vírgula 12 2 11" xfId="43870"/>
    <cellStyle name="Vírgula 12 2 11 2" xfId="43871"/>
    <cellStyle name="Vírgula 12 2 11 3" xfId="43872"/>
    <cellStyle name="Vírgula 12 2 12" xfId="43873"/>
    <cellStyle name="Vírgula 12 2 13" xfId="43874"/>
    <cellStyle name="Vírgula 12 2 14" xfId="43875"/>
    <cellStyle name="Vírgula 12 2 2" xfId="43876"/>
    <cellStyle name="Vírgula 12 2 2 10" xfId="43877"/>
    <cellStyle name="Vírgula 12 2 2 11" xfId="43878"/>
    <cellStyle name="Vírgula 12 2 2 2" xfId="43879"/>
    <cellStyle name="Vírgula 12 2 2 2 10" xfId="43880"/>
    <cellStyle name="Vírgula 12 2 2 2 2" xfId="43881"/>
    <cellStyle name="Vírgula 12 2 2 2 2 2" xfId="43882"/>
    <cellStyle name="Vírgula 12 2 2 2 2 2 2" xfId="43883"/>
    <cellStyle name="Vírgula 12 2 2 2 2 2 2 2" xfId="43884"/>
    <cellStyle name="Vírgula 12 2 2 2 2 2 2 3" xfId="43885"/>
    <cellStyle name="Vírgula 12 2 2 2 2 2 2 4" xfId="43886"/>
    <cellStyle name="Vírgula 12 2 2 2 2 2 3" xfId="43887"/>
    <cellStyle name="Vírgula 12 2 2 2 2 2 3 2" xfId="43888"/>
    <cellStyle name="Vírgula 12 2 2 2 2 2 3 3" xfId="43889"/>
    <cellStyle name="Vírgula 12 2 2 2 2 2 4" xfId="43890"/>
    <cellStyle name="Vírgula 12 2 2 2 2 2 5" xfId="43891"/>
    <cellStyle name="Vírgula 12 2 2 2 2 2 6" xfId="43892"/>
    <cellStyle name="Vírgula 12 2 2 2 2 3" xfId="43893"/>
    <cellStyle name="Vírgula 12 2 2 2 2 3 2" xfId="43894"/>
    <cellStyle name="Vírgula 12 2 2 2 2 3 3" xfId="43895"/>
    <cellStyle name="Vírgula 12 2 2 2 2 3 4" xfId="43896"/>
    <cellStyle name="Vírgula 12 2 2 2 2 4" xfId="43897"/>
    <cellStyle name="Vírgula 12 2 2 2 2 4 2" xfId="43898"/>
    <cellStyle name="Vírgula 12 2 2 2 2 4 3" xfId="43899"/>
    <cellStyle name="Vírgula 12 2 2 2 2 4 4" xfId="43900"/>
    <cellStyle name="Vírgula 12 2 2 2 2 5" xfId="43901"/>
    <cellStyle name="Vírgula 12 2 2 2 2 5 2" xfId="43902"/>
    <cellStyle name="Vírgula 12 2 2 2 2 5 3" xfId="43903"/>
    <cellStyle name="Vírgula 12 2 2 2 2 5 4" xfId="43904"/>
    <cellStyle name="Vírgula 12 2 2 2 2 6" xfId="43905"/>
    <cellStyle name="Vírgula 12 2 2 2 2 6 2" xfId="43906"/>
    <cellStyle name="Vírgula 12 2 2 2 2 6 3" xfId="43907"/>
    <cellStyle name="Vírgula 12 2 2 2 2 7" xfId="43908"/>
    <cellStyle name="Vírgula 12 2 2 2 2 8" xfId="43909"/>
    <cellStyle name="Vírgula 12 2 2 2 2 9" xfId="43910"/>
    <cellStyle name="Vírgula 12 2 2 2 3" xfId="43911"/>
    <cellStyle name="Vírgula 12 2 2 2 3 2" xfId="43912"/>
    <cellStyle name="Vírgula 12 2 2 2 3 2 2" xfId="43913"/>
    <cellStyle name="Vírgula 12 2 2 2 3 2 3" xfId="43914"/>
    <cellStyle name="Vírgula 12 2 2 2 3 2 4" xfId="43915"/>
    <cellStyle name="Vírgula 12 2 2 2 3 3" xfId="43916"/>
    <cellStyle name="Vírgula 12 2 2 2 3 3 2" xfId="43917"/>
    <cellStyle name="Vírgula 12 2 2 2 3 3 3" xfId="43918"/>
    <cellStyle name="Vírgula 12 2 2 2 3 4" xfId="43919"/>
    <cellStyle name="Vírgula 12 2 2 2 3 5" xfId="43920"/>
    <cellStyle name="Vírgula 12 2 2 2 3 6" xfId="43921"/>
    <cellStyle name="Vírgula 12 2 2 2 4" xfId="43922"/>
    <cellStyle name="Vírgula 12 2 2 2 4 2" xfId="43923"/>
    <cellStyle name="Vírgula 12 2 2 2 4 3" xfId="43924"/>
    <cellStyle name="Vírgula 12 2 2 2 4 4" xfId="43925"/>
    <cellStyle name="Vírgula 12 2 2 2 5" xfId="43926"/>
    <cellStyle name="Vírgula 12 2 2 2 5 2" xfId="43927"/>
    <cellStyle name="Vírgula 12 2 2 2 5 3" xfId="43928"/>
    <cellStyle name="Vírgula 12 2 2 2 5 4" xfId="43929"/>
    <cellStyle name="Vírgula 12 2 2 2 6" xfId="43930"/>
    <cellStyle name="Vírgula 12 2 2 2 6 2" xfId="43931"/>
    <cellStyle name="Vírgula 12 2 2 2 6 3" xfId="43932"/>
    <cellStyle name="Vírgula 12 2 2 2 6 4" xfId="43933"/>
    <cellStyle name="Vírgula 12 2 2 2 7" xfId="43934"/>
    <cellStyle name="Vírgula 12 2 2 2 7 2" xfId="43935"/>
    <cellStyle name="Vírgula 12 2 2 2 7 3" xfId="43936"/>
    <cellStyle name="Vírgula 12 2 2 2 8" xfId="43937"/>
    <cellStyle name="Vírgula 12 2 2 2 9" xfId="43938"/>
    <cellStyle name="Vírgula 12 2 2 3" xfId="43939"/>
    <cellStyle name="Vírgula 12 2 2 3 2" xfId="43940"/>
    <cellStyle name="Vírgula 12 2 2 3 2 2" xfId="43941"/>
    <cellStyle name="Vírgula 12 2 2 3 2 2 2" xfId="43942"/>
    <cellStyle name="Vírgula 12 2 2 3 2 2 3" xfId="43943"/>
    <cellStyle name="Vírgula 12 2 2 3 2 2 4" xfId="43944"/>
    <cellStyle name="Vírgula 12 2 2 3 2 3" xfId="43945"/>
    <cellStyle name="Vírgula 12 2 2 3 2 3 2" xfId="43946"/>
    <cellStyle name="Vírgula 12 2 2 3 2 3 3" xfId="43947"/>
    <cellStyle name="Vírgula 12 2 2 3 2 4" xfId="43948"/>
    <cellStyle name="Vírgula 12 2 2 3 2 5" xfId="43949"/>
    <cellStyle name="Vírgula 12 2 2 3 2 6" xfId="43950"/>
    <cellStyle name="Vírgula 12 2 2 3 3" xfId="43951"/>
    <cellStyle name="Vírgula 12 2 2 3 3 2" xfId="43952"/>
    <cellStyle name="Vírgula 12 2 2 3 3 3" xfId="43953"/>
    <cellStyle name="Vírgula 12 2 2 3 3 4" xfId="43954"/>
    <cellStyle name="Vírgula 12 2 2 3 4" xfId="43955"/>
    <cellStyle name="Vírgula 12 2 2 3 4 2" xfId="43956"/>
    <cellStyle name="Vírgula 12 2 2 3 4 3" xfId="43957"/>
    <cellStyle name="Vírgula 12 2 2 3 4 4" xfId="43958"/>
    <cellStyle name="Vírgula 12 2 2 3 5" xfId="43959"/>
    <cellStyle name="Vírgula 12 2 2 3 5 2" xfId="43960"/>
    <cellStyle name="Vírgula 12 2 2 3 5 3" xfId="43961"/>
    <cellStyle name="Vírgula 12 2 2 3 5 4" xfId="43962"/>
    <cellStyle name="Vírgula 12 2 2 3 6" xfId="43963"/>
    <cellStyle name="Vírgula 12 2 2 3 6 2" xfId="43964"/>
    <cellStyle name="Vírgula 12 2 2 3 6 3" xfId="43965"/>
    <cellStyle name="Vírgula 12 2 2 3 7" xfId="43966"/>
    <cellStyle name="Vírgula 12 2 2 3 8" xfId="43967"/>
    <cellStyle name="Vírgula 12 2 2 3 9" xfId="43968"/>
    <cellStyle name="Vírgula 12 2 2 4" xfId="43969"/>
    <cellStyle name="Vírgula 12 2 2 4 2" xfId="43970"/>
    <cellStyle name="Vírgula 12 2 2 4 2 2" xfId="43971"/>
    <cellStyle name="Vírgula 12 2 2 4 2 3" xfId="43972"/>
    <cellStyle name="Vírgula 12 2 2 4 2 4" xfId="43973"/>
    <cellStyle name="Vírgula 12 2 2 4 3" xfId="43974"/>
    <cellStyle name="Vírgula 12 2 2 4 3 2" xfId="43975"/>
    <cellStyle name="Vírgula 12 2 2 4 3 3" xfId="43976"/>
    <cellStyle name="Vírgula 12 2 2 4 4" xfId="43977"/>
    <cellStyle name="Vírgula 12 2 2 4 5" xfId="43978"/>
    <cellStyle name="Vírgula 12 2 2 4 6" xfId="43979"/>
    <cellStyle name="Vírgula 12 2 2 5" xfId="43980"/>
    <cellStyle name="Vírgula 12 2 2 5 2" xfId="43981"/>
    <cellStyle name="Vírgula 12 2 2 5 3" xfId="43982"/>
    <cellStyle name="Vírgula 12 2 2 5 4" xfId="43983"/>
    <cellStyle name="Vírgula 12 2 2 6" xfId="43984"/>
    <cellStyle name="Vírgula 12 2 2 6 2" xfId="43985"/>
    <cellStyle name="Vírgula 12 2 2 6 3" xfId="43986"/>
    <cellStyle name="Vírgula 12 2 2 6 4" xfId="43987"/>
    <cellStyle name="Vírgula 12 2 2 7" xfId="43988"/>
    <cellStyle name="Vírgula 12 2 2 7 2" xfId="43989"/>
    <cellStyle name="Vírgula 12 2 2 7 3" xfId="43990"/>
    <cellStyle name="Vírgula 12 2 2 7 4" xfId="43991"/>
    <cellStyle name="Vírgula 12 2 2 8" xfId="43992"/>
    <cellStyle name="Vírgula 12 2 2 8 2" xfId="43993"/>
    <cellStyle name="Vírgula 12 2 2 8 3" xfId="43994"/>
    <cellStyle name="Vírgula 12 2 2 9" xfId="43995"/>
    <cellStyle name="Vírgula 12 2 3" xfId="43996"/>
    <cellStyle name="Vírgula 12 2 3 10" xfId="43997"/>
    <cellStyle name="Vírgula 12 2 3 2" xfId="43998"/>
    <cellStyle name="Vírgula 12 2 3 2 2" xfId="43999"/>
    <cellStyle name="Vírgula 12 2 3 2 2 2" xfId="44000"/>
    <cellStyle name="Vírgula 12 2 3 2 2 2 2" xfId="44001"/>
    <cellStyle name="Vírgula 12 2 3 2 2 2 3" xfId="44002"/>
    <cellStyle name="Vírgula 12 2 3 2 2 2 4" xfId="44003"/>
    <cellStyle name="Vírgula 12 2 3 2 2 3" xfId="44004"/>
    <cellStyle name="Vírgula 12 2 3 2 2 3 2" xfId="44005"/>
    <cellStyle name="Vírgula 12 2 3 2 2 3 3" xfId="44006"/>
    <cellStyle name="Vírgula 12 2 3 2 2 4" xfId="44007"/>
    <cellStyle name="Vírgula 12 2 3 2 2 5" xfId="44008"/>
    <cellStyle name="Vírgula 12 2 3 2 2 6" xfId="44009"/>
    <cellStyle name="Vírgula 12 2 3 2 3" xfId="44010"/>
    <cellStyle name="Vírgula 12 2 3 2 3 2" xfId="44011"/>
    <cellStyle name="Vírgula 12 2 3 2 3 3" xfId="44012"/>
    <cellStyle name="Vírgula 12 2 3 2 3 4" xfId="44013"/>
    <cellStyle name="Vírgula 12 2 3 2 4" xfId="44014"/>
    <cellStyle name="Vírgula 12 2 3 2 4 2" xfId="44015"/>
    <cellStyle name="Vírgula 12 2 3 2 4 3" xfId="44016"/>
    <cellStyle name="Vírgula 12 2 3 2 4 4" xfId="44017"/>
    <cellStyle name="Vírgula 12 2 3 2 5" xfId="44018"/>
    <cellStyle name="Vírgula 12 2 3 2 5 2" xfId="44019"/>
    <cellStyle name="Vírgula 12 2 3 2 5 3" xfId="44020"/>
    <cellStyle name="Vírgula 12 2 3 2 5 4" xfId="44021"/>
    <cellStyle name="Vírgula 12 2 3 2 6" xfId="44022"/>
    <cellStyle name="Vírgula 12 2 3 2 6 2" xfId="44023"/>
    <cellStyle name="Vírgula 12 2 3 2 6 3" xfId="44024"/>
    <cellStyle name="Vírgula 12 2 3 2 7" xfId="44025"/>
    <cellStyle name="Vírgula 12 2 3 2 8" xfId="44026"/>
    <cellStyle name="Vírgula 12 2 3 2 9" xfId="44027"/>
    <cellStyle name="Vírgula 12 2 3 3" xfId="44028"/>
    <cellStyle name="Vírgula 12 2 3 3 2" xfId="44029"/>
    <cellStyle name="Vírgula 12 2 3 3 2 2" xfId="44030"/>
    <cellStyle name="Vírgula 12 2 3 3 2 3" xfId="44031"/>
    <cellStyle name="Vírgula 12 2 3 3 2 4" xfId="44032"/>
    <cellStyle name="Vírgula 12 2 3 3 3" xfId="44033"/>
    <cellStyle name="Vírgula 12 2 3 3 3 2" xfId="44034"/>
    <cellStyle name="Vírgula 12 2 3 3 3 3" xfId="44035"/>
    <cellStyle name="Vírgula 12 2 3 3 4" xfId="44036"/>
    <cellStyle name="Vírgula 12 2 3 3 5" xfId="44037"/>
    <cellStyle name="Vírgula 12 2 3 3 6" xfId="44038"/>
    <cellStyle name="Vírgula 12 2 3 4" xfId="44039"/>
    <cellStyle name="Vírgula 12 2 3 4 2" xfId="44040"/>
    <cellStyle name="Vírgula 12 2 3 4 3" xfId="44041"/>
    <cellStyle name="Vírgula 12 2 3 4 4" xfId="44042"/>
    <cellStyle name="Vírgula 12 2 3 5" xfId="44043"/>
    <cellStyle name="Vírgula 12 2 3 5 2" xfId="44044"/>
    <cellStyle name="Vírgula 12 2 3 5 3" xfId="44045"/>
    <cellStyle name="Vírgula 12 2 3 5 4" xfId="44046"/>
    <cellStyle name="Vírgula 12 2 3 6" xfId="44047"/>
    <cellStyle name="Vírgula 12 2 3 6 2" xfId="44048"/>
    <cellStyle name="Vírgula 12 2 3 6 3" xfId="44049"/>
    <cellStyle name="Vírgula 12 2 3 6 4" xfId="44050"/>
    <cellStyle name="Vírgula 12 2 3 7" xfId="44051"/>
    <cellStyle name="Vírgula 12 2 3 7 2" xfId="44052"/>
    <cellStyle name="Vírgula 12 2 3 7 3" xfId="44053"/>
    <cellStyle name="Vírgula 12 2 3 8" xfId="44054"/>
    <cellStyle name="Vírgula 12 2 3 9" xfId="44055"/>
    <cellStyle name="Vírgula 12 2 4" xfId="44056"/>
    <cellStyle name="Vírgula 12 2 4 2" xfId="44057"/>
    <cellStyle name="Vírgula 12 2 4 2 2" xfId="44058"/>
    <cellStyle name="Vírgula 12 2 4 2 2 2" xfId="44059"/>
    <cellStyle name="Vírgula 12 2 4 2 2 3" xfId="44060"/>
    <cellStyle name="Vírgula 12 2 4 2 2 4" xfId="44061"/>
    <cellStyle name="Vírgula 12 2 4 2 3" xfId="44062"/>
    <cellStyle name="Vírgula 12 2 4 2 3 2" xfId="44063"/>
    <cellStyle name="Vírgula 12 2 4 2 3 3" xfId="44064"/>
    <cellStyle name="Vírgula 12 2 4 2 4" xfId="44065"/>
    <cellStyle name="Vírgula 12 2 4 2 5" xfId="44066"/>
    <cellStyle name="Vírgula 12 2 4 2 6" xfId="44067"/>
    <cellStyle name="Vírgula 12 2 4 3" xfId="44068"/>
    <cellStyle name="Vírgula 12 2 4 3 2" xfId="44069"/>
    <cellStyle name="Vírgula 12 2 4 3 3" xfId="44070"/>
    <cellStyle name="Vírgula 12 2 4 3 4" xfId="44071"/>
    <cellStyle name="Vírgula 12 2 4 4" xfId="44072"/>
    <cellStyle name="Vírgula 12 2 4 4 2" xfId="44073"/>
    <cellStyle name="Vírgula 12 2 4 4 3" xfId="44074"/>
    <cellStyle name="Vírgula 12 2 4 4 4" xfId="44075"/>
    <cellStyle name="Vírgula 12 2 4 5" xfId="44076"/>
    <cellStyle name="Vírgula 12 2 4 5 2" xfId="44077"/>
    <cellStyle name="Vírgula 12 2 4 5 3" xfId="44078"/>
    <cellStyle name="Vírgula 12 2 4 5 4" xfId="44079"/>
    <cellStyle name="Vírgula 12 2 4 6" xfId="44080"/>
    <cellStyle name="Vírgula 12 2 4 6 2" xfId="44081"/>
    <cellStyle name="Vírgula 12 2 4 6 3" xfId="44082"/>
    <cellStyle name="Vírgula 12 2 4 7" xfId="44083"/>
    <cellStyle name="Vírgula 12 2 4 8" xfId="44084"/>
    <cellStyle name="Vírgula 12 2 4 9" xfId="44085"/>
    <cellStyle name="Vírgula 12 2 5" xfId="44086"/>
    <cellStyle name="Vírgula 12 2 5 2" xfId="44087"/>
    <cellStyle name="Vírgula 12 2 5 2 2" xfId="44088"/>
    <cellStyle name="Vírgula 12 2 5 2 2 2" xfId="44089"/>
    <cellStyle name="Vírgula 12 2 5 2 2 3" xfId="44090"/>
    <cellStyle name="Vírgula 12 2 5 2 2 4" xfId="44091"/>
    <cellStyle name="Vírgula 12 2 5 2 3" xfId="44092"/>
    <cellStyle name="Vírgula 12 2 5 2 3 2" xfId="44093"/>
    <cellStyle name="Vírgula 12 2 5 2 3 3" xfId="44094"/>
    <cellStyle name="Vírgula 12 2 5 2 4" xfId="44095"/>
    <cellStyle name="Vírgula 12 2 5 2 5" xfId="44096"/>
    <cellStyle name="Vírgula 12 2 5 2 6" xfId="44097"/>
    <cellStyle name="Vírgula 12 2 5 3" xfId="44098"/>
    <cellStyle name="Vírgula 12 2 5 3 2" xfId="44099"/>
    <cellStyle name="Vírgula 12 2 5 3 3" xfId="44100"/>
    <cellStyle name="Vírgula 12 2 5 3 4" xfId="44101"/>
    <cellStyle name="Vírgula 12 2 5 4" xfId="44102"/>
    <cellStyle name="Vírgula 12 2 5 4 2" xfId="44103"/>
    <cellStyle name="Vírgula 12 2 5 4 3" xfId="44104"/>
    <cellStyle name="Vírgula 12 2 5 4 4" xfId="44105"/>
    <cellStyle name="Vírgula 12 2 5 5" xfId="44106"/>
    <cellStyle name="Vírgula 12 2 5 5 2" xfId="44107"/>
    <cellStyle name="Vírgula 12 2 5 5 3" xfId="44108"/>
    <cellStyle name="Vírgula 12 2 5 5 4" xfId="44109"/>
    <cellStyle name="Vírgula 12 2 5 6" xfId="44110"/>
    <cellStyle name="Vírgula 12 2 5 6 2" xfId="44111"/>
    <cellStyle name="Vírgula 12 2 5 6 3" xfId="44112"/>
    <cellStyle name="Vírgula 12 2 5 7" xfId="44113"/>
    <cellStyle name="Vírgula 12 2 5 8" xfId="44114"/>
    <cellStyle name="Vírgula 12 2 5 9" xfId="44115"/>
    <cellStyle name="Vírgula 12 2 6" xfId="44116"/>
    <cellStyle name="Vírgula 12 2 6 2" xfId="44117"/>
    <cellStyle name="Vírgula 12 2 6 2 2" xfId="44118"/>
    <cellStyle name="Vírgula 12 2 6 2 2 2" xfId="44119"/>
    <cellStyle name="Vírgula 12 2 6 2 2 3" xfId="44120"/>
    <cellStyle name="Vírgula 12 2 6 2 2 4" xfId="44121"/>
    <cellStyle name="Vírgula 12 2 6 2 3" xfId="44122"/>
    <cellStyle name="Vírgula 12 2 6 2 3 2" xfId="44123"/>
    <cellStyle name="Vírgula 12 2 6 2 3 3" xfId="44124"/>
    <cellStyle name="Vírgula 12 2 6 2 4" xfId="44125"/>
    <cellStyle name="Vírgula 12 2 6 2 5" xfId="44126"/>
    <cellStyle name="Vírgula 12 2 6 2 6" xfId="44127"/>
    <cellStyle name="Vírgula 12 2 6 3" xfId="44128"/>
    <cellStyle name="Vírgula 12 2 6 3 2" xfId="44129"/>
    <cellStyle name="Vírgula 12 2 6 3 3" xfId="44130"/>
    <cellStyle name="Vírgula 12 2 6 3 4" xfId="44131"/>
    <cellStyle name="Vírgula 12 2 6 4" xfId="44132"/>
    <cellStyle name="Vírgula 12 2 6 4 2" xfId="44133"/>
    <cellStyle name="Vírgula 12 2 6 4 3" xfId="44134"/>
    <cellStyle name="Vírgula 12 2 6 4 4" xfId="44135"/>
    <cellStyle name="Vírgula 12 2 6 5" xfId="44136"/>
    <cellStyle name="Vírgula 12 2 6 5 2" xfId="44137"/>
    <cellStyle name="Vírgula 12 2 6 5 3" xfId="44138"/>
    <cellStyle name="Vírgula 12 2 6 6" xfId="44139"/>
    <cellStyle name="Vírgula 12 2 6 7" xfId="44140"/>
    <cellStyle name="Vírgula 12 2 6 8" xfId="44141"/>
    <cellStyle name="Vírgula 12 2 7" xfId="44142"/>
    <cellStyle name="Vírgula 12 2 7 2" xfId="44143"/>
    <cellStyle name="Vírgula 12 2 7 2 2" xfId="44144"/>
    <cellStyle name="Vírgula 12 2 7 2 3" xfId="44145"/>
    <cellStyle name="Vírgula 12 2 7 2 4" xfId="44146"/>
    <cellStyle name="Vírgula 12 2 7 3" xfId="44147"/>
    <cellStyle name="Vírgula 12 2 7 3 2" xfId="44148"/>
    <cellStyle name="Vírgula 12 2 7 3 3" xfId="44149"/>
    <cellStyle name="Vírgula 12 2 7 4" xfId="44150"/>
    <cellStyle name="Vírgula 12 2 7 5" xfId="44151"/>
    <cellStyle name="Vírgula 12 2 7 6" xfId="44152"/>
    <cellStyle name="Vírgula 12 2 8" xfId="44153"/>
    <cellStyle name="Vírgula 12 2 8 2" xfId="44154"/>
    <cellStyle name="Vírgula 12 2 8 3" xfId="44155"/>
    <cellStyle name="Vírgula 12 2 8 4" xfId="44156"/>
    <cellStyle name="Vírgula 12 2 9" xfId="44157"/>
    <cellStyle name="Vírgula 12 2 9 2" xfId="44158"/>
    <cellStyle name="Vírgula 12 2 9 3" xfId="44159"/>
    <cellStyle name="Vírgula 12 2 9 4" xfId="44160"/>
    <cellStyle name="Vírgula 12 3" xfId="44161"/>
    <cellStyle name="Vírgula 12 3 10" xfId="44162"/>
    <cellStyle name="Vírgula 12 3 10 2" xfId="44163"/>
    <cellStyle name="Vírgula 12 3 10 3" xfId="44164"/>
    <cellStyle name="Vírgula 12 3 10 4" xfId="44165"/>
    <cellStyle name="Vírgula 12 3 11" xfId="44166"/>
    <cellStyle name="Vírgula 12 3 11 2" xfId="44167"/>
    <cellStyle name="Vírgula 12 3 11 3" xfId="44168"/>
    <cellStyle name="Vírgula 12 3 12" xfId="44169"/>
    <cellStyle name="Vírgula 12 3 13" xfId="44170"/>
    <cellStyle name="Vírgula 12 3 14" xfId="44171"/>
    <cellStyle name="Vírgula 12 3 2" xfId="44172"/>
    <cellStyle name="Vírgula 12 3 2 10" xfId="44173"/>
    <cellStyle name="Vírgula 12 3 2 11" xfId="44174"/>
    <cellStyle name="Vírgula 12 3 2 2" xfId="44175"/>
    <cellStyle name="Vírgula 12 3 2 2 10" xfId="44176"/>
    <cellStyle name="Vírgula 12 3 2 2 2" xfId="44177"/>
    <cellStyle name="Vírgula 12 3 2 2 2 2" xfId="44178"/>
    <cellStyle name="Vírgula 12 3 2 2 2 2 2" xfId="44179"/>
    <cellStyle name="Vírgula 12 3 2 2 2 2 2 2" xfId="44180"/>
    <cellStyle name="Vírgula 12 3 2 2 2 2 2 3" xfId="44181"/>
    <cellStyle name="Vírgula 12 3 2 2 2 2 2 4" xfId="44182"/>
    <cellStyle name="Vírgula 12 3 2 2 2 2 3" xfId="44183"/>
    <cellStyle name="Vírgula 12 3 2 2 2 2 3 2" xfId="44184"/>
    <cellStyle name="Vírgula 12 3 2 2 2 2 3 3" xfId="44185"/>
    <cellStyle name="Vírgula 12 3 2 2 2 2 4" xfId="44186"/>
    <cellStyle name="Vírgula 12 3 2 2 2 2 5" xfId="44187"/>
    <cellStyle name="Vírgula 12 3 2 2 2 2 6" xfId="44188"/>
    <cellStyle name="Vírgula 12 3 2 2 2 3" xfId="44189"/>
    <cellStyle name="Vírgula 12 3 2 2 2 3 2" xfId="44190"/>
    <cellStyle name="Vírgula 12 3 2 2 2 3 3" xfId="44191"/>
    <cellStyle name="Vírgula 12 3 2 2 2 3 4" xfId="44192"/>
    <cellStyle name="Vírgula 12 3 2 2 2 4" xfId="44193"/>
    <cellStyle name="Vírgula 12 3 2 2 2 4 2" xfId="44194"/>
    <cellStyle name="Vírgula 12 3 2 2 2 4 3" xfId="44195"/>
    <cellStyle name="Vírgula 12 3 2 2 2 4 4" xfId="44196"/>
    <cellStyle name="Vírgula 12 3 2 2 2 5" xfId="44197"/>
    <cellStyle name="Vírgula 12 3 2 2 2 5 2" xfId="44198"/>
    <cellStyle name="Vírgula 12 3 2 2 2 5 3" xfId="44199"/>
    <cellStyle name="Vírgula 12 3 2 2 2 5 4" xfId="44200"/>
    <cellStyle name="Vírgula 12 3 2 2 2 6" xfId="44201"/>
    <cellStyle name="Vírgula 12 3 2 2 2 6 2" xfId="44202"/>
    <cellStyle name="Vírgula 12 3 2 2 2 6 3" xfId="44203"/>
    <cellStyle name="Vírgula 12 3 2 2 2 7" xfId="44204"/>
    <cellStyle name="Vírgula 12 3 2 2 2 8" xfId="44205"/>
    <cellStyle name="Vírgula 12 3 2 2 2 9" xfId="44206"/>
    <cellStyle name="Vírgula 12 3 2 2 3" xfId="44207"/>
    <cellStyle name="Vírgula 12 3 2 2 3 2" xfId="44208"/>
    <cellStyle name="Vírgula 12 3 2 2 3 2 2" xfId="44209"/>
    <cellStyle name="Vírgula 12 3 2 2 3 2 3" xfId="44210"/>
    <cellStyle name="Vírgula 12 3 2 2 3 2 4" xfId="44211"/>
    <cellStyle name="Vírgula 12 3 2 2 3 3" xfId="44212"/>
    <cellStyle name="Vírgula 12 3 2 2 3 3 2" xfId="44213"/>
    <cellStyle name="Vírgula 12 3 2 2 3 3 3" xfId="44214"/>
    <cellStyle name="Vírgula 12 3 2 2 3 4" xfId="44215"/>
    <cellStyle name="Vírgula 12 3 2 2 3 5" xfId="44216"/>
    <cellStyle name="Vírgula 12 3 2 2 3 6" xfId="44217"/>
    <cellStyle name="Vírgula 12 3 2 2 4" xfId="44218"/>
    <cellStyle name="Vírgula 12 3 2 2 4 2" xfId="44219"/>
    <cellStyle name="Vírgula 12 3 2 2 4 3" xfId="44220"/>
    <cellStyle name="Vírgula 12 3 2 2 4 4" xfId="44221"/>
    <cellStyle name="Vírgula 12 3 2 2 5" xfId="44222"/>
    <cellStyle name="Vírgula 12 3 2 2 5 2" xfId="44223"/>
    <cellStyle name="Vírgula 12 3 2 2 5 3" xfId="44224"/>
    <cellStyle name="Vírgula 12 3 2 2 5 4" xfId="44225"/>
    <cellStyle name="Vírgula 12 3 2 2 6" xfId="44226"/>
    <cellStyle name="Vírgula 12 3 2 2 6 2" xfId="44227"/>
    <cellStyle name="Vírgula 12 3 2 2 6 3" xfId="44228"/>
    <cellStyle name="Vírgula 12 3 2 2 6 4" xfId="44229"/>
    <cellStyle name="Vírgula 12 3 2 2 7" xfId="44230"/>
    <cellStyle name="Vírgula 12 3 2 2 7 2" xfId="44231"/>
    <cellStyle name="Vírgula 12 3 2 2 7 3" xfId="44232"/>
    <cellStyle name="Vírgula 12 3 2 2 8" xfId="44233"/>
    <cellStyle name="Vírgula 12 3 2 2 9" xfId="44234"/>
    <cellStyle name="Vírgula 12 3 2 3" xfId="44235"/>
    <cellStyle name="Vírgula 12 3 2 3 2" xfId="44236"/>
    <cellStyle name="Vírgula 12 3 2 3 2 2" xfId="44237"/>
    <cellStyle name="Vírgula 12 3 2 3 2 2 2" xfId="44238"/>
    <cellStyle name="Vírgula 12 3 2 3 2 2 3" xfId="44239"/>
    <cellStyle name="Vírgula 12 3 2 3 2 2 4" xfId="44240"/>
    <cellStyle name="Vírgula 12 3 2 3 2 3" xfId="44241"/>
    <cellStyle name="Vírgula 12 3 2 3 2 3 2" xfId="44242"/>
    <cellStyle name="Vírgula 12 3 2 3 2 3 3" xfId="44243"/>
    <cellStyle name="Vírgula 12 3 2 3 2 4" xfId="44244"/>
    <cellStyle name="Vírgula 12 3 2 3 2 5" xfId="44245"/>
    <cellStyle name="Vírgula 12 3 2 3 2 6" xfId="44246"/>
    <cellStyle name="Vírgula 12 3 2 3 3" xfId="44247"/>
    <cellStyle name="Vírgula 12 3 2 3 3 2" xfId="44248"/>
    <cellStyle name="Vírgula 12 3 2 3 3 3" xfId="44249"/>
    <cellStyle name="Vírgula 12 3 2 3 3 4" xfId="44250"/>
    <cellStyle name="Vírgula 12 3 2 3 4" xfId="44251"/>
    <cellStyle name="Vírgula 12 3 2 3 4 2" xfId="44252"/>
    <cellStyle name="Vírgula 12 3 2 3 4 3" xfId="44253"/>
    <cellStyle name="Vírgula 12 3 2 3 4 4" xfId="44254"/>
    <cellStyle name="Vírgula 12 3 2 3 5" xfId="44255"/>
    <cellStyle name="Vírgula 12 3 2 3 5 2" xfId="44256"/>
    <cellStyle name="Vírgula 12 3 2 3 5 3" xfId="44257"/>
    <cellStyle name="Vírgula 12 3 2 3 5 4" xfId="44258"/>
    <cellStyle name="Vírgula 12 3 2 3 6" xfId="44259"/>
    <cellStyle name="Vírgula 12 3 2 3 6 2" xfId="44260"/>
    <cellStyle name="Vírgula 12 3 2 3 6 3" xfId="44261"/>
    <cellStyle name="Vírgula 12 3 2 3 7" xfId="44262"/>
    <cellStyle name="Vírgula 12 3 2 3 8" xfId="44263"/>
    <cellStyle name="Vírgula 12 3 2 3 9" xfId="44264"/>
    <cellStyle name="Vírgula 12 3 2 4" xfId="44265"/>
    <cellStyle name="Vírgula 12 3 2 4 2" xfId="44266"/>
    <cellStyle name="Vírgula 12 3 2 4 2 2" xfId="44267"/>
    <cellStyle name="Vírgula 12 3 2 4 2 3" xfId="44268"/>
    <cellStyle name="Vírgula 12 3 2 4 2 4" xfId="44269"/>
    <cellStyle name="Vírgula 12 3 2 4 3" xfId="44270"/>
    <cellStyle name="Vírgula 12 3 2 4 3 2" xfId="44271"/>
    <cellStyle name="Vírgula 12 3 2 4 3 3" xfId="44272"/>
    <cellStyle name="Vírgula 12 3 2 4 4" xfId="44273"/>
    <cellStyle name="Vírgula 12 3 2 4 5" xfId="44274"/>
    <cellStyle name="Vírgula 12 3 2 4 6" xfId="44275"/>
    <cellStyle name="Vírgula 12 3 2 5" xfId="44276"/>
    <cellStyle name="Vírgula 12 3 2 5 2" xfId="44277"/>
    <cellStyle name="Vírgula 12 3 2 5 3" xfId="44278"/>
    <cellStyle name="Vírgula 12 3 2 5 4" xfId="44279"/>
    <cellStyle name="Vírgula 12 3 2 6" xfId="44280"/>
    <cellStyle name="Vírgula 12 3 2 6 2" xfId="44281"/>
    <cellStyle name="Vírgula 12 3 2 6 3" xfId="44282"/>
    <cellStyle name="Vírgula 12 3 2 6 4" xfId="44283"/>
    <cellStyle name="Vírgula 12 3 2 7" xfId="44284"/>
    <cellStyle name="Vírgula 12 3 2 7 2" xfId="44285"/>
    <cellStyle name="Vírgula 12 3 2 7 3" xfId="44286"/>
    <cellStyle name="Vírgula 12 3 2 7 4" xfId="44287"/>
    <cellStyle name="Vírgula 12 3 2 8" xfId="44288"/>
    <cellStyle name="Vírgula 12 3 2 8 2" xfId="44289"/>
    <cellStyle name="Vírgula 12 3 2 8 3" xfId="44290"/>
    <cellStyle name="Vírgula 12 3 2 9" xfId="44291"/>
    <cellStyle name="Vírgula 12 3 3" xfId="44292"/>
    <cellStyle name="Vírgula 12 3 3 10" xfId="44293"/>
    <cellStyle name="Vírgula 12 3 3 2" xfId="44294"/>
    <cellStyle name="Vírgula 12 3 3 2 2" xfId="44295"/>
    <cellStyle name="Vírgula 12 3 3 2 2 2" xfId="44296"/>
    <cellStyle name="Vírgula 12 3 3 2 2 2 2" xfId="44297"/>
    <cellStyle name="Vírgula 12 3 3 2 2 2 3" xfId="44298"/>
    <cellStyle name="Vírgula 12 3 3 2 2 2 4" xfId="44299"/>
    <cellStyle name="Vírgula 12 3 3 2 2 3" xfId="44300"/>
    <cellStyle name="Vírgula 12 3 3 2 2 3 2" xfId="44301"/>
    <cellStyle name="Vírgula 12 3 3 2 2 3 3" xfId="44302"/>
    <cellStyle name="Vírgula 12 3 3 2 2 4" xfId="44303"/>
    <cellStyle name="Vírgula 12 3 3 2 2 5" xfId="44304"/>
    <cellStyle name="Vírgula 12 3 3 2 2 6" xfId="44305"/>
    <cellStyle name="Vírgula 12 3 3 2 3" xfId="44306"/>
    <cellStyle name="Vírgula 12 3 3 2 3 2" xfId="44307"/>
    <cellStyle name="Vírgula 12 3 3 2 3 3" xfId="44308"/>
    <cellStyle name="Vírgula 12 3 3 2 3 4" xfId="44309"/>
    <cellStyle name="Vírgula 12 3 3 2 4" xfId="44310"/>
    <cellStyle name="Vírgula 12 3 3 2 4 2" xfId="44311"/>
    <cellStyle name="Vírgula 12 3 3 2 4 3" xfId="44312"/>
    <cellStyle name="Vírgula 12 3 3 2 4 4" xfId="44313"/>
    <cellStyle name="Vírgula 12 3 3 2 5" xfId="44314"/>
    <cellStyle name="Vírgula 12 3 3 2 5 2" xfId="44315"/>
    <cellStyle name="Vírgula 12 3 3 2 5 3" xfId="44316"/>
    <cellStyle name="Vírgula 12 3 3 2 5 4" xfId="44317"/>
    <cellStyle name="Vírgula 12 3 3 2 6" xfId="44318"/>
    <cellStyle name="Vírgula 12 3 3 2 6 2" xfId="44319"/>
    <cellStyle name="Vírgula 12 3 3 2 6 3" xfId="44320"/>
    <cellStyle name="Vírgula 12 3 3 2 7" xfId="44321"/>
    <cellStyle name="Vírgula 12 3 3 2 8" xfId="44322"/>
    <cellStyle name="Vírgula 12 3 3 2 9" xfId="44323"/>
    <cellStyle name="Vírgula 12 3 3 3" xfId="44324"/>
    <cellStyle name="Vírgula 12 3 3 3 2" xfId="44325"/>
    <cellStyle name="Vírgula 12 3 3 3 2 2" xfId="44326"/>
    <cellStyle name="Vírgula 12 3 3 3 2 3" xfId="44327"/>
    <cellStyle name="Vírgula 12 3 3 3 2 4" xfId="44328"/>
    <cellStyle name="Vírgula 12 3 3 3 3" xfId="44329"/>
    <cellStyle name="Vírgula 12 3 3 3 3 2" xfId="44330"/>
    <cellStyle name="Vírgula 12 3 3 3 3 3" xfId="44331"/>
    <cellStyle name="Vírgula 12 3 3 3 4" xfId="44332"/>
    <cellStyle name="Vírgula 12 3 3 3 5" xfId="44333"/>
    <cellStyle name="Vírgula 12 3 3 3 6" xfId="44334"/>
    <cellStyle name="Vírgula 12 3 3 4" xfId="44335"/>
    <cellStyle name="Vírgula 12 3 3 4 2" xfId="44336"/>
    <cellStyle name="Vírgula 12 3 3 4 3" xfId="44337"/>
    <cellStyle name="Vírgula 12 3 3 4 4" xfId="44338"/>
    <cellStyle name="Vírgula 12 3 3 5" xfId="44339"/>
    <cellStyle name="Vírgula 12 3 3 5 2" xfId="44340"/>
    <cellStyle name="Vírgula 12 3 3 5 3" xfId="44341"/>
    <cellStyle name="Vírgula 12 3 3 5 4" xfId="44342"/>
    <cellStyle name="Vírgula 12 3 3 6" xfId="44343"/>
    <cellStyle name="Vírgula 12 3 3 6 2" xfId="44344"/>
    <cellStyle name="Vírgula 12 3 3 6 3" xfId="44345"/>
    <cellStyle name="Vírgula 12 3 3 6 4" xfId="44346"/>
    <cellStyle name="Vírgula 12 3 3 7" xfId="44347"/>
    <cellStyle name="Vírgula 12 3 3 7 2" xfId="44348"/>
    <cellStyle name="Vírgula 12 3 3 7 3" xfId="44349"/>
    <cellStyle name="Vírgula 12 3 3 8" xfId="44350"/>
    <cellStyle name="Vírgula 12 3 3 9" xfId="44351"/>
    <cellStyle name="Vírgula 12 3 4" xfId="44352"/>
    <cellStyle name="Vírgula 12 3 4 2" xfId="44353"/>
    <cellStyle name="Vírgula 12 3 4 2 2" xfId="44354"/>
    <cellStyle name="Vírgula 12 3 4 2 2 2" xfId="44355"/>
    <cellStyle name="Vírgula 12 3 4 2 2 3" xfId="44356"/>
    <cellStyle name="Vírgula 12 3 4 2 2 4" xfId="44357"/>
    <cellStyle name="Vírgula 12 3 4 2 3" xfId="44358"/>
    <cellStyle name="Vírgula 12 3 4 2 3 2" xfId="44359"/>
    <cellStyle name="Vírgula 12 3 4 2 3 3" xfId="44360"/>
    <cellStyle name="Vírgula 12 3 4 2 4" xfId="44361"/>
    <cellStyle name="Vírgula 12 3 4 2 5" xfId="44362"/>
    <cellStyle name="Vírgula 12 3 4 2 6" xfId="44363"/>
    <cellStyle name="Vírgula 12 3 4 3" xfId="44364"/>
    <cellStyle name="Vírgula 12 3 4 3 2" xfId="44365"/>
    <cellStyle name="Vírgula 12 3 4 3 3" xfId="44366"/>
    <cellStyle name="Vírgula 12 3 4 3 4" xfId="44367"/>
    <cellStyle name="Vírgula 12 3 4 4" xfId="44368"/>
    <cellStyle name="Vírgula 12 3 4 4 2" xfId="44369"/>
    <cellStyle name="Vírgula 12 3 4 4 3" xfId="44370"/>
    <cellStyle name="Vírgula 12 3 4 4 4" xfId="44371"/>
    <cellStyle name="Vírgula 12 3 4 5" xfId="44372"/>
    <cellStyle name="Vírgula 12 3 4 5 2" xfId="44373"/>
    <cellStyle name="Vírgula 12 3 4 5 3" xfId="44374"/>
    <cellStyle name="Vírgula 12 3 4 5 4" xfId="44375"/>
    <cellStyle name="Vírgula 12 3 4 6" xfId="44376"/>
    <cellStyle name="Vírgula 12 3 4 6 2" xfId="44377"/>
    <cellStyle name="Vírgula 12 3 4 6 3" xfId="44378"/>
    <cellStyle name="Vírgula 12 3 4 7" xfId="44379"/>
    <cellStyle name="Vírgula 12 3 4 8" xfId="44380"/>
    <cellStyle name="Vírgula 12 3 4 9" xfId="44381"/>
    <cellStyle name="Vírgula 12 3 5" xfId="44382"/>
    <cellStyle name="Vírgula 12 3 5 2" xfId="44383"/>
    <cellStyle name="Vírgula 12 3 5 2 2" xfId="44384"/>
    <cellStyle name="Vírgula 12 3 5 2 2 2" xfId="44385"/>
    <cellStyle name="Vírgula 12 3 5 2 2 3" xfId="44386"/>
    <cellStyle name="Vírgula 12 3 5 2 2 4" xfId="44387"/>
    <cellStyle name="Vírgula 12 3 5 2 3" xfId="44388"/>
    <cellStyle name="Vírgula 12 3 5 2 3 2" xfId="44389"/>
    <cellStyle name="Vírgula 12 3 5 2 3 3" xfId="44390"/>
    <cellStyle name="Vírgula 12 3 5 2 4" xfId="44391"/>
    <cellStyle name="Vírgula 12 3 5 2 5" xfId="44392"/>
    <cellStyle name="Vírgula 12 3 5 2 6" xfId="44393"/>
    <cellStyle name="Vírgula 12 3 5 3" xfId="44394"/>
    <cellStyle name="Vírgula 12 3 5 3 2" xfId="44395"/>
    <cellStyle name="Vírgula 12 3 5 3 3" xfId="44396"/>
    <cellStyle name="Vírgula 12 3 5 3 4" xfId="44397"/>
    <cellStyle name="Vírgula 12 3 5 4" xfId="44398"/>
    <cellStyle name="Vírgula 12 3 5 4 2" xfId="44399"/>
    <cellStyle name="Vírgula 12 3 5 4 3" xfId="44400"/>
    <cellStyle name="Vírgula 12 3 5 4 4" xfId="44401"/>
    <cellStyle name="Vírgula 12 3 5 5" xfId="44402"/>
    <cellStyle name="Vírgula 12 3 5 5 2" xfId="44403"/>
    <cellStyle name="Vírgula 12 3 5 5 3" xfId="44404"/>
    <cellStyle name="Vírgula 12 3 5 5 4" xfId="44405"/>
    <cellStyle name="Vírgula 12 3 5 6" xfId="44406"/>
    <cellStyle name="Vírgula 12 3 5 6 2" xfId="44407"/>
    <cellStyle name="Vírgula 12 3 5 6 3" xfId="44408"/>
    <cellStyle name="Vírgula 12 3 5 7" xfId="44409"/>
    <cellStyle name="Vírgula 12 3 5 8" xfId="44410"/>
    <cellStyle name="Vírgula 12 3 5 9" xfId="44411"/>
    <cellStyle name="Vírgula 12 3 6" xfId="44412"/>
    <cellStyle name="Vírgula 12 3 6 2" xfId="44413"/>
    <cellStyle name="Vírgula 12 3 6 2 2" xfId="44414"/>
    <cellStyle name="Vírgula 12 3 6 2 2 2" xfId="44415"/>
    <cellStyle name="Vírgula 12 3 6 2 2 3" xfId="44416"/>
    <cellStyle name="Vírgula 12 3 6 2 2 4" xfId="44417"/>
    <cellStyle name="Vírgula 12 3 6 2 3" xfId="44418"/>
    <cellStyle name="Vírgula 12 3 6 2 3 2" xfId="44419"/>
    <cellStyle name="Vírgula 12 3 6 2 3 3" xfId="44420"/>
    <cellStyle name="Vírgula 12 3 6 2 4" xfId="44421"/>
    <cellStyle name="Vírgula 12 3 6 2 5" xfId="44422"/>
    <cellStyle name="Vírgula 12 3 6 2 6" xfId="44423"/>
    <cellStyle name="Vírgula 12 3 6 3" xfId="44424"/>
    <cellStyle name="Vírgula 12 3 6 3 2" xfId="44425"/>
    <cellStyle name="Vírgula 12 3 6 3 3" xfId="44426"/>
    <cellStyle name="Vírgula 12 3 6 3 4" xfId="44427"/>
    <cellStyle name="Vírgula 12 3 6 4" xfId="44428"/>
    <cellStyle name="Vírgula 12 3 6 4 2" xfId="44429"/>
    <cellStyle name="Vírgula 12 3 6 4 3" xfId="44430"/>
    <cellStyle name="Vírgula 12 3 6 4 4" xfId="44431"/>
    <cellStyle name="Vírgula 12 3 6 5" xfId="44432"/>
    <cellStyle name="Vírgula 12 3 6 5 2" xfId="44433"/>
    <cellStyle name="Vírgula 12 3 6 5 3" xfId="44434"/>
    <cellStyle name="Vírgula 12 3 6 6" xfId="44435"/>
    <cellStyle name="Vírgula 12 3 6 7" xfId="44436"/>
    <cellStyle name="Vírgula 12 3 6 8" xfId="44437"/>
    <cellStyle name="Vírgula 12 3 7" xfId="44438"/>
    <cellStyle name="Vírgula 12 3 7 2" xfId="44439"/>
    <cellStyle name="Vírgula 12 3 7 2 2" xfId="44440"/>
    <cellStyle name="Vírgula 12 3 7 2 3" xfId="44441"/>
    <cellStyle name="Vírgula 12 3 7 2 4" xfId="44442"/>
    <cellStyle name="Vírgula 12 3 7 3" xfId="44443"/>
    <cellStyle name="Vírgula 12 3 7 3 2" xfId="44444"/>
    <cellStyle name="Vírgula 12 3 7 3 3" xfId="44445"/>
    <cellStyle name="Vírgula 12 3 7 4" xfId="44446"/>
    <cellStyle name="Vírgula 12 3 7 5" xfId="44447"/>
    <cellStyle name="Vírgula 12 3 7 6" xfId="44448"/>
    <cellStyle name="Vírgula 12 3 8" xfId="44449"/>
    <cellStyle name="Vírgula 12 3 8 2" xfId="44450"/>
    <cellStyle name="Vírgula 12 3 8 3" xfId="44451"/>
    <cellStyle name="Vírgula 12 3 8 4" xfId="44452"/>
    <cellStyle name="Vírgula 12 3 9" xfId="44453"/>
    <cellStyle name="Vírgula 12 3 9 2" xfId="44454"/>
    <cellStyle name="Vírgula 12 3 9 3" xfId="44455"/>
    <cellStyle name="Vírgula 12 3 9 4" xfId="44456"/>
    <cellStyle name="Vírgula 12 4" xfId="44457"/>
    <cellStyle name="Vírgula 12 4 10" xfId="44458"/>
    <cellStyle name="Vírgula 12 4 11" xfId="44459"/>
    <cellStyle name="Vírgula 12 4 2" xfId="44460"/>
    <cellStyle name="Vírgula 12 4 2 10" xfId="44461"/>
    <cellStyle name="Vírgula 12 4 2 2" xfId="44462"/>
    <cellStyle name="Vírgula 12 4 2 2 2" xfId="44463"/>
    <cellStyle name="Vírgula 12 4 2 2 2 2" xfId="44464"/>
    <cellStyle name="Vírgula 12 4 2 2 2 2 2" xfId="44465"/>
    <cellStyle name="Vírgula 12 4 2 2 2 2 3" xfId="44466"/>
    <cellStyle name="Vírgula 12 4 2 2 2 2 4" xfId="44467"/>
    <cellStyle name="Vírgula 12 4 2 2 2 3" xfId="44468"/>
    <cellStyle name="Vírgula 12 4 2 2 2 3 2" xfId="44469"/>
    <cellStyle name="Vírgula 12 4 2 2 2 3 3" xfId="44470"/>
    <cellStyle name="Vírgula 12 4 2 2 2 4" xfId="44471"/>
    <cellStyle name="Vírgula 12 4 2 2 2 5" xfId="44472"/>
    <cellStyle name="Vírgula 12 4 2 2 2 6" xfId="44473"/>
    <cellStyle name="Vírgula 12 4 2 2 3" xfId="44474"/>
    <cellStyle name="Vírgula 12 4 2 2 3 2" xfId="44475"/>
    <cellStyle name="Vírgula 12 4 2 2 3 3" xfId="44476"/>
    <cellStyle name="Vírgula 12 4 2 2 3 4" xfId="44477"/>
    <cellStyle name="Vírgula 12 4 2 2 4" xfId="44478"/>
    <cellStyle name="Vírgula 12 4 2 2 4 2" xfId="44479"/>
    <cellStyle name="Vírgula 12 4 2 2 4 3" xfId="44480"/>
    <cellStyle name="Vírgula 12 4 2 2 4 4" xfId="44481"/>
    <cellStyle name="Vírgula 12 4 2 2 5" xfId="44482"/>
    <cellStyle name="Vírgula 12 4 2 2 5 2" xfId="44483"/>
    <cellStyle name="Vírgula 12 4 2 2 5 3" xfId="44484"/>
    <cellStyle name="Vírgula 12 4 2 2 5 4" xfId="44485"/>
    <cellStyle name="Vírgula 12 4 2 2 6" xfId="44486"/>
    <cellStyle name="Vírgula 12 4 2 2 6 2" xfId="44487"/>
    <cellStyle name="Vírgula 12 4 2 2 6 3" xfId="44488"/>
    <cellStyle name="Vírgula 12 4 2 2 7" xfId="44489"/>
    <cellStyle name="Vírgula 12 4 2 2 8" xfId="44490"/>
    <cellStyle name="Vírgula 12 4 2 2 9" xfId="44491"/>
    <cellStyle name="Vírgula 12 4 2 3" xfId="44492"/>
    <cellStyle name="Vírgula 12 4 2 3 2" xfId="44493"/>
    <cellStyle name="Vírgula 12 4 2 3 2 2" xfId="44494"/>
    <cellStyle name="Vírgula 12 4 2 3 2 3" xfId="44495"/>
    <cellStyle name="Vírgula 12 4 2 3 2 4" xfId="44496"/>
    <cellStyle name="Vírgula 12 4 2 3 3" xfId="44497"/>
    <cellStyle name="Vírgula 12 4 2 3 3 2" xfId="44498"/>
    <cellStyle name="Vírgula 12 4 2 3 3 3" xfId="44499"/>
    <cellStyle name="Vírgula 12 4 2 3 4" xfId="44500"/>
    <cellStyle name="Vírgula 12 4 2 3 5" xfId="44501"/>
    <cellStyle name="Vírgula 12 4 2 3 6" xfId="44502"/>
    <cellStyle name="Vírgula 12 4 2 4" xfId="44503"/>
    <cellStyle name="Vírgula 12 4 2 4 2" xfId="44504"/>
    <cellStyle name="Vírgula 12 4 2 4 3" xfId="44505"/>
    <cellStyle name="Vírgula 12 4 2 4 4" xfId="44506"/>
    <cellStyle name="Vírgula 12 4 2 5" xfId="44507"/>
    <cellStyle name="Vírgula 12 4 2 5 2" xfId="44508"/>
    <cellStyle name="Vírgula 12 4 2 5 3" xfId="44509"/>
    <cellStyle name="Vírgula 12 4 2 5 4" xfId="44510"/>
    <cellStyle name="Vírgula 12 4 2 6" xfId="44511"/>
    <cellStyle name="Vírgula 12 4 2 6 2" xfId="44512"/>
    <cellStyle name="Vírgula 12 4 2 6 3" xfId="44513"/>
    <cellStyle name="Vírgula 12 4 2 6 4" xfId="44514"/>
    <cellStyle name="Vírgula 12 4 2 7" xfId="44515"/>
    <cellStyle name="Vírgula 12 4 2 7 2" xfId="44516"/>
    <cellStyle name="Vírgula 12 4 2 7 3" xfId="44517"/>
    <cellStyle name="Vírgula 12 4 2 8" xfId="44518"/>
    <cellStyle name="Vírgula 12 4 2 9" xfId="44519"/>
    <cellStyle name="Vírgula 12 4 3" xfId="44520"/>
    <cellStyle name="Vírgula 12 4 3 2" xfId="44521"/>
    <cellStyle name="Vírgula 12 4 3 2 2" xfId="44522"/>
    <cellStyle name="Vírgula 12 4 3 2 2 2" xfId="44523"/>
    <cellStyle name="Vírgula 12 4 3 2 2 3" xfId="44524"/>
    <cellStyle name="Vírgula 12 4 3 2 2 4" xfId="44525"/>
    <cellStyle name="Vírgula 12 4 3 2 3" xfId="44526"/>
    <cellStyle name="Vírgula 12 4 3 2 3 2" xfId="44527"/>
    <cellStyle name="Vírgula 12 4 3 2 3 3" xfId="44528"/>
    <cellStyle name="Vírgula 12 4 3 2 4" xfId="44529"/>
    <cellStyle name="Vírgula 12 4 3 2 5" xfId="44530"/>
    <cellStyle name="Vírgula 12 4 3 2 6" xfId="44531"/>
    <cellStyle name="Vírgula 12 4 3 3" xfId="44532"/>
    <cellStyle name="Vírgula 12 4 3 3 2" xfId="44533"/>
    <cellStyle name="Vírgula 12 4 3 3 3" xfId="44534"/>
    <cellStyle name="Vírgula 12 4 3 3 4" xfId="44535"/>
    <cellStyle name="Vírgula 12 4 3 4" xfId="44536"/>
    <cellStyle name="Vírgula 12 4 3 4 2" xfId="44537"/>
    <cellStyle name="Vírgula 12 4 3 4 3" xfId="44538"/>
    <cellStyle name="Vírgula 12 4 3 4 4" xfId="44539"/>
    <cellStyle name="Vírgula 12 4 3 5" xfId="44540"/>
    <cellStyle name="Vírgula 12 4 3 5 2" xfId="44541"/>
    <cellStyle name="Vírgula 12 4 3 5 3" xfId="44542"/>
    <cellStyle name="Vírgula 12 4 3 5 4" xfId="44543"/>
    <cellStyle name="Vírgula 12 4 3 6" xfId="44544"/>
    <cellStyle name="Vírgula 12 4 3 6 2" xfId="44545"/>
    <cellStyle name="Vírgula 12 4 3 6 3" xfId="44546"/>
    <cellStyle name="Vírgula 12 4 3 7" xfId="44547"/>
    <cellStyle name="Vírgula 12 4 3 8" xfId="44548"/>
    <cellStyle name="Vírgula 12 4 3 9" xfId="44549"/>
    <cellStyle name="Vírgula 12 4 4" xfId="44550"/>
    <cellStyle name="Vírgula 12 4 4 2" xfId="44551"/>
    <cellStyle name="Vírgula 12 4 4 2 2" xfId="44552"/>
    <cellStyle name="Vírgula 12 4 4 2 3" xfId="44553"/>
    <cellStyle name="Vírgula 12 4 4 2 4" xfId="44554"/>
    <cellStyle name="Vírgula 12 4 4 3" xfId="44555"/>
    <cellStyle name="Vírgula 12 4 4 3 2" xfId="44556"/>
    <cellStyle name="Vírgula 12 4 4 3 3" xfId="44557"/>
    <cellStyle name="Vírgula 12 4 4 4" xfId="44558"/>
    <cellStyle name="Vírgula 12 4 4 5" xfId="44559"/>
    <cellStyle name="Vírgula 12 4 4 6" xfId="44560"/>
    <cellStyle name="Vírgula 12 4 5" xfId="44561"/>
    <cellStyle name="Vírgula 12 4 5 2" xfId="44562"/>
    <cellStyle name="Vírgula 12 4 5 3" xfId="44563"/>
    <cellStyle name="Vírgula 12 4 5 4" xfId="44564"/>
    <cellStyle name="Vírgula 12 4 6" xfId="44565"/>
    <cellStyle name="Vírgula 12 4 6 2" xfId="44566"/>
    <cellStyle name="Vírgula 12 4 6 3" xfId="44567"/>
    <cellStyle name="Vírgula 12 4 6 4" xfId="44568"/>
    <cellStyle name="Vírgula 12 4 7" xfId="44569"/>
    <cellStyle name="Vírgula 12 4 7 2" xfId="44570"/>
    <cellStyle name="Vírgula 12 4 7 3" xfId="44571"/>
    <cellStyle name="Vírgula 12 4 7 4" xfId="44572"/>
    <cellStyle name="Vírgula 12 4 8" xfId="44573"/>
    <cellStyle name="Vírgula 12 4 8 2" xfId="44574"/>
    <cellStyle name="Vírgula 12 4 8 3" xfId="44575"/>
    <cellStyle name="Vírgula 12 4 9" xfId="44576"/>
    <cellStyle name="Vírgula 12 5" xfId="44577"/>
    <cellStyle name="Vírgula 12 5 10" xfId="44578"/>
    <cellStyle name="Vírgula 12 5 11" xfId="44579"/>
    <cellStyle name="Vírgula 12 5 2" xfId="44580"/>
    <cellStyle name="Vírgula 12 5 2 10" xfId="44581"/>
    <cellStyle name="Vírgula 12 5 2 2" xfId="44582"/>
    <cellStyle name="Vírgula 12 5 2 2 2" xfId="44583"/>
    <cellStyle name="Vírgula 12 5 2 2 2 2" xfId="44584"/>
    <cellStyle name="Vírgula 12 5 2 2 2 2 2" xfId="44585"/>
    <cellStyle name="Vírgula 12 5 2 2 2 2 3" xfId="44586"/>
    <cellStyle name="Vírgula 12 5 2 2 2 2 4" xfId="44587"/>
    <cellStyle name="Vírgula 12 5 2 2 2 3" xfId="44588"/>
    <cellStyle name="Vírgula 12 5 2 2 2 3 2" xfId="44589"/>
    <cellStyle name="Vírgula 12 5 2 2 2 3 3" xfId="44590"/>
    <cellStyle name="Vírgula 12 5 2 2 2 4" xfId="44591"/>
    <cellStyle name="Vírgula 12 5 2 2 2 5" xfId="44592"/>
    <cellStyle name="Vírgula 12 5 2 2 2 6" xfId="44593"/>
    <cellStyle name="Vírgula 12 5 2 2 3" xfId="44594"/>
    <cellStyle name="Vírgula 12 5 2 2 3 2" xfId="44595"/>
    <cellStyle name="Vírgula 12 5 2 2 3 3" xfId="44596"/>
    <cellStyle name="Vírgula 12 5 2 2 3 4" xfId="44597"/>
    <cellStyle name="Vírgula 12 5 2 2 4" xfId="44598"/>
    <cellStyle name="Vírgula 12 5 2 2 4 2" xfId="44599"/>
    <cellStyle name="Vírgula 12 5 2 2 4 3" xfId="44600"/>
    <cellStyle name="Vírgula 12 5 2 2 4 4" xfId="44601"/>
    <cellStyle name="Vírgula 12 5 2 2 5" xfId="44602"/>
    <cellStyle name="Vírgula 12 5 2 2 5 2" xfId="44603"/>
    <cellStyle name="Vírgula 12 5 2 2 5 3" xfId="44604"/>
    <cellStyle name="Vírgula 12 5 2 2 5 4" xfId="44605"/>
    <cellStyle name="Vírgula 12 5 2 2 6" xfId="44606"/>
    <cellStyle name="Vírgula 12 5 2 2 6 2" xfId="44607"/>
    <cellStyle name="Vírgula 12 5 2 2 6 3" xfId="44608"/>
    <cellStyle name="Vírgula 12 5 2 2 7" xfId="44609"/>
    <cellStyle name="Vírgula 12 5 2 2 8" xfId="44610"/>
    <cellStyle name="Vírgula 12 5 2 2 9" xfId="44611"/>
    <cellStyle name="Vírgula 12 5 2 3" xfId="44612"/>
    <cellStyle name="Vírgula 12 5 2 3 2" xfId="44613"/>
    <cellStyle name="Vírgula 12 5 2 3 2 2" xfId="44614"/>
    <cellStyle name="Vírgula 12 5 2 3 2 3" xfId="44615"/>
    <cellStyle name="Vírgula 12 5 2 3 2 4" xfId="44616"/>
    <cellStyle name="Vírgula 12 5 2 3 3" xfId="44617"/>
    <cellStyle name="Vírgula 12 5 2 3 3 2" xfId="44618"/>
    <cellStyle name="Vírgula 12 5 2 3 3 3" xfId="44619"/>
    <cellStyle name="Vírgula 12 5 2 3 4" xfId="44620"/>
    <cellStyle name="Vírgula 12 5 2 3 5" xfId="44621"/>
    <cellStyle name="Vírgula 12 5 2 3 6" xfId="44622"/>
    <cellStyle name="Vírgula 12 5 2 4" xfId="44623"/>
    <cellStyle name="Vírgula 12 5 2 4 2" xfId="44624"/>
    <cellStyle name="Vírgula 12 5 2 4 3" xfId="44625"/>
    <cellStyle name="Vírgula 12 5 2 4 4" xfId="44626"/>
    <cellStyle name="Vírgula 12 5 2 5" xfId="44627"/>
    <cellStyle name="Vírgula 12 5 2 5 2" xfId="44628"/>
    <cellStyle name="Vírgula 12 5 2 5 3" xfId="44629"/>
    <cellStyle name="Vírgula 12 5 2 5 4" xfId="44630"/>
    <cellStyle name="Vírgula 12 5 2 6" xfId="44631"/>
    <cellStyle name="Vírgula 12 5 2 6 2" xfId="44632"/>
    <cellStyle name="Vírgula 12 5 2 6 3" xfId="44633"/>
    <cellStyle name="Vírgula 12 5 2 6 4" xfId="44634"/>
    <cellStyle name="Vírgula 12 5 2 7" xfId="44635"/>
    <cellStyle name="Vírgula 12 5 2 7 2" xfId="44636"/>
    <cellStyle name="Vírgula 12 5 2 7 3" xfId="44637"/>
    <cellStyle name="Vírgula 12 5 2 8" xfId="44638"/>
    <cellStyle name="Vírgula 12 5 2 9" xfId="44639"/>
    <cellStyle name="Vírgula 12 5 3" xfId="44640"/>
    <cellStyle name="Vírgula 12 5 3 2" xfId="44641"/>
    <cellStyle name="Vírgula 12 5 3 2 2" xfId="44642"/>
    <cellStyle name="Vírgula 12 5 3 2 2 2" xfId="44643"/>
    <cellStyle name="Vírgula 12 5 3 2 2 3" xfId="44644"/>
    <cellStyle name="Vírgula 12 5 3 2 2 4" xfId="44645"/>
    <cellStyle name="Vírgula 12 5 3 2 3" xfId="44646"/>
    <cellStyle name="Vírgula 12 5 3 2 3 2" xfId="44647"/>
    <cellStyle name="Vírgula 12 5 3 2 3 3" xfId="44648"/>
    <cellStyle name="Vírgula 12 5 3 2 4" xfId="44649"/>
    <cellStyle name="Vírgula 12 5 3 2 5" xfId="44650"/>
    <cellStyle name="Vírgula 12 5 3 2 6" xfId="44651"/>
    <cellStyle name="Vírgula 12 5 3 3" xfId="44652"/>
    <cellStyle name="Vírgula 12 5 3 3 2" xfId="44653"/>
    <cellStyle name="Vírgula 12 5 3 3 3" xfId="44654"/>
    <cellStyle name="Vírgula 12 5 3 3 4" xfId="44655"/>
    <cellStyle name="Vírgula 12 5 3 4" xfId="44656"/>
    <cellStyle name="Vírgula 12 5 3 4 2" xfId="44657"/>
    <cellStyle name="Vírgula 12 5 3 4 3" xfId="44658"/>
    <cellStyle name="Vírgula 12 5 3 4 4" xfId="44659"/>
    <cellStyle name="Vírgula 12 5 3 5" xfId="44660"/>
    <cellStyle name="Vírgula 12 5 3 5 2" xfId="44661"/>
    <cellStyle name="Vírgula 12 5 3 5 3" xfId="44662"/>
    <cellStyle name="Vírgula 12 5 3 5 4" xfId="44663"/>
    <cellStyle name="Vírgula 12 5 3 6" xfId="44664"/>
    <cellStyle name="Vírgula 12 5 3 6 2" xfId="44665"/>
    <cellStyle name="Vírgula 12 5 3 6 3" xfId="44666"/>
    <cellStyle name="Vírgula 12 5 3 7" xfId="44667"/>
    <cellStyle name="Vírgula 12 5 3 8" xfId="44668"/>
    <cellStyle name="Vírgula 12 5 3 9" xfId="44669"/>
    <cellStyle name="Vírgula 12 5 4" xfId="44670"/>
    <cellStyle name="Vírgula 12 5 4 2" xfId="44671"/>
    <cellStyle name="Vírgula 12 5 4 2 2" xfId="44672"/>
    <cellStyle name="Vírgula 12 5 4 2 3" xfId="44673"/>
    <cellStyle name="Vírgula 12 5 4 2 4" xfId="44674"/>
    <cellStyle name="Vírgula 12 5 4 3" xfId="44675"/>
    <cellStyle name="Vírgula 12 5 4 3 2" xfId="44676"/>
    <cellStyle name="Vírgula 12 5 4 3 3" xfId="44677"/>
    <cellStyle name="Vírgula 12 5 4 4" xfId="44678"/>
    <cellStyle name="Vírgula 12 5 4 5" xfId="44679"/>
    <cellStyle name="Vírgula 12 5 4 6" xfId="44680"/>
    <cellStyle name="Vírgula 12 5 5" xfId="44681"/>
    <cellStyle name="Vírgula 12 5 5 2" xfId="44682"/>
    <cellStyle name="Vírgula 12 5 5 3" xfId="44683"/>
    <cellStyle name="Vírgula 12 5 5 4" xfId="44684"/>
    <cellStyle name="Vírgula 12 5 6" xfId="44685"/>
    <cellStyle name="Vírgula 12 5 6 2" xfId="44686"/>
    <cellStyle name="Vírgula 12 5 6 3" xfId="44687"/>
    <cellStyle name="Vírgula 12 5 6 4" xfId="44688"/>
    <cellStyle name="Vírgula 12 5 7" xfId="44689"/>
    <cellStyle name="Vírgula 12 5 7 2" xfId="44690"/>
    <cellStyle name="Vírgula 12 5 7 3" xfId="44691"/>
    <cellStyle name="Vírgula 12 5 7 4" xfId="44692"/>
    <cellStyle name="Vírgula 12 5 8" xfId="44693"/>
    <cellStyle name="Vírgula 12 5 8 2" xfId="44694"/>
    <cellStyle name="Vírgula 12 5 8 3" xfId="44695"/>
    <cellStyle name="Vírgula 12 5 9" xfId="44696"/>
    <cellStyle name="Vírgula 12 6" xfId="44697"/>
    <cellStyle name="Vírgula 12 6 10" xfId="44698"/>
    <cellStyle name="Vírgula 12 6 11" xfId="44699"/>
    <cellStyle name="Vírgula 12 6 2" xfId="44700"/>
    <cellStyle name="Vírgula 12 6 2 10" xfId="44701"/>
    <cellStyle name="Vírgula 12 6 2 2" xfId="44702"/>
    <cellStyle name="Vírgula 12 6 2 2 2" xfId="44703"/>
    <cellStyle name="Vírgula 12 6 2 2 2 2" xfId="44704"/>
    <cellStyle name="Vírgula 12 6 2 2 2 2 2" xfId="44705"/>
    <cellStyle name="Vírgula 12 6 2 2 2 2 3" xfId="44706"/>
    <cellStyle name="Vírgula 12 6 2 2 2 2 4" xfId="44707"/>
    <cellStyle name="Vírgula 12 6 2 2 2 3" xfId="44708"/>
    <cellStyle name="Vírgula 12 6 2 2 2 3 2" xfId="44709"/>
    <cellStyle name="Vírgula 12 6 2 2 2 3 3" xfId="44710"/>
    <cellStyle name="Vírgula 12 6 2 2 2 4" xfId="44711"/>
    <cellStyle name="Vírgula 12 6 2 2 2 5" xfId="44712"/>
    <cellStyle name="Vírgula 12 6 2 2 2 6" xfId="44713"/>
    <cellStyle name="Vírgula 12 6 2 2 3" xfId="44714"/>
    <cellStyle name="Vírgula 12 6 2 2 3 2" xfId="44715"/>
    <cellStyle name="Vírgula 12 6 2 2 3 3" xfId="44716"/>
    <cellStyle name="Vírgula 12 6 2 2 3 4" xfId="44717"/>
    <cellStyle name="Vírgula 12 6 2 2 4" xfId="44718"/>
    <cellStyle name="Vírgula 12 6 2 2 4 2" xfId="44719"/>
    <cellStyle name="Vírgula 12 6 2 2 4 3" xfId="44720"/>
    <cellStyle name="Vírgula 12 6 2 2 4 4" xfId="44721"/>
    <cellStyle name="Vírgula 12 6 2 2 5" xfId="44722"/>
    <cellStyle name="Vírgula 12 6 2 2 5 2" xfId="44723"/>
    <cellStyle name="Vírgula 12 6 2 2 5 3" xfId="44724"/>
    <cellStyle name="Vírgula 12 6 2 2 5 4" xfId="44725"/>
    <cellStyle name="Vírgula 12 6 2 2 6" xfId="44726"/>
    <cellStyle name="Vírgula 12 6 2 2 6 2" xfId="44727"/>
    <cellStyle name="Vírgula 12 6 2 2 6 3" xfId="44728"/>
    <cellStyle name="Vírgula 12 6 2 2 7" xfId="44729"/>
    <cellStyle name="Vírgula 12 6 2 2 8" xfId="44730"/>
    <cellStyle name="Vírgula 12 6 2 2 9" xfId="44731"/>
    <cellStyle name="Vírgula 12 6 2 3" xfId="44732"/>
    <cellStyle name="Vírgula 12 6 2 3 2" xfId="44733"/>
    <cellStyle name="Vírgula 12 6 2 3 2 2" xfId="44734"/>
    <cellStyle name="Vírgula 12 6 2 3 2 3" xfId="44735"/>
    <cellStyle name="Vírgula 12 6 2 3 2 4" xfId="44736"/>
    <cellStyle name="Vírgula 12 6 2 3 3" xfId="44737"/>
    <cellStyle name="Vírgula 12 6 2 3 3 2" xfId="44738"/>
    <cellStyle name="Vírgula 12 6 2 3 3 3" xfId="44739"/>
    <cellStyle name="Vírgula 12 6 2 3 4" xfId="44740"/>
    <cellStyle name="Vírgula 12 6 2 3 5" xfId="44741"/>
    <cellStyle name="Vírgula 12 6 2 3 6" xfId="44742"/>
    <cellStyle name="Vírgula 12 6 2 4" xfId="44743"/>
    <cellStyle name="Vírgula 12 6 2 4 2" xfId="44744"/>
    <cellStyle name="Vírgula 12 6 2 4 3" xfId="44745"/>
    <cellStyle name="Vírgula 12 6 2 4 4" xfId="44746"/>
    <cellStyle name="Vírgula 12 6 2 5" xfId="44747"/>
    <cellStyle name="Vírgula 12 6 2 5 2" xfId="44748"/>
    <cellStyle name="Vírgula 12 6 2 5 3" xfId="44749"/>
    <cellStyle name="Vírgula 12 6 2 5 4" xfId="44750"/>
    <cellStyle name="Vírgula 12 6 2 6" xfId="44751"/>
    <cellStyle name="Vírgula 12 6 2 6 2" xfId="44752"/>
    <cellStyle name="Vírgula 12 6 2 6 3" xfId="44753"/>
    <cellStyle name="Vírgula 12 6 2 6 4" xfId="44754"/>
    <cellStyle name="Vírgula 12 6 2 7" xfId="44755"/>
    <cellStyle name="Vírgula 12 6 2 7 2" xfId="44756"/>
    <cellStyle name="Vírgula 12 6 2 7 3" xfId="44757"/>
    <cellStyle name="Vírgula 12 6 2 8" xfId="44758"/>
    <cellStyle name="Vírgula 12 6 2 9" xfId="44759"/>
    <cellStyle name="Vírgula 12 6 3" xfId="44760"/>
    <cellStyle name="Vírgula 12 6 3 2" xfId="44761"/>
    <cellStyle name="Vírgula 12 6 3 2 2" xfId="44762"/>
    <cellStyle name="Vírgula 12 6 3 2 2 2" xfId="44763"/>
    <cellStyle name="Vírgula 12 6 3 2 2 3" xfId="44764"/>
    <cellStyle name="Vírgula 12 6 3 2 2 4" xfId="44765"/>
    <cellStyle name="Vírgula 12 6 3 2 3" xfId="44766"/>
    <cellStyle name="Vírgula 12 6 3 2 3 2" xfId="44767"/>
    <cellStyle name="Vírgula 12 6 3 2 3 3" xfId="44768"/>
    <cellStyle name="Vírgula 12 6 3 2 4" xfId="44769"/>
    <cellStyle name="Vírgula 12 6 3 2 5" xfId="44770"/>
    <cellStyle name="Vírgula 12 6 3 2 6" xfId="44771"/>
    <cellStyle name="Vírgula 12 6 3 3" xfId="44772"/>
    <cellStyle name="Vírgula 12 6 3 3 2" xfId="44773"/>
    <cellStyle name="Vírgula 12 6 3 3 3" xfId="44774"/>
    <cellStyle name="Vírgula 12 6 3 3 4" xfId="44775"/>
    <cellStyle name="Vírgula 12 6 3 4" xfId="44776"/>
    <cellStyle name="Vírgula 12 6 3 4 2" xfId="44777"/>
    <cellStyle name="Vírgula 12 6 3 4 3" xfId="44778"/>
    <cellStyle name="Vírgula 12 6 3 4 4" xfId="44779"/>
    <cellStyle name="Vírgula 12 6 3 5" xfId="44780"/>
    <cellStyle name="Vírgula 12 6 3 5 2" xfId="44781"/>
    <cellStyle name="Vírgula 12 6 3 5 3" xfId="44782"/>
    <cellStyle name="Vírgula 12 6 3 5 4" xfId="44783"/>
    <cellStyle name="Vírgula 12 6 3 6" xfId="44784"/>
    <cellStyle name="Vírgula 12 6 3 6 2" xfId="44785"/>
    <cellStyle name="Vírgula 12 6 3 6 3" xfId="44786"/>
    <cellStyle name="Vírgula 12 6 3 7" xfId="44787"/>
    <cellStyle name="Vírgula 12 6 3 8" xfId="44788"/>
    <cellStyle name="Vírgula 12 6 3 9" xfId="44789"/>
    <cellStyle name="Vírgula 12 6 4" xfId="44790"/>
    <cellStyle name="Vírgula 12 6 4 2" xfId="44791"/>
    <cellStyle name="Vírgula 12 6 4 2 2" xfId="44792"/>
    <cellStyle name="Vírgula 12 6 4 2 3" xfId="44793"/>
    <cellStyle name="Vírgula 12 6 4 2 4" xfId="44794"/>
    <cellStyle name="Vírgula 12 6 4 3" xfId="44795"/>
    <cellStyle name="Vírgula 12 6 4 3 2" xfId="44796"/>
    <cellStyle name="Vírgula 12 6 4 3 3" xfId="44797"/>
    <cellStyle name="Vírgula 12 6 4 4" xfId="44798"/>
    <cellStyle name="Vírgula 12 6 4 5" xfId="44799"/>
    <cellStyle name="Vírgula 12 6 4 6" xfId="44800"/>
    <cellStyle name="Vírgula 12 6 5" xfId="44801"/>
    <cellStyle name="Vírgula 12 6 5 2" xfId="44802"/>
    <cellStyle name="Vírgula 12 6 5 3" xfId="44803"/>
    <cellStyle name="Vírgula 12 6 5 4" xfId="44804"/>
    <cellStyle name="Vírgula 12 6 6" xfId="44805"/>
    <cellStyle name="Vírgula 12 6 6 2" xfId="44806"/>
    <cellStyle name="Vírgula 12 6 6 3" xfId="44807"/>
    <cellStyle name="Vírgula 12 6 6 4" xfId="44808"/>
    <cellStyle name="Vírgula 12 6 7" xfId="44809"/>
    <cellStyle name="Vírgula 12 6 7 2" xfId="44810"/>
    <cellStyle name="Vírgula 12 6 7 3" xfId="44811"/>
    <cellStyle name="Vírgula 12 6 7 4" xfId="44812"/>
    <cellStyle name="Vírgula 12 6 8" xfId="44813"/>
    <cellStyle name="Vírgula 12 6 8 2" xfId="44814"/>
    <cellStyle name="Vírgula 12 6 8 3" xfId="44815"/>
    <cellStyle name="Vírgula 12 6 9" xfId="44816"/>
    <cellStyle name="Vírgula 12 7" xfId="44817"/>
    <cellStyle name="Vírgula 12 7 10" xfId="44818"/>
    <cellStyle name="Vírgula 12 7 2" xfId="44819"/>
    <cellStyle name="Vírgula 12 7 2 2" xfId="44820"/>
    <cellStyle name="Vírgula 12 7 2 2 2" xfId="44821"/>
    <cellStyle name="Vírgula 12 7 2 2 2 2" xfId="44822"/>
    <cellStyle name="Vírgula 12 7 2 2 2 3" xfId="44823"/>
    <cellStyle name="Vírgula 12 7 2 2 2 4" xfId="44824"/>
    <cellStyle name="Vírgula 12 7 2 2 3" xfId="44825"/>
    <cellStyle name="Vírgula 12 7 2 2 3 2" xfId="44826"/>
    <cellStyle name="Vírgula 12 7 2 2 3 3" xfId="44827"/>
    <cellStyle name="Vírgula 12 7 2 2 4" xfId="44828"/>
    <cellStyle name="Vírgula 12 7 2 2 5" xfId="44829"/>
    <cellStyle name="Vírgula 12 7 2 2 6" xfId="44830"/>
    <cellStyle name="Vírgula 12 7 2 3" xfId="44831"/>
    <cellStyle name="Vírgula 12 7 2 3 2" xfId="44832"/>
    <cellStyle name="Vírgula 12 7 2 3 3" xfId="44833"/>
    <cellStyle name="Vírgula 12 7 2 3 4" xfId="44834"/>
    <cellStyle name="Vírgula 12 7 2 4" xfId="44835"/>
    <cellStyle name="Vírgula 12 7 2 4 2" xfId="44836"/>
    <cellStyle name="Vírgula 12 7 2 4 3" xfId="44837"/>
    <cellStyle name="Vírgula 12 7 2 4 4" xfId="44838"/>
    <cellStyle name="Vírgula 12 7 2 5" xfId="44839"/>
    <cellStyle name="Vírgula 12 7 2 5 2" xfId="44840"/>
    <cellStyle name="Vírgula 12 7 2 5 3" xfId="44841"/>
    <cellStyle name="Vírgula 12 7 2 5 4" xfId="44842"/>
    <cellStyle name="Vírgula 12 7 2 6" xfId="44843"/>
    <cellStyle name="Vírgula 12 7 2 6 2" xfId="44844"/>
    <cellStyle name="Vírgula 12 7 2 6 3" xfId="44845"/>
    <cellStyle name="Vírgula 12 7 2 7" xfId="44846"/>
    <cellStyle name="Vírgula 12 7 2 8" xfId="44847"/>
    <cellStyle name="Vírgula 12 7 2 9" xfId="44848"/>
    <cellStyle name="Vírgula 12 7 3" xfId="44849"/>
    <cellStyle name="Vírgula 12 7 3 2" xfId="44850"/>
    <cellStyle name="Vírgula 12 7 3 2 2" xfId="44851"/>
    <cellStyle name="Vírgula 12 7 3 2 3" xfId="44852"/>
    <cellStyle name="Vírgula 12 7 3 2 4" xfId="44853"/>
    <cellStyle name="Vírgula 12 7 3 3" xfId="44854"/>
    <cellStyle name="Vírgula 12 7 3 3 2" xfId="44855"/>
    <cellStyle name="Vírgula 12 7 3 3 3" xfId="44856"/>
    <cellStyle name="Vírgula 12 7 3 4" xfId="44857"/>
    <cellStyle name="Vírgula 12 7 3 5" xfId="44858"/>
    <cellStyle name="Vírgula 12 7 3 6" xfId="44859"/>
    <cellStyle name="Vírgula 12 7 4" xfId="44860"/>
    <cellStyle name="Vírgula 12 7 4 2" xfId="44861"/>
    <cellStyle name="Vírgula 12 7 4 3" xfId="44862"/>
    <cellStyle name="Vírgula 12 7 4 4" xfId="44863"/>
    <cellStyle name="Vírgula 12 7 5" xfId="44864"/>
    <cellStyle name="Vírgula 12 7 5 2" xfId="44865"/>
    <cellStyle name="Vírgula 12 7 5 3" xfId="44866"/>
    <cellStyle name="Vírgula 12 7 5 4" xfId="44867"/>
    <cellStyle name="Vírgula 12 7 6" xfId="44868"/>
    <cellStyle name="Vírgula 12 7 6 2" xfId="44869"/>
    <cellStyle name="Vírgula 12 7 6 3" xfId="44870"/>
    <cellStyle name="Vírgula 12 7 6 4" xfId="44871"/>
    <cellStyle name="Vírgula 12 7 7" xfId="44872"/>
    <cellStyle name="Vírgula 12 7 7 2" xfId="44873"/>
    <cellStyle name="Vírgula 12 7 7 3" xfId="44874"/>
    <cellStyle name="Vírgula 12 7 8" xfId="44875"/>
    <cellStyle name="Vírgula 12 7 9" xfId="44876"/>
    <cellStyle name="Vírgula 12 8" xfId="44877"/>
    <cellStyle name="Vírgula 12 8 2" xfId="44878"/>
    <cellStyle name="Vírgula 12 8 2 2" xfId="44879"/>
    <cellStyle name="Vírgula 12 8 2 2 2" xfId="44880"/>
    <cellStyle name="Vírgula 12 8 2 2 3" xfId="44881"/>
    <cellStyle name="Vírgula 12 8 2 2 4" xfId="44882"/>
    <cellStyle name="Vírgula 12 8 2 3" xfId="44883"/>
    <cellStyle name="Vírgula 12 8 2 3 2" xfId="44884"/>
    <cellStyle name="Vírgula 12 8 2 3 3" xfId="44885"/>
    <cellStyle name="Vírgula 12 8 2 4" xfId="44886"/>
    <cellStyle name="Vírgula 12 8 2 5" xfId="44887"/>
    <cellStyle name="Vírgula 12 8 2 6" xfId="44888"/>
    <cellStyle name="Vírgula 12 8 3" xfId="44889"/>
    <cellStyle name="Vírgula 12 8 3 2" xfId="44890"/>
    <cellStyle name="Vírgula 12 8 3 3" xfId="44891"/>
    <cellStyle name="Vírgula 12 8 3 4" xfId="44892"/>
    <cellStyle name="Vírgula 12 8 4" xfId="44893"/>
    <cellStyle name="Vírgula 12 8 4 2" xfId="44894"/>
    <cellStyle name="Vírgula 12 8 4 3" xfId="44895"/>
    <cellStyle name="Vírgula 12 8 4 4" xfId="44896"/>
    <cellStyle name="Vírgula 12 8 5" xfId="44897"/>
    <cellStyle name="Vírgula 12 8 5 2" xfId="44898"/>
    <cellStyle name="Vírgula 12 8 5 3" xfId="44899"/>
    <cellStyle name="Vírgula 12 8 5 4" xfId="44900"/>
    <cellStyle name="Vírgula 12 8 6" xfId="44901"/>
    <cellStyle name="Vírgula 12 8 6 2" xfId="44902"/>
    <cellStyle name="Vírgula 12 8 6 3" xfId="44903"/>
    <cellStyle name="Vírgula 12 8 7" xfId="44904"/>
    <cellStyle name="Vírgula 12 8 8" xfId="44905"/>
    <cellStyle name="Vírgula 12 8 9" xfId="44906"/>
    <cellStyle name="Vírgula 12 9" xfId="44907"/>
    <cellStyle name="Vírgula 12 9 2" xfId="44908"/>
    <cellStyle name="Vírgula 12 9 2 2" xfId="44909"/>
    <cellStyle name="Vírgula 12 9 2 2 2" xfId="44910"/>
    <cellStyle name="Vírgula 12 9 2 2 3" xfId="44911"/>
    <cellStyle name="Vírgula 12 9 2 2 4" xfId="44912"/>
    <cellStyle name="Vírgula 12 9 2 3" xfId="44913"/>
    <cellStyle name="Vírgula 12 9 2 3 2" xfId="44914"/>
    <cellStyle name="Vírgula 12 9 2 3 3" xfId="44915"/>
    <cellStyle name="Vírgula 12 9 2 4" xfId="44916"/>
    <cellStyle name="Vírgula 12 9 2 5" xfId="44917"/>
    <cellStyle name="Vírgula 12 9 2 6" xfId="44918"/>
    <cellStyle name="Vírgula 12 9 3" xfId="44919"/>
    <cellStyle name="Vírgula 12 9 3 2" xfId="44920"/>
    <cellStyle name="Vírgula 12 9 3 3" xfId="44921"/>
    <cellStyle name="Vírgula 12 9 3 4" xfId="44922"/>
    <cellStyle name="Vírgula 12 9 4" xfId="44923"/>
    <cellStyle name="Vírgula 12 9 4 2" xfId="44924"/>
    <cellStyle name="Vírgula 12 9 4 3" xfId="44925"/>
    <cellStyle name="Vírgula 12 9 4 4" xfId="44926"/>
    <cellStyle name="Vírgula 12 9 5" xfId="44927"/>
    <cellStyle name="Vírgula 12 9 5 2" xfId="44928"/>
    <cellStyle name="Vírgula 12 9 5 3" xfId="44929"/>
    <cellStyle name="Vírgula 12 9 5 4" xfId="44930"/>
    <cellStyle name="Vírgula 12 9 6" xfId="44931"/>
    <cellStyle name="Vírgula 12 9 6 2" xfId="44932"/>
    <cellStyle name="Vírgula 12 9 6 3" xfId="44933"/>
    <cellStyle name="Vírgula 12 9 7" xfId="44934"/>
    <cellStyle name="Vírgula 12 9 8" xfId="44935"/>
    <cellStyle name="Vírgula 12 9 9" xfId="44936"/>
    <cellStyle name="Vírgula 13" xfId="174"/>
    <cellStyle name="Vírgula 13 2" xfId="231"/>
    <cellStyle name="Vírgula 14" xfId="44937"/>
    <cellStyle name="Vírgula 14 2" xfId="44938"/>
    <cellStyle name="Vírgula 15" xfId="54134"/>
    <cellStyle name="Vírgula 2" xfId="26"/>
    <cellStyle name="Vírgula 2 2" xfId="45"/>
    <cellStyle name="Vírgula 2 2 2" xfId="44939"/>
    <cellStyle name="Vírgula 2 2 2 2" xfId="44940"/>
    <cellStyle name="Vírgula 2 2 2 3" xfId="44941"/>
    <cellStyle name="Vírgula 2 2 2 3 2" xfId="44942"/>
    <cellStyle name="Vírgula 2 2 2 3 2 2" xfId="44943"/>
    <cellStyle name="Vírgula 2 2 2 3 2 2 2" xfId="44944"/>
    <cellStyle name="Vírgula 2 2 2 3 2 2 3" xfId="44945"/>
    <cellStyle name="Vírgula 2 2 2 3 2 3" xfId="44946"/>
    <cellStyle name="Vírgula 2 2 2 3 2 4" xfId="44947"/>
    <cellStyle name="Vírgula 2 2 2 3 2 5" xfId="44948"/>
    <cellStyle name="Vírgula 2 2 2 3 3" xfId="44949"/>
    <cellStyle name="Vírgula 2 2 2 3 3 2" xfId="44950"/>
    <cellStyle name="Vírgula 2 2 2 3 3 3" xfId="44951"/>
    <cellStyle name="Vírgula 2 2 2 3 4" xfId="44952"/>
    <cellStyle name="Vírgula 2 2 2 3 5" xfId="44953"/>
    <cellStyle name="Vírgula 2 2 2 3 6" xfId="44954"/>
    <cellStyle name="Vírgula 2 2 3" xfId="44955"/>
    <cellStyle name="Vírgula 2 2 4" xfId="44956"/>
    <cellStyle name="Vírgula 2 2 4 2" xfId="44957"/>
    <cellStyle name="Vírgula 2 2 4 2 2" xfId="44958"/>
    <cellStyle name="Vírgula 2 2 4 2 2 2" xfId="44959"/>
    <cellStyle name="Vírgula 2 2 4 2 2 3" xfId="44960"/>
    <cellStyle name="Vírgula 2 2 4 2 2 4" xfId="44961"/>
    <cellStyle name="Vírgula 2 2 4 2 3" xfId="44962"/>
    <cellStyle name="Vírgula 2 2 4 2 3 2" xfId="44963"/>
    <cellStyle name="Vírgula 2 2 4 2 3 3" xfId="44964"/>
    <cellStyle name="Vírgula 2 2 4 2 4" xfId="44965"/>
    <cellStyle name="Vírgula 2 2 4 2 5" xfId="44966"/>
    <cellStyle name="Vírgula 2 2 4 2 6" xfId="44967"/>
    <cellStyle name="Vírgula 2 2 4 3" xfId="44968"/>
    <cellStyle name="Vírgula 2 2 4 3 2" xfId="44969"/>
    <cellStyle name="Vírgula 2 2 4 3 3" xfId="44970"/>
    <cellStyle name="Vírgula 2 2 4 3 4" xfId="44971"/>
    <cellStyle name="Vírgula 2 2 4 4" xfId="44972"/>
    <cellStyle name="Vírgula 2 2 4 4 2" xfId="44973"/>
    <cellStyle name="Vírgula 2 2 4 4 3" xfId="44974"/>
    <cellStyle name="Vírgula 2 2 4 4 4" xfId="44975"/>
    <cellStyle name="Vírgula 2 2 4 5" xfId="44976"/>
    <cellStyle name="Vírgula 2 2 4 5 2" xfId="44977"/>
    <cellStyle name="Vírgula 2 2 4 5 3" xfId="44978"/>
    <cellStyle name="Vírgula 2 2 4 5 4" xfId="44979"/>
    <cellStyle name="Vírgula 2 2 4 6" xfId="44980"/>
    <cellStyle name="Vírgula 2 2 4 6 2" xfId="44981"/>
    <cellStyle name="Vírgula 2 2 4 6 3" xfId="44982"/>
    <cellStyle name="Vírgula 2 2 4 7" xfId="44983"/>
    <cellStyle name="Vírgula 2 2 4 8" xfId="44984"/>
    <cellStyle name="Vírgula 2 2 4 9" xfId="44985"/>
    <cellStyle name="Vírgula 2 2 5" xfId="44986"/>
    <cellStyle name="Vírgula 2 2 5 2" xfId="44987"/>
    <cellStyle name="Vírgula 2 2 5 2 2" xfId="44988"/>
    <cellStyle name="Vírgula 2 2 5 2 2 2" xfId="44989"/>
    <cellStyle name="Vírgula 2 2 5 2 2 3" xfId="44990"/>
    <cellStyle name="Vírgula 2 2 5 2 3" xfId="44991"/>
    <cellStyle name="Vírgula 2 2 5 2 4" xfId="44992"/>
    <cellStyle name="Vírgula 2 2 5 2 5" xfId="44993"/>
    <cellStyle name="Vírgula 2 2 5 3" xfId="44994"/>
    <cellStyle name="Vírgula 2 2 5 3 2" xfId="44995"/>
    <cellStyle name="Vírgula 2 2 5 3 3" xfId="44996"/>
    <cellStyle name="Vírgula 2 2 5 4" xfId="44997"/>
    <cellStyle name="Vírgula 2 2 5 5" xfId="44998"/>
    <cellStyle name="Vírgula 2 2 5 6" xfId="44999"/>
    <cellStyle name="Vírgula 2 3" xfId="253"/>
    <cellStyle name="Vírgula 2 3 2" xfId="45000"/>
    <cellStyle name="Vírgula 2 3 3" xfId="45001"/>
    <cellStyle name="Vírgula 2 3 3 2" xfId="45002"/>
    <cellStyle name="Vírgula 2 3 3 2 2" xfId="45003"/>
    <cellStyle name="Vírgula 2 3 3 2 2 2" xfId="45004"/>
    <cellStyle name="Vírgula 2 3 3 2 2 3" xfId="45005"/>
    <cellStyle name="Vírgula 2 3 3 2 3" xfId="45006"/>
    <cellStyle name="Vírgula 2 3 3 2 4" xfId="45007"/>
    <cellStyle name="Vírgula 2 3 3 2 5" xfId="45008"/>
    <cellStyle name="Vírgula 2 3 3 3" xfId="45009"/>
    <cellStyle name="Vírgula 2 3 3 3 2" xfId="45010"/>
    <cellStyle name="Vírgula 2 3 3 3 3" xfId="45011"/>
    <cellStyle name="Vírgula 2 3 3 4" xfId="45012"/>
    <cellStyle name="Vírgula 2 3 3 5" xfId="45013"/>
    <cellStyle name="Vírgula 2 3 3 6" xfId="45014"/>
    <cellStyle name="Vírgula 2 4" xfId="254"/>
    <cellStyle name="Vírgula 2 4 2" xfId="45015"/>
    <cellStyle name="Vírgula 2 4 2 2" xfId="45016"/>
    <cellStyle name="Vírgula 2 4 2 2 2" xfId="45017"/>
    <cellStyle name="Vírgula 2 4 2 2 2 2" xfId="45018"/>
    <cellStyle name="Vírgula 2 4 2 2 2 3" xfId="45019"/>
    <cellStyle name="Vírgula 2 4 2 2 3" xfId="45020"/>
    <cellStyle name="Vírgula 2 4 2 2 4" xfId="45021"/>
    <cellStyle name="Vírgula 2 4 2 2 5" xfId="45022"/>
    <cellStyle name="Vírgula 2 4 2 3" xfId="45023"/>
    <cellStyle name="Vírgula 2 4 2 3 2" xfId="45024"/>
    <cellStyle name="Vírgula 2 4 2 3 3" xfId="45025"/>
    <cellStyle name="Vírgula 2 4 2 4" xfId="45026"/>
    <cellStyle name="Vírgula 2 4 2 5" xfId="45027"/>
    <cellStyle name="Vírgula 2 4 2 6" xfId="45028"/>
    <cellStyle name="Vírgula 2 5" xfId="45029"/>
    <cellStyle name="Vírgula 2 6" xfId="45030"/>
    <cellStyle name="Vírgula 2 6 2" xfId="45031"/>
    <cellStyle name="Vírgula 2 6 2 2" xfId="45032"/>
    <cellStyle name="Vírgula 2 6 2 2 2" xfId="45033"/>
    <cellStyle name="Vírgula 2 6 2 2 3" xfId="45034"/>
    <cellStyle name="Vírgula 2 6 2 2 4" xfId="45035"/>
    <cellStyle name="Vírgula 2 6 2 3" xfId="45036"/>
    <cellStyle name="Vírgula 2 6 2 3 2" xfId="45037"/>
    <cellStyle name="Vírgula 2 6 2 3 3" xfId="45038"/>
    <cellStyle name="Vírgula 2 6 2 4" xfId="45039"/>
    <cellStyle name="Vírgula 2 6 2 5" xfId="45040"/>
    <cellStyle name="Vírgula 2 6 2 6" xfId="45041"/>
    <cellStyle name="Vírgula 2 6 3" xfId="45042"/>
    <cellStyle name="Vírgula 2 6 3 2" xfId="45043"/>
    <cellStyle name="Vírgula 2 6 3 3" xfId="45044"/>
    <cellStyle name="Vírgula 2 6 3 4" xfId="45045"/>
    <cellStyle name="Vírgula 2 6 4" xfId="45046"/>
    <cellStyle name="Vírgula 2 6 4 2" xfId="45047"/>
    <cellStyle name="Vírgula 2 6 4 3" xfId="45048"/>
    <cellStyle name="Vírgula 2 6 4 4" xfId="45049"/>
    <cellStyle name="Vírgula 2 6 5" xfId="45050"/>
    <cellStyle name="Vírgula 2 6 5 2" xfId="45051"/>
    <cellStyle name="Vírgula 2 6 5 3" xfId="45052"/>
    <cellStyle name="Vírgula 2 6 5 4" xfId="45053"/>
    <cellStyle name="Vírgula 2 6 6" xfId="45054"/>
    <cellStyle name="Vírgula 2 6 6 2" xfId="45055"/>
    <cellStyle name="Vírgula 2 6 6 3" xfId="45056"/>
    <cellStyle name="Vírgula 2 6 7" xfId="45057"/>
    <cellStyle name="Vírgula 2 6 8" xfId="45058"/>
    <cellStyle name="Vírgula 2 6 9" xfId="45059"/>
    <cellStyle name="Vírgula 2 7" xfId="45060"/>
    <cellStyle name="Vírgula 2 7 2" xfId="45061"/>
    <cellStyle name="Vírgula 2 7 2 2" xfId="45062"/>
    <cellStyle name="Vírgula 2 7 2 2 2" xfId="45063"/>
    <cellStyle name="Vírgula 2 7 2 2 3" xfId="45064"/>
    <cellStyle name="Vírgula 2 7 2 3" xfId="45065"/>
    <cellStyle name="Vírgula 2 7 2 4" xfId="45066"/>
    <cellStyle name="Vírgula 2 7 2 5" xfId="45067"/>
    <cellStyle name="Vírgula 2 7 3" xfId="45068"/>
    <cellStyle name="Vírgula 2 7 3 2" xfId="45069"/>
    <cellStyle name="Vírgula 2 7 3 3" xfId="45070"/>
    <cellStyle name="Vírgula 2 7 4" xfId="45071"/>
    <cellStyle name="Vírgula 2 7 5" xfId="45072"/>
    <cellStyle name="Vírgula 2 7 6" xfId="45073"/>
    <cellStyle name="Vírgula 3" xfId="35"/>
    <cellStyle name="Vírgula 3 2" xfId="36"/>
    <cellStyle name="Vírgula 3 2 2" xfId="45074"/>
    <cellStyle name="Vírgula 3 2 2 2" xfId="45075"/>
    <cellStyle name="Vírgula 3 2 3" xfId="45076"/>
    <cellStyle name="Vírgula 3 2 4" xfId="45077"/>
    <cellStyle name="Vírgula 3 3" xfId="45078"/>
    <cellStyle name="Vírgula 3 3 2" xfId="45079"/>
    <cellStyle name="Vírgula 3 4" xfId="45080"/>
    <cellStyle name="Vírgula 3 5" xfId="45081"/>
    <cellStyle name="Vírgula 3 6" xfId="45082"/>
    <cellStyle name="Vírgula 3 7" xfId="54151"/>
    <cellStyle name="Vírgula 3 8" xfId="54153"/>
    <cellStyle name="Vírgula 3 9" xfId="54155"/>
    <cellStyle name="Vírgula 4" xfId="37"/>
    <cellStyle name="Vírgula 5" xfId="28"/>
    <cellStyle name="Vírgula 5 2" xfId="38"/>
    <cellStyle name="Vírgula 5 2 2" xfId="248"/>
    <cellStyle name="Vírgula 5 2 2 2" xfId="45083"/>
    <cellStyle name="Vírgula 5 2 3" xfId="45084"/>
    <cellStyle name="Vírgula 5 3" xfId="45085"/>
    <cellStyle name="Vírgula 6" xfId="44"/>
    <cellStyle name="Vírgula 6 2" xfId="57"/>
    <cellStyle name="Vírgula 6 2 2" xfId="45086"/>
    <cellStyle name="Vírgula 6 2 2 2" xfId="45087"/>
    <cellStyle name="Vírgula 6 2 3" xfId="45088"/>
    <cellStyle name="Vírgula 6 2 4" xfId="45089"/>
    <cellStyle name="Vírgula 6 3" xfId="249"/>
    <cellStyle name="Vírgula 6 3 2" xfId="45090"/>
    <cellStyle name="Vírgula 6 3 2 2" xfId="45091"/>
    <cellStyle name="Vírgula 6 3 3" xfId="45092"/>
    <cellStyle name="Vírgula 6 3 4" xfId="45093"/>
    <cellStyle name="Vírgula 6 4" xfId="45094"/>
    <cellStyle name="Vírgula 6 4 2" xfId="45095"/>
    <cellStyle name="Vírgula 6 5" xfId="45096"/>
    <cellStyle name="Vírgula 6 6" xfId="45097"/>
    <cellStyle name="Vírgula 7" xfId="50"/>
    <cellStyle name="Vírgula 7 10" xfId="45098"/>
    <cellStyle name="Vírgula 7 10 10" xfId="45099"/>
    <cellStyle name="Vírgula 7 10 2" xfId="45100"/>
    <cellStyle name="Vírgula 7 10 2 2" xfId="45101"/>
    <cellStyle name="Vírgula 7 10 2 2 2" xfId="45102"/>
    <cellStyle name="Vírgula 7 10 2 2 2 2" xfId="45103"/>
    <cellStyle name="Vírgula 7 10 2 2 2 3" xfId="45104"/>
    <cellStyle name="Vírgula 7 10 2 2 2 4" xfId="45105"/>
    <cellStyle name="Vírgula 7 10 2 2 3" xfId="45106"/>
    <cellStyle name="Vírgula 7 10 2 2 3 2" xfId="45107"/>
    <cellStyle name="Vírgula 7 10 2 2 3 3" xfId="45108"/>
    <cellStyle name="Vírgula 7 10 2 2 4" xfId="45109"/>
    <cellStyle name="Vírgula 7 10 2 2 5" xfId="45110"/>
    <cellStyle name="Vírgula 7 10 2 2 6" xfId="45111"/>
    <cellStyle name="Vírgula 7 10 2 3" xfId="45112"/>
    <cellStyle name="Vírgula 7 10 2 3 2" xfId="45113"/>
    <cellStyle name="Vírgula 7 10 2 3 3" xfId="45114"/>
    <cellStyle name="Vírgula 7 10 2 3 4" xfId="45115"/>
    <cellStyle name="Vírgula 7 10 2 4" xfId="45116"/>
    <cellStyle name="Vírgula 7 10 2 4 2" xfId="45117"/>
    <cellStyle name="Vírgula 7 10 2 4 3" xfId="45118"/>
    <cellStyle name="Vírgula 7 10 2 4 4" xfId="45119"/>
    <cellStyle name="Vírgula 7 10 2 5" xfId="45120"/>
    <cellStyle name="Vírgula 7 10 2 5 2" xfId="45121"/>
    <cellStyle name="Vírgula 7 10 2 5 3" xfId="45122"/>
    <cellStyle name="Vírgula 7 10 2 5 4" xfId="45123"/>
    <cellStyle name="Vírgula 7 10 2 6" xfId="45124"/>
    <cellStyle name="Vírgula 7 10 2 6 2" xfId="45125"/>
    <cellStyle name="Vírgula 7 10 2 6 3" xfId="45126"/>
    <cellStyle name="Vírgula 7 10 2 7" xfId="45127"/>
    <cellStyle name="Vírgula 7 10 2 8" xfId="45128"/>
    <cellStyle name="Vírgula 7 10 2 9" xfId="45129"/>
    <cellStyle name="Vírgula 7 10 3" xfId="45130"/>
    <cellStyle name="Vírgula 7 10 3 2" xfId="45131"/>
    <cellStyle name="Vírgula 7 10 3 2 2" xfId="45132"/>
    <cellStyle name="Vírgula 7 10 3 2 3" xfId="45133"/>
    <cellStyle name="Vírgula 7 10 3 2 4" xfId="45134"/>
    <cellStyle name="Vírgula 7 10 3 3" xfId="45135"/>
    <cellStyle name="Vírgula 7 10 3 3 2" xfId="45136"/>
    <cellStyle name="Vírgula 7 10 3 3 3" xfId="45137"/>
    <cellStyle name="Vírgula 7 10 3 4" xfId="45138"/>
    <cellStyle name="Vírgula 7 10 3 5" xfId="45139"/>
    <cellStyle name="Vírgula 7 10 3 6" xfId="45140"/>
    <cellStyle name="Vírgula 7 10 4" xfId="45141"/>
    <cellStyle name="Vírgula 7 10 4 2" xfId="45142"/>
    <cellStyle name="Vírgula 7 10 4 3" xfId="45143"/>
    <cellStyle name="Vírgula 7 10 4 4" xfId="45144"/>
    <cellStyle name="Vírgula 7 10 5" xfId="45145"/>
    <cellStyle name="Vírgula 7 10 5 2" xfId="45146"/>
    <cellStyle name="Vírgula 7 10 5 3" xfId="45147"/>
    <cellStyle name="Vírgula 7 10 5 4" xfId="45148"/>
    <cellStyle name="Vírgula 7 10 6" xfId="45149"/>
    <cellStyle name="Vírgula 7 10 6 2" xfId="45150"/>
    <cellStyle name="Vírgula 7 10 6 3" xfId="45151"/>
    <cellStyle name="Vírgula 7 10 6 4" xfId="45152"/>
    <cellStyle name="Vírgula 7 10 7" xfId="45153"/>
    <cellStyle name="Vírgula 7 10 7 2" xfId="45154"/>
    <cellStyle name="Vírgula 7 10 7 3" xfId="45155"/>
    <cellStyle name="Vírgula 7 10 8" xfId="45156"/>
    <cellStyle name="Vírgula 7 10 9" xfId="45157"/>
    <cellStyle name="Vírgula 7 11" xfId="45158"/>
    <cellStyle name="Vírgula 7 11 2" xfId="45159"/>
    <cellStyle name="Vírgula 7 11 2 2" xfId="45160"/>
    <cellStyle name="Vírgula 7 11 2 2 2" xfId="45161"/>
    <cellStyle name="Vírgula 7 11 2 2 3" xfId="45162"/>
    <cellStyle name="Vírgula 7 11 2 2 4" xfId="45163"/>
    <cellStyle name="Vírgula 7 11 2 3" xfId="45164"/>
    <cellStyle name="Vírgula 7 11 2 3 2" xfId="45165"/>
    <cellStyle name="Vírgula 7 11 2 3 3" xfId="45166"/>
    <cellStyle name="Vírgula 7 11 2 4" xfId="45167"/>
    <cellStyle name="Vírgula 7 11 2 5" xfId="45168"/>
    <cellStyle name="Vírgula 7 11 2 6" xfId="45169"/>
    <cellStyle name="Vírgula 7 11 3" xfId="45170"/>
    <cellStyle name="Vírgula 7 11 3 2" xfId="45171"/>
    <cellStyle name="Vírgula 7 11 3 3" xfId="45172"/>
    <cellStyle name="Vírgula 7 11 3 4" xfId="45173"/>
    <cellStyle name="Vírgula 7 11 4" xfId="45174"/>
    <cellStyle name="Vírgula 7 11 4 2" xfId="45175"/>
    <cellStyle name="Vírgula 7 11 4 3" xfId="45176"/>
    <cellStyle name="Vírgula 7 11 4 4" xfId="45177"/>
    <cellStyle name="Vírgula 7 11 5" xfId="45178"/>
    <cellStyle name="Vírgula 7 11 5 2" xfId="45179"/>
    <cellStyle name="Vírgula 7 11 5 3" xfId="45180"/>
    <cellStyle name="Vírgula 7 11 5 4" xfId="45181"/>
    <cellStyle name="Vírgula 7 11 6" xfId="45182"/>
    <cellStyle name="Vírgula 7 11 6 2" xfId="45183"/>
    <cellStyle name="Vírgula 7 11 6 3" xfId="45184"/>
    <cellStyle name="Vírgula 7 11 7" xfId="45185"/>
    <cellStyle name="Vírgula 7 11 8" xfId="45186"/>
    <cellStyle name="Vírgula 7 11 9" xfId="45187"/>
    <cellStyle name="Vírgula 7 12" xfId="45188"/>
    <cellStyle name="Vírgula 7 12 2" xfId="45189"/>
    <cellStyle name="Vírgula 7 12 2 2" xfId="45190"/>
    <cellStyle name="Vírgula 7 12 2 2 2" xfId="45191"/>
    <cellStyle name="Vírgula 7 12 2 2 3" xfId="45192"/>
    <cellStyle name="Vírgula 7 12 2 2 4" xfId="45193"/>
    <cellStyle name="Vírgula 7 12 2 3" xfId="45194"/>
    <cellStyle name="Vírgula 7 12 2 3 2" xfId="45195"/>
    <cellStyle name="Vírgula 7 12 2 3 3" xfId="45196"/>
    <cellStyle name="Vírgula 7 12 2 4" xfId="45197"/>
    <cellStyle name="Vírgula 7 12 2 5" xfId="45198"/>
    <cellStyle name="Vírgula 7 12 2 6" xfId="45199"/>
    <cellStyle name="Vírgula 7 12 3" xfId="45200"/>
    <cellStyle name="Vírgula 7 12 3 2" xfId="45201"/>
    <cellStyle name="Vírgula 7 12 3 3" xfId="45202"/>
    <cellStyle name="Vírgula 7 12 3 4" xfId="45203"/>
    <cellStyle name="Vírgula 7 12 4" xfId="45204"/>
    <cellStyle name="Vírgula 7 12 4 2" xfId="45205"/>
    <cellStyle name="Vírgula 7 12 4 3" xfId="45206"/>
    <cellStyle name="Vírgula 7 12 4 4" xfId="45207"/>
    <cellStyle name="Vírgula 7 12 5" xfId="45208"/>
    <cellStyle name="Vírgula 7 12 5 2" xfId="45209"/>
    <cellStyle name="Vírgula 7 12 5 3" xfId="45210"/>
    <cellStyle name="Vírgula 7 12 5 4" xfId="45211"/>
    <cellStyle name="Vírgula 7 12 6" xfId="45212"/>
    <cellStyle name="Vírgula 7 12 6 2" xfId="45213"/>
    <cellStyle name="Vírgula 7 12 6 3" xfId="45214"/>
    <cellStyle name="Vírgula 7 12 7" xfId="45215"/>
    <cellStyle name="Vírgula 7 12 8" xfId="45216"/>
    <cellStyle name="Vírgula 7 12 9" xfId="45217"/>
    <cellStyle name="Vírgula 7 13" xfId="45218"/>
    <cellStyle name="Vírgula 7 13 2" xfId="45219"/>
    <cellStyle name="Vírgula 7 13 2 2" xfId="45220"/>
    <cellStyle name="Vírgula 7 13 2 2 2" xfId="45221"/>
    <cellStyle name="Vírgula 7 13 2 2 3" xfId="45222"/>
    <cellStyle name="Vírgula 7 13 2 2 4" xfId="45223"/>
    <cellStyle name="Vírgula 7 13 2 3" xfId="45224"/>
    <cellStyle name="Vírgula 7 13 2 3 2" xfId="45225"/>
    <cellStyle name="Vírgula 7 13 2 3 3" xfId="45226"/>
    <cellStyle name="Vírgula 7 13 2 4" xfId="45227"/>
    <cellStyle name="Vírgula 7 13 2 5" xfId="45228"/>
    <cellStyle name="Vírgula 7 13 2 6" xfId="45229"/>
    <cellStyle name="Vírgula 7 13 3" xfId="45230"/>
    <cellStyle name="Vírgula 7 13 3 2" xfId="45231"/>
    <cellStyle name="Vírgula 7 13 3 3" xfId="45232"/>
    <cellStyle name="Vírgula 7 13 3 4" xfId="45233"/>
    <cellStyle name="Vírgula 7 13 4" xfId="45234"/>
    <cellStyle name="Vírgula 7 13 4 2" xfId="45235"/>
    <cellStyle name="Vírgula 7 13 4 3" xfId="45236"/>
    <cellStyle name="Vírgula 7 13 4 4" xfId="45237"/>
    <cellStyle name="Vírgula 7 13 5" xfId="45238"/>
    <cellStyle name="Vírgula 7 13 5 2" xfId="45239"/>
    <cellStyle name="Vírgula 7 13 5 3" xfId="45240"/>
    <cellStyle name="Vírgula 7 13 5 4" xfId="45241"/>
    <cellStyle name="Vírgula 7 13 6" xfId="45242"/>
    <cellStyle name="Vírgula 7 13 6 2" xfId="45243"/>
    <cellStyle name="Vírgula 7 13 6 3" xfId="45244"/>
    <cellStyle name="Vírgula 7 13 7" xfId="45245"/>
    <cellStyle name="Vírgula 7 13 8" xfId="45246"/>
    <cellStyle name="Vírgula 7 13 9" xfId="45247"/>
    <cellStyle name="Vírgula 7 14" xfId="45248"/>
    <cellStyle name="Vírgula 7 14 2" xfId="45249"/>
    <cellStyle name="Vírgula 7 14 2 2" xfId="45250"/>
    <cellStyle name="Vírgula 7 14 2 2 2" xfId="45251"/>
    <cellStyle name="Vírgula 7 14 2 2 3" xfId="45252"/>
    <cellStyle name="Vírgula 7 14 2 2 4" xfId="45253"/>
    <cellStyle name="Vírgula 7 14 2 3" xfId="45254"/>
    <cellStyle name="Vírgula 7 14 2 3 2" xfId="45255"/>
    <cellStyle name="Vírgula 7 14 2 3 3" xfId="45256"/>
    <cellStyle name="Vírgula 7 14 2 4" xfId="45257"/>
    <cellStyle name="Vírgula 7 14 2 5" xfId="45258"/>
    <cellStyle name="Vírgula 7 14 2 6" xfId="45259"/>
    <cellStyle name="Vírgula 7 14 3" xfId="45260"/>
    <cellStyle name="Vírgula 7 14 3 2" xfId="45261"/>
    <cellStyle name="Vírgula 7 14 3 3" xfId="45262"/>
    <cellStyle name="Vírgula 7 14 3 4" xfId="45263"/>
    <cellStyle name="Vírgula 7 14 4" xfId="45264"/>
    <cellStyle name="Vírgula 7 14 4 2" xfId="45265"/>
    <cellStyle name="Vírgula 7 14 4 3" xfId="45266"/>
    <cellStyle name="Vírgula 7 14 4 4" xfId="45267"/>
    <cellStyle name="Vírgula 7 14 5" xfId="45268"/>
    <cellStyle name="Vírgula 7 14 5 2" xfId="45269"/>
    <cellStyle name="Vírgula 7 14 5 3" xfId="45270"/>
    <cellStyle name="Vírgula 7 14 6" xfId="45271"/>
    <cellStyle name="Vírgula 7 14 7" xfId="45272"/>
    <cellStyle name="Vírgula 7 14 8" xfId="45273"/>
    <cellStyle name="Vírgula 7 15" xfId="45274"/>
    <cellStyle name="Vírgula 7 15 2" xfId="45275"/>
    <cellStyle name="Vírgula 7 15 2 2" xfId="45276"/>
    <cellStyle name="Vírgula 7 15 2 3" xfId="45277"/>
    <cellStyle name="Vírgula 7 15 2 4" xfId="45278"/>
    <cellStyle name="Vírgula 7 15 3" xfId="45279"/>
    <cellStyle name="Vírgula 7 15 3 2" xfId="45280"/>
    <cellStyle name="Vírgula 7 15 3 3" xfId="45281"/>
    <cellStyle name="Vírgula 7 15 3 4" xfId="45282"/>
    <cellStyle name="Vírgula 7 15 4" xfId="45283"/>
    <cellStyle name="Vírgula 7 15 4 2" xfId="45284"/>
    <cellStyle name="Vírgula 7 15 4 3" xfId="45285"/>
    <cellStyle name="Vírgula 7 15 5" xfId="45286"/>
    <cellStyle name="Vírgula 7 15 6" xfId="45287"/>
    <cellStyle name="Vírgula 7 15 7" xfId="45288"/>
    <cellStyle name="Vírgula 7 16" xfId="45289"/>
    <cellStyle name="Vírgula 7 16 2" xfId="45290"/>
    <cellStyle name="Vírgula 7 16 3" xfId="45291"/>
    <cellStyle name="Vírgula 7 16 4" xfId="45292"/>
    <cellStyle name="Vírgula 7 17" xfId="45293"/>
    <cellStyle name="Vírgula 7 17 2" xfId="45294"/>
    <cellStyle name="Vírgula 7 17 3" xfId="45295"/>
    <cellStyle name="Vírgula 7 17 4" xfId="45296"/>
    <cellStyle name="Vírgula 7 18" xfId="45297"/>
    <cellStyle name="Vírgula 7 18 2" xfId="45298"/>
    <cellStyle name="Vírgula 7 18 3" xfId="45299"/>
    <cellStyle name="Vírgula 7 18 4" xfId="45300"/>
    <cellStyle name="Vírgula 7 19" xfId="45301"/>
    <cellStyle name="Vírgula 7 19 2" xfId="45302"/>
    <cellStyle name="Vírgula 7 19 3" xfId="45303"/>
    <cellStyle name="Vírgula 7 2" xfId="169"/>
    <cellStyle name="Vírgula 7 2 10" xfId="45304"/>
    <cellStyle name="Vírgula 7 2 10 2" xfId="45305"/>
    <cellStyle name="Vírgula 7 2 10 2 2" xfId="45306"/>
    <cellStyle name="Vírgula 7 2 10 2 2 2" xfId="45307"/>
    <cellStyle name="Vírgula 7 2 10 2 2 3" xfId="45308"/>
    <cellStyle name="Vírgula 7 2 10 2 2 4" xfId="45309"/>
    <cellStyle name="Vírgula 7 2 10 2 3" xfId="45310"/>
    <cellStyle name="Vírgula 7 2 10 2 3 2" xfId="45311"/>
    <cellStyle name="Vírgula 7 2 10 2 3 3" xfId="45312"/>
    <cellStyle name="Vírgula 7 2 10 2 4" xfId="45313"/>
    <cellStyle name="Vírgula 7 2 10 2 5" xfId="45314"/>
    <cellStyle name="Vírgula 7 2 10 2 6" xfId="45315"/>
    <cellStyle name="Vírgula 7 2 10 3" xfId="45316"/>
    <cellStyle name="Vírgula 7 2 10 3 2" xfId="45317"/>
    <cellStyle name="Vírgula 7 2 10 3 3" xfId="45318"/>
    <cellStyle name="Vírgula 7 2 10 3 4" xfId="45319"/>
    <cellStyle name="Vírgula 7 2 10 4" xfId="45320"/>
    <cellStyle name="Vírgula 7 2 10 4 2" xfId="45321"/>
    <cellStyle name="Vírgula 7 2 10 4 3" xfId="45322"/>
    <cellStyle name="Vírgula 7 2 10 4 4" xfId="45323"/>
    <cellStyle name="Vírgula 7 2 10 5" xfId="45324"/>
    <cellStyle name="Vírgula 7 2 10 5 2" xfId="45325"/>
    <cellStyle name="Vírgula 7 2 10 5 3" xfId="45326"/>
    <cellStyle name="Vírgula 7 2 10 5 4" xfId="45327"/>
    <cellStyle name="Vírgula 7 2 10 6" xfId="45328"/>
    <cellStyle name="Vírgula 7 2 10 6 2" xfId="45329"/>
    <cellStyle name="Vírgula 7 2 10 6 3" xfId="45330"/>
    <cellStyle name="Vírgula 7 2 10 7" xfId="45331"/>
    <cellStyle name="Vírgula 7 2 10 8" xfId="45332"/>
    <cellStyle name="Vírgula 7 2 10 9" xfId="45333"/>
    <cellStyle name="Vírgula 7 2 11" xfId="45334"/>
    <cellStyle name="Vírgula 7 2 11 2" xfId="45335"/>
    <cellStyle name="Vírgula 7 2 11 2 2" xfId="45336"/>
    <cellStyle name="Vírgula 7 2 11 2 2 2" xfId="45337"/>
    <cellStyle name="Vírgula 7 2 11 2 2 3" xfId="45338"/>
    <cellStyle name="Vírgula 7 2 11 2 2 4" xfId="45339"/>
    <cellStyle name="Vírgula 7 2 11 2 3" xfId="45340"/>
    <cellStyle name="Vírgula 7 2 11 2 3 2" xfId="45341"/>
    <cellStyle name="Vírgula 7 2 11 2 3 3" xfId="45342"/>
    <cellStyle name="Vírgula 7 2 11 2 4" xfId="45343"/>
    <cellStyle name="Vírgula 7 2 11 2 5" xfId="45344"/>
    <cellStyle name="Vírgula 7 2 11 2 6" xfId="45345"/>
    <cellStyle name="Vírgula 7 2 11 3" xfId="45346"/>
    <cellStyle name="Vírgula 7 2 11 3 2" xfId="45347"/>
    <cellStyle name="Vírgula 7 2 11 3 3" xfId="45348"/>
    <cellStyle name="Vírgula 7 2 11 3 4" xfId="45349"/>
    <cellStyle name="Vírgula 7 2 11 4" xfId="45350"/>
    <cellStyle name="Vírgula 7 2 11 4 2" xfId="45351"/>
    <cellStyle name="Vírgula 7 2 11 4 3" xfId="45352"/>
    <cellStyle name="Vírgula 7 2 11 4 4" xfId="45353"/>
    <cellStyle name="Vírgula 7 2 11 5" xfId="45354"/>
    <cellStyle name="Vírgula 7 2 11 5 2" xfId="45355"/>
    <cellStyle name="Vírgula 7 2 11 5 3" xfId="45356"/>
    <cellStyle name="Vírgula 7 2 11 6" xfId="45357"/>
    <cellStyle name="Vírgula 7 2 11 7" xfId="45358"/>
    <cellStyle name="Vírgula 7 2 11 8" xfId="45359"/>
    <cellStyle name="Vírgula 7 2 12" xfId="45360"/>
    <cellStyle name="Vírgula 7 2 12 2" xfId="45361"/>
    <cellStyle name="Vírgula 7 2 12 2 2" xfId="45362"/>
    <cellStyle name="Vírgula 7 2 12 2 3" xfId="45363"/>
    <cellStyle name="Vírgula 7 2 12 2 4" xfId="45364"/>
    <cellStyle name="Vírgula 7 2 12 3" xfId="45365"/>
    <cellStyle name="Vírgula 7 2 12 3 2" xfId="45366"/>
    <cellStyle name="Vírgula 7 2 12 3 3" xfId="45367"/>
    <cellStyle name="Vírgula 7 2 12 3 4" xfId="45368"/>
    <cellStyle name="Vírgula 7 2 12 4" xfId="45369"/>
    <cellStyle name="Vírgula 7 2 12 4 2" xfId="45370"/>
    <cellStyle name="Vírgula 7 2 12 4 3" xfId="45371"/>
    <cellStyle name="Vírgula 7 2 12 5" xfId="45372"/>
    <cellStyle name="Vírgula 7 2 12 6" xfId="45373"/>
    <cellStyle name="Vírgula 7 2 12 7" xfId="45374"/>
    <cellStyle name="Vírgula 7 2 13" xfId="45375"/>
    <cellStyle name="Vírgula 7 2 13 2" xfId="45376"/>
    <cellStyle name="Vírgula 7 2 13 3" xfId="45377"/>
    <cellStyle name="Vírgula 7 2 13 4" xfId="45378"/>
    <cellStyle name="Vírgula 7 2 14" xfId="45379"/>
    <cellStyle name="Vírgula 7 2 14 2" xfId="45380"/>
    <cellStyle name="Vírgula 7 2 14 3" xfId="45381"/>
    <cellStyle name="Vírgula 7 2 14 4" xfId="45382"/>
    <cellStyle name="Vírgula 7 2 15" xfId="45383"/>
    <cellStyle name="Vírgula 7 2 15 2" xfId="45384"/>
    <cellStyle name="Vírgula 7 2 15 3" xfId="45385"/>
    <cellStyle name="Vírgula 7 2 15 4" xfId="45386"/>
    <cellStyle name="Vírgula 7 2 16" xfId="45387"/>
    <cellStyle name="Vírgula 7 2 16 2" xfId="45388"/>
    <cellStyle name="Vírgula 7 2 16 3" xfId="45389"/>
    <cellStyle name="Vírgula 7 2 17" xfId="45390"/>
    <cellStyle name="Vírgula 7 2 18" xfId="45391"/>
    <cellStyle name="Vírgula 7 2 19" xfId="45392"/>
    <cellStyle name="Vírgula 7 2 2" xfId="233"/>
    <cellStyle name="Vírgula 7 2 2 10" xfId="45393"/>
    <cellStyle name="Vírgula 7 2 2 10 2" xfId="45394"/>
    <cellStyle name="Vírgula 7 2 2 10 3" xfId="45395"/>
    <cellStyle name="Vírgula 7 2 2 10 4" xfId="45396"/>
    <cellStyle name="Vírgula 7 2 2 11" xfId="45397"/>
    <cellStyle name="Vírgula 7 2 2 11 2" xfId="45398"/>
    <cellStyle name="Vírgula 7 2 2 11 3" xfId="45399"/>
    <cellStyle name="Vírgula 7 2 2 12" xfId="45400"/>
    <cellStyle name="Vírgula 7 2 2 13" xfId="45401"/>
    <cellStyle name="Vírgula 7 2 2 14" xfId="45402"/>
    <cellStyle name="Vírgula 7 2 2 2" xfId="45403"/>
    <cellStyle name="Vírgula 7 2 2 2 10" xfId="45404"/>
    <cellStyle name="Vírgula 7 2 2 2 11" xfId="45405"/>
    <cellStyle name="Vírgula 7 2 2 2 2" xfId="45406"/>
    <cellStyle name="Vírgula 7 2 2 2 2 10" xfId="45407"/>
    <cellStyle name="Vírgula 7 2 2 2 2 2" xfId="45408"/>
    <cellStyle name="Vírgula 7 2 2 2 2 2 2" xfId="45409"/>
    <cellStyle name="Vírgula 7 2 2 2 2 2 2 2" xfId="45410"/>
    <cellStyle name="Vírgula 7 2 2 2 2 2 2 2 2" xfId="45411"/>
    <cellStyle name="Vírgula 7 2 2 2 2 2 2 2 3" xfId="45412"/>
    <cellStyle name="Vírgula 7 2 2 2 2 2 2 2 4" xfId="45413"/>
    <cellStyle name="Vírgula 7 2 2 2 2 2 2 3" xfId="45414"/>
    <cellStyle name="Vírgula 7 2 2 2 2 2 2 3 2" xfId="45415"/>
    <cellStyle name="Vírgula 7 2 2 2 2 2 2 3 3" xfId="45416"/>
    <cellStyle name="Vírgula 7 2 2 2 2 2 2 4" xfId="45417"/>
    <cellStyle name="Vírgula 7 2 2 2 2 2 2 5" xfId="45418"/>
    <cellStyle name="Vírgula 7 2 2 2 2 2 2 6" xfId="45419"/>
    <cellStyle name="Vírgula 7 2 2 2 2 2 3" xfId="45420"/>
    <cellStyle name="Vírgula 7 2 2 2 2 2 3 2" xfId="45421"/>
    <cellStyle name="Vírgula 7 2 2 2 2 2 3 3" xfId="45422"/>
    <cellStyle name="Vírgula 7 2 2 2 2 2 3 4" xfId="45423"/>
    <cellStyle name="Vírgula 7 2 2 2 2 2 4" xfId="45424"/>
    <cellStyle name="Vírgula 7 2 2 2 2 2 4 2" xfId="45425"/>
    <cellStyle name="Vírgula 7 2 2 2 2 2 4 3" xfId="45426"/>
    <cellStyle name="Vírgula 7 2 2 2 2 2 4 4" xfId="45427"/>
    <cellStyle name="Vírgula 7 2 2 2 2 2 5" xfId="45428"/>
    <cellStyle name="Vírgula 7 2 2 2 2 2 5 2" xfId="45429"/>
    <cellStyle name="Vírgula 7 2 2 2 2 2 5 3" xfId="45430"/>
    <cellStyle name="Vírgula 7 2 2 2 2 2 5 4" xfId="45431"/>
    <cellStyle name="Vírgula 7 2 2 2 2 2 6" xfId="45432"/>
    <cellStyle name="Vírgula 7 2 2 2 2 2 6 2" xfId="45433"/>
    <cellStyle name="Vírgula 7 2 2 2 2 2 6 3" xfId="45434"/>
    <cellStyle name="Vírgula 7 2 2 2 2 2 7" xfId="45435"/>
    <cellStyle name="Vírgula 7 2 2 2 2 2 8" xfId="45436"/>
    <cellStyle name="Vírgula 7 2 2 2 2 2 9" xfId="45437"/>
    <cellStyle name="Vírgula 7 2 2 2 2 3" xfId="45438"/>
    <cellStyle name="Vírgula 7 2 2 2 2 3 2" xfId="45439"/>
    <cellStyle name="Vírgula 7 2 2 2 2 3 2 2" xfId="45440"/>
    <cellStyle name="Vírgula 7 2 2 2 2 3 2 3" xfId="45441"/>
    <cellStyle name="Vírgula 7 2 2 2 2 3 2 4" xfId="45442"/>
    <cellStyle name="Vírgula 7 2 2 2 2 3 3" xfId="45443"/>
    <cellStyle name="Vírgula 7 2 2 2 2 3 3 2" xfId="45444"/>
    <cellStyle name="Vírgula 7 2 2 2 2 3 3 3" xfId="45445"/>
    <cellStyle name="Vírgula 7 2 2 2 2 3 4" xfId="45446"/>
    <cellStyle name="Vírgula 7 2 2 2 2 3 5" xfId="45447"/>
    <cellStyle name="Vírgula 7 2 2 2 2 3 6" xfId="45448"/>
    <cellStyle name="Vírgula 7 2 2 2 2 4" xfId="45449"/>
    <cellStyle name="Vírgula 7 2 2 2 2 4 2" xfId="45450"/>
    <cellStyle name="Vírgula 7 2 2 2 2 4 3" xfId="45451"/>
    <cellStyle name="Vírgula 7 2 2 2 2 4 4" xfId="45452"/>
    <cellStyle name="Vírgula 7 2 2 2 2 5" xfId="45453"/>
    <cellStyle name="Vírgula 7 2 2 2 2 5 2" xfId="45454"/>
    <cellStyle name="Vírgula 7 2 2 2 2 5 3" xfId="45455"/>
    <cellStyle name="Vírgula 7 2 2 2 2 5 4" xfId="45456"/>
    <cellStyle name="Vírgula 7 2 2 2 2 6" xfId="45457"/>
    <cellStyle name="Vírgula 7 2 2 2 2 6 2" xfId="45458"/>
    <cellStyle name="Vírgula 7 2 2 2 2 6 3" xfId="45459"/>
    <cellStyle name="Vírgula 7 2 2 2 2 6 4" xfId="45460"/>
    <cellStyle name="Vírgula 7 2 2 2 2 7" xfId="45461"/>
    <cellStyle name="Vírgula 7 2 2 2 2 7 2" xfId="45462"/>
    <cellStyle name="Vírgula 7 2 2 2 2 7 3" xfId="45463"/>
    <cellStyle name="Vírgula 7 2 2 2 2 8" xfId="45464"/>
    <cellStyle name="Vírgula 7 2 2 2 2 9" xfId="45465"/>
    <cellStyle name="Vírgula 7 2 2 2 3" xfId="45466"/>
    <cellStyle name="Vírgula 7 2 2 2 3 2" xfId="45467"/>
    <cellStyle name="Vírgula 7 2 2 2 3 2 2" xfId="45468"/>
    <cellStyle name="Vírgula 7 2 2 2 3 2 2 2" xfId="45469"/>
    <cellStyle name="Vírgula 7 2 2 2 3 2 2 3" xfId="45470"/>
    <cellStyle name="Vírgula 7 2 2 2 3 2 2 4" xfId="45471"/>
    <cellStyle name="Vírgula 7 2 2 2 3 2 3" xfId="45472"/>
    <cellStyle name="Vírgula 7 2 2 2 3 2 3 2" xfId="45473"/>
    <cellStyle name="Vírgula 7 2 2 2 3 2 3 3" xfId="45474"/>
    <cellStyle name="Vírgula 7 2 2 2 3 2 4" xfId="45475"/>
    <cellStyle name="Vírgula 7 2 2 2 3 2 5" xfId="45476"/>
    <cellStyle name="Vírgula 7 2 2 2 3 2 6" xfId="45477"/>
    <cellStyle name="Vírgula 7 2 2 2 3 3" xfId="45478"/>
    <cellStyle name="Vírgula 7 2 2 2 3 3 2" xfId="45479"/>
    <cellStyle name="Vírgula 7 2 2 2 3 3 3" xfId="45480"/>
    <cellStyle name="Vírgula 7 2 2 2 3 3 4" xfId="45481"/>
    <cellStyle name="Vírgula 7 2 2 2 3 4" xfId="45482"/>
    <cellStyle name="Vírgula 7 2 2 2 3 4 2" xfId="45483"/>
    <cellStyle name="Vírgula 7 2 2 2 3 4 3" xfId="45484"/>
    <cellStyle name="Vírgula 7 2 2 2 3 4 4" xfId="45485"/>
    <cellStyle name="Vírgula 7 2 2 2 3 5" xfId="45486"/>
    <cellStyle name="Vírgula 7 2 2 2 3 5 2" xfId="45487"/>
    <cellStyle name="Vírgula 7 2 2 2 3 5 3" xfId="45488"/>
    <cellStyle name="Vírgula 7 2 2 2 3 5 4" xfId="45489"/>
    <cellStyle name="Vírgula 7 2 2 2 3 6" xfId="45490"/>
    <cellStyle name="Vírgula 7 2 2 2 3 6 2" xfId="45491"/>
    <cellStyle name="Vírgula 7 2 2 2 3 6 3" xfId="45492"/>
    <cellStyle name="Vírgula 7 2 2 2 3 7" xfId="45493"/>
    <cellStyle name="Vírgula 7 2 2 2 3 8" xfId="45494"/>
    <cellStyle name="Vírgula 7 2 2 2 3 9" xfId="45495"/>
    <cellStyle name="Vírgula 7 2 2 2 4" xfId="45496"/>
    <cellStyle name="Vírgula 7 2 2 2 4 2" xfId="45497"/>
    <cellStyle name="Vírgula 7 2 2 2 4 2 2" xfId="45498"/>
    <cellStyle name="Vírgula 7 2 2 2 4 2 3" xfId="45499"/>
    <cellStyle name="Vírgula 7 2 2 2 4 2 4" xfId="45500"/>
    <cellStyle name="Vírgula 7 2 2 2 4 3" xfId="45501"/>
    <cellStyle name="Vírgula 7 2 2 2 4 3 2" xfId="45502"/>
    <cellStyle name="Vírgula 7 2 2 2 4 3 3" xfId="45503"/>
    <cellStyle name="Vírgula 7 2 2 2 4 4" xfId="45504"/>
    <cellStyle name="Vírgula 7 2 2 2 4 5" xfId="45505"/>
    <cellStyle name="Vírgula 7 2 2 2 4 6" xfId="45506"/>
    <cellStyle name="Vírgula 7 2 2 2 5" xfId="45507"/>
    <cellStyle name="Vírgula 7 2 2 2 5 2" xfId="45508"/>
    <cellStyle name="Vírgula 7 2 2 2 5 3" xfId="45509"/>
    <cellStyle name="Vírgula 7 2 2 2 5 4" xfId="45510"/>
    <cellStyle name="Vírgula 7 2 2 2 6" xfId="45511"/>
    <cellStyle name="Vírgula 7 2 2 2 6 2" xfId="45512"/>
    <cellStyle name="Vírgula 7 2 2 2 6 3" xfId="45513"/>
    <cellStyle name="Vírgula 7 2 2 2 6 4" xfId="45514"/>
    <cellStyle name="Vírgula 7 2 2 2 7" xfId="45515"/>
    <cellStyle name="Vírgula 7 2 2 2 7 2" xfId="45516"/>
    <cellStyle name="Vírgula 7 2 2 2 7 3" xfId="45517"/>
    <cellStyle name="Vírgula 7 2 2 2 7 4" xfId="45518"/>
    <cellStyle name="Vírgula 7 2 2 2 8" xfId="45519"/>
    <cellStyle name="Vírgula 7 2 2 2 8 2" xfId="45520"/>
    <cellStyle name="Vírgula 7 2 2 2 8 3" xfId="45521"/>
    <cellStyle name="Vírgula 7 2 2 2 9" xfId="45522"/>
    <cellStyle name="Vírgula 7 2 2 3" xfId="45523"/>
    <cellStyle name="Vírgula 7 2 2 3 10" xfId="45524"/>
    <cellStyle name="Vírgula 7 2 2 3 2" xfId="45525"/>
    <cellStyle name="Vírgula 7 2 2 3 2 2" xfId="45526"/>
    <cellStyle name="Vírgula 7 2 2 3 2 2 2" xfId="45527"/>
    <cellStyle name="Vírgula 7 2 2 3 2 2 2 2" xfId="45528"/>
    <cellStyle name="Vírgula 7 2 2 3 2 2 2 3" xfId="45529"/>
    <cellStyle name="Vírgula 7 2 2 3 2 2 2 4" xfId="45530"/>
    <cellStyle name="Vírgula 7 2 2 3 2 2 3" xfId="45531"/>
    <cellStyle name="Vírgula 7 2 2 3 2 2 3 2" xfId="45532"/>
    <cellStyle name="Vírgula 7 2 2 3 2 2 3 3" xfId="45533"/>
    <cellStyle name="Vírgula 7 2 2 3 2 2 4" xfId="45534"/>
    <cellStyle name="Vírgula 7 2 2 3 2 2 5" xfId="45535"/>
    <cellStyle name="Vírgula 7 2 2 3 2 2 6" xfId="45536"/>
    <cellStyle name="Vírgula 7 2 2 3 2 3" xfId="45537"/>
    <cellStyle name="Vírgula 7 2 2 3 2 3 2" xfId="45538"/>
    <cellStyle name="Vírgula 7 2 2 3 2 3 3" xfId="45539"/>
    <cellStyle name="Vírgula 7 2 2 3 2 3 4" xfId="45540"/>
    <cellStyle name="Vírgula 7 2 2 3 2 4" xfId="45541"/>
    <cellStyle name="Vírgula 7 2 2 3 2 4 2" xfId="45542"/>
    <cellStyle name="Vírgula 7 2 2 3 2 4 3" xfId="45543"/>
    <cellStyle name="Vírgula 7 2 2 3 2 4 4" xfId="45544"/>
    <cellStyle name="Vírgula 7 2 2 3 2 5" xfId="45545"/>
    <cellStyle name="Vírgula 7 2 2 3 2 5 2" xfId="45546"/>
    <cellStyle name="Vírgula 7 2 2 3 2 5 3" xfId="45547"/>
    <cellStyle name="Vírgula 7 2 2 3 2 5 4" xfId="45548"/>
    <cellStyle name="Vírgula 7 2 2 3 2 6" xfId="45549"/>
    <cellStyle name="Vírgula 7 2 2 3 2 6 2" xfId="45550"/>
    <cellStyle name="Vírgula 7 2 2 3 2 6 3" xfId="45551"/>
    <cellStyle name="Vírgula 7 2 2 3 2 7" xfId="45552"/>
    <cellStyle name="Vírgula 7 2 2 3 2 8" xfId="45553"/>
    <cellStyle name="Vírgula 7 2 2 3 2 9" xfId="45554"/>
    <cellStyle name="Vírgula 7 2 2 3 3" xfId="45555"/>
    <cellStyle name="Vírgula 7 2 2 3 3 2" xfId="45556"/>
    <cellStyle name="Vírgula 7 2 2 3 3 2 2" xfId="45557"/>
    <cellStyle name="Vírgula 7 2 2 3 3 2 3" xfId="45558"/>
    <cellStyle name="Vírgula 7 2 2 3 3 2 4" xfId="45559"/>
    <cellStyle name="Vírgula 7 2 2 3 3 3" xfId="45560"/>
    <cellStyle name="Vírgula 7 2 2 3 3 3 2" xfId="45561"/>
    <cellStyle name="Vírgula 7 2 2 3 3 3 3" xfId="45562"/>
    <cellStyle name="Vírgula 7 2 2 3 3 4" xfId="45563"/>
    <cellStyle name="Vírgula 7 2 2 3 3 5" xfId="45564"/>
    <cellStyle name="Vírgula 7 2 2 3 3 6" xfId="45565"/>
    <cellStyle name="Vírgula 7 2 2 3 4" xfId="45566"/>
    <cellStyle name="Vírgula 7 2 2 3 4 2" xfId="45567"/>
    <cellStyle name="Vírgula 7 2 2 3 4 3" xfId="45568"/>
    <cellStyle name="Vírgula 7 2 2 3 4 4" xfId="45569"/>
    <cellStyle name="Vírgula 7 2 2 3 5" xfId="45570"/>
    <cellStyle name="Vírgula 7 2 2 3 5 2" xfId="45571"/>
    <cellStyle name="Vírgula 7 2 2 3 5 3" xfId="45572"/>
    <cellStyle name="Vírgula 7 2 2 3 5 4" xfId="45573"/>
    <cellStyle name="Vírgula 7 2 2 3 6" xfId="45574"/>
    <cellStyle name="Vírgula 7 2 2 3 6 2" xfId="45575"/>
    <cellStyle name="Vírgula 7 2 2 3 6 3" xfId="45576"/>
    <cellStyle name="Vírgula 7 2 2 3 6 4" xfId="45577"/>
    <cellStyle name="Vírgula 7 2 2 3 7" xfId="45578"/>
    <cellStyle name="Vírgula 7 2 2 3 7 2" xfId="45579"/>
    <cellStyle name="Vírgula 7 2 2 3 7 3" xfId="45580"/>
    <cellStyle name="Vírgula 7 2 2 3 8" xfId="45581"/>
    <cellStyle name="Vírgula 7 2 2 3 9" xfId="45582"/>
    <cellStyle name="Vírgula 7 2 2 4" xfId="45583"/>
    <cellStyle name="Vírgula 7 2 2 4 2" xfId="45584"/>
    <cellStyle name="Vírgula 7 2 2 4 2 2" xfId="45585"/>
    <cellStyle name="Vírgula 7 2 2 4 2 2 2" xfId="45586"/>
    <cellStyle name="Vírgula 7 2 2 4 2 2 3" xfId="45587"/>
    <cellStyle name="Vírgula 7 2 2 4 2 2 4" xfId="45588"/>
    <cellStyle name="Vírgula 7 2 2 4 2 3" xfId="45589"/>
    <cellStyle name="Vírgula 7 2 2 4 2 3 2" xfId="45590"/>
    <cellStyle name="Vírgula 7 2 2 4 2 3 3" xfId="45591"/>
    <cellStyle name="Vírgula 7 2 2 4 2 4" xfId="45592"/>
    <cellStyle name="Vírgula 7 2 2 4 2 5" xfId="45593"/>
    <cellStyle name="Vírgula 7 2 2 4 2 6" xfId="45594"/>
    <cellStyle name="Vírgula 7 2 2 4 3" xfId="45595"/>
    <cellStyle name="Vírgula 7 2 2 4 3 2" xfId="45596"/>
    <cellStyle name="Vírgula 7 2 2 4 3 3" xfId="45597"/>
    <cellStyle name="Vírgula 7 2 2 4 3 4" xfId="45598"/>
    <cellStyle name="Vírgula 7 2 2 4 4" xfId="45599"/>
    <cellStyle name="Vírgula 7 2 2 4 4 2" xfId="45600"/>
    <cellStyle name="Vírgula 7 2 2 4 4 3" xfId="45601"/>
    <cellStyle name="Vírgula 7 2 2 4 4 4" xfId="45602"/>
    <cellStyle name="Vírgula 7 2 2 4 5" xfId="45603"/>
    <cellStyle name="Vírgula 7 2 2 4 5 2" xfId="45604"/>
    <cellStyle name="Vírgula 7 2 2 4 5 3" xfId="45605"/>
    <cellStyle name="Vírgula 7 2 2 4 5 4" xfId="45606"/>
    <cellStyle name="Vírgula 7 2 2 4 6" xfId="45607"/>
    <cellStyle name="Vírgula 7 2 2 4 6 2" xfId="45608"/>
    <cellStyle name="Vírgula 7 2 2 4 6 3" xfId="45609"/>
    <cellStyle name="Vírgula 7 2 2 4 7" xfId="45610"/>
    <cellStyle name="Vírgula 7 2 2 4 8" xfId="45611"/>
    <cellStyle name="Vírgula 7 2 2 4 9" xfId="45612"/>
    <cellStyle name="Vírgula 7 2 2 5" xfId="45613"/>
    <cellStyle name="Vírgula 7 2 2 5 2" xfId="45614"/>
    <cellStyle name="Vírgula 7 2 2 5 2 2" xfId="45615"/>
    <cellStyle name="Vírgula 7 2 2 5 2 2 2" xfId="45616"/>
    <cellStyle name="Vírgula 7 2 2 5 2 2 3" xfId="45617"/>
    <cellStyle name="Vírgula 7 2 2 5 2 2 4" xfId="45618"/>
    <cellStyle name="Vírgula 7 2 2 5 2 3" xfId="45619"/>
    <cellStyle name="Vírgula 7 2 2 5 2 3 2" xfId="45620"/>
    <cellStyle name="Vírgula 7 2 2 5 2 3 3" xfId="45621"/>
    <cellStyle name="Vírgula 7 2 2 5 2 4" xfId="45622"/>
    <cellStyle name="Vírgula 7 2 2 5 2 5" xfId="45623"/>
    <cellStyle name="Vírgula 7 2 2 5 2 6" xfId="45624"/>
    <cellStyle name="Vírgula 7 2 2 5 3" xfId="45625"/>
    <cellStyle name="Vírgula 7 2 2 5 3 2" xfId="45626"/>
    <cellStyle name="Vírgula 7 2 2 5 3 3" xfId="45627"/>
    <cellStyle name="Vírgula 7 2 2 5 3 4" xfId="45628"/>
    <cellStyle name="Vírgula 7 2 2 5 4" xfId="45629"/>
    <cellStyle name="Vírgula 7 2 2 5 4 2" xfId="45630"/>
    <cellStyle name="Vírgula 7 2 2 5 4 3" xfId="45631"/>
    <cellStyle name="Vírgula 7 2 2 5 4 4" xfId="45632"/>
    <cellStyle name="Vírgula 7 2 2 5 5" xfId="45633"/>
    <cellStyle name="Vírgula 7 2 2 5 5 2" xfId="45634"/>
    <cellStyle name="Vírgula 7 2 2 5 5 3" xfId="45635"/>
    <cellStyle name="Vírgula 7 2 2 5 5 4" xfId="45636"/>
    <cellStyle name="Vírgula 7 2 2 5 6" xfId="45637"/>
    <cellStyle name="Vírgula 7 2 2 5 6 2" xfId="45638"/>
    <cellStyle name="Vírgula 7 2 2 5 6 3" xfId="45639"/>
    <cellStyle name="Vírgula 7 2 2 5 7" xfId="45640"/>
    <cellStyle name="Vírgula 7 2 2 5 8" xfId="45641"/>
    <cellStyle name="Vírgula 7 2 2 5 9" xfId="45642"/>
    <cellStyle name="Vírgula 7 2 2 6" xfId="45643"/>
    <cellStyle name="Vírgula 7 2 2 6 2" xfId="45644"/>
    <cellStyle name="Vírgula 7 2 2 6 2 2" xfId="45645"/>
    <cellStyle name="Vírgula 7 2 2 6 2 2 2" xfId="45646"/>
    <cellStyle name="Vírgula 7 2 2 6 2 2 3" xfId="45647"/>
    <cellStyle name="Vírgula 7 2 2 6 2 2 4" xfId="45648"/>
    <cellStyle name="Vírgula 7 2 2 6 2 3" xfId="45649"/>
    <cellStyle name="Vírgula 7 2 2 6 2 3 2" xfId="45650"/>
    <cellStyle name="Vírgula 7 2 2 6 2 3 3" xfId="45651"/>
    <cellStyle name="Vírgula 7 2 2 6 2 4" xfId="45652"/>
    <cellStyle name="Vírgula 7 2 2 6 2 5" xfId="45653"/>
    <cellStyle name="Vírgula 7 2 2 6 2 6" xfId="45654"/>
    <cellStyle name="Vírgula 7 2 2 6 3" xfId="45655"/>
    <cellStyle name="Vírgula 7 2 2 6 3 2" xfId="45656"/>
    <cellStyle name="Vírgula 7 2 2 6 3 3" xfId="45657"/>
    <cellStyle name="Vírgula 7 2 2 6 3 4" xfId="45658"/>
    <cellStyle name="Vírgula 7 2 2 6 4" xfId="45659"/>
    <cellStyle name="Vírgula 7 2 2 6 4 2" xfId="45660"/>
    <cellStyle name="Vírgula 7 2 2 6 4 3" xfId="45661"/>
    <cellStyle name="Vírgula 7 2 2 6 4 4" xfId="45662"/>
    <cellStyle name="Vírgula 7 2 2 6 5" xfId="45663"/>
    <cellStyle name="Vírgula 7 2 2 6 5 2" xfId="45664"/>
    <cellStyle name="Vírgula 7 2 2 6 5 3" xfId="45665"/>
    <cellStyle name="Vírgula 7 2 2 6 6" xfId="45666"/>
    <cellStyle name="Vírgula 7 2 2 6 7" xfId="45667"/>
    <cellStyle name="Vírgula 7 2 2 6 8" xfId="45668"/>
    <cellStyle name="Vírgula 7 2 2 7" xfId="45669"/>
    <cellStyle name="Vírgula 7 2 2 7 2" xfId="45670"/>
    <cellStyle name="Vírgula 7 2 2 7 2 2" xfId="45671"/>
    <cellStyle name="Vírgula 7 2 2 7 2 3" xfId="45672"/>
    <cellStyle name="Vírgula 7 2 2 7 2 4" xfId="45673"/>
    <cellStyle name="Vírgula 7 2 2 7 3" xfId="45674"/>
    <cellStyle name="Vírgula 7 2 2 7 3 2" xfId="45675"/>
    <cellStyle name="Vírgula 7 2 2 7 3 3" xfId="45676"/>
    <cellStyle name="Vírgula 7 2 2 7 4" xfId="45677"/>
    <cellStyle name="Vírgula 7 2 2 7 5" xfId="45678"/>
    <cellStyle name="Vírgula 7 2 2 7 6" xfId="45679"/>
    <cellStyle name="Vírgula 7 2 2 8" xfId="45680"/>
    <cellStyle name="Vírgula 7 2 2 8 2" xfId="45681"/>
    <cellStyle name="Vírgula 7 2 2 8 3" xfId="45682"/>
    <cellStyle name="Vírgula 7 2 2 8 4" xfId="45683"/>
    <cellStyle name="Vírgula 7 2 2 9" xfId="45684"/>
    <cellStyle name="Vírgula 7 2 2 9 2" xfId="45685"/>
    <cellStyle name="Vírgula 7 2 2 9 3" xfId="45686"/>
    <cellStyle name="Vírgula 7 2 2 9 4" xfId="45687"/>
    <cellStyle name="Vírgula 7 2 3" xfId="45688"/>
    <cellStyle name="Vírgula 7 2 3 10" xfId="45689"/>
    <cellStyle name="Vírgula 7 2 3 10 2" xfId="45690"/>
    <cellStyle name="Vírgula 7 2 3 10 3" xfId="45691"/>
    <cellStyle name="Vírgula 7 2 3 10 4" xfId="45692"/>
    <cellStyle name="Vírgula 7 2 3 11" xfId="45693"/>
    <cellStyle name="Vírgula 7 2 3 11 2" xfId="45694"/>
    <cellStyle name="Vírgula 7 2 3 11 3" xfId="45695"/>
    <cellStyle name="Vírgula 7 2 3 12" xfId="45696"/>
    <cellStyle name="Vírgula 7 2 3 13" xfId="45697"/>
    <cellStyle name="Vírgula 7 2 3 14" xfId="45698"/>
    <cellStyle name="Vírgula 7 2 3 2" xfId="45699"/>
    <cellStyle name="Vírgula 7 2 3 2 10" xfId="45700"/>
    <cellStyle name="Vírgula 7 2 3 2 11" xfId="45701"/>
    <cellStyle name="Vírgula 7 2 3 2 2" xfId="45702"/>
    <cellStyle name="Vírgula 7 2 3 2 2 10" xfId="45703"/>
    <cellStyle name="Vírgula 7 2 3 2 2 2" xfId="45704"/>
    <cellStyle name="Vírgula 7 2 3 2 2 2 2" xfId="45705"/>
    <cellStyle name="Vírgula 7 2 3 2 2 2 2 2" xfId="45706"/>
    <cellStyle name="Vírgula 7 2 3 2 2 2 2 2 2" xfId="45707"/>
    <cellStyle name="Vírgula 7 2 3 2 2 2 2 2 3" xfId="45708"/>
    <cellStyle name="Vírgula 7 2 3 2 2 2 2 2 4" xfId="45709"/>
    <cellStyle name="Vírgula 7 2 3 2 2 2 2 3" xfId="45710"/>
    <cellStyle name="Vírgula 7 2 3 2 2 2 2 3 2" xfId="45711"/>
    <cellStyle name="Vírgula 7 2 3 2 2 2 2 3 3" xfId="45712"/>
    <cellStyle name="Vírgula 7 2 3 2 2 2 2 4" xfId="45713"/>
    <cellStyle name="Vírgula 7 2 3 2 2 2 2 5" xfId="45714"/>
    <cellStyle name="Vírgula 7 2 3 2 2 2 2 6" xfId="45715"/>
    <cellStyle name="Vírgula 7 2 3 2 2 2 3" xfId="45716"/>
    <cellStyle name="Vírgula 7 2 3 2 2 2 3 2" xfId="45717"/>
    <cellStyle name="Vírgula 7 2 3 2 2 2 3 3" xfId="45718"/>
    <cellStyle name="Vírgula 7 2 3 2 2 2 3 4" xfId="45719"/>
    <cellStyle name="Vírgula 7 2 3 2 2 2 4" xfId="45720"/>
    <cellStyle name="Vírgula 7 2 3 2 2 2 4 2" xfId="45721"/>
    <cellStyle name="Vírgula 7 2 3 2 2 2 4 3" xfId="45722"/>
    <cellStyle name="Vírgula 7 2 3 2 2 2 4 4" xfId="45723"/>
    <cellStyle name="Vírgula 7 2 3 2 2 2 5" xfId="45724"/>
    <cellStyle name="Vírgula 7 2 3 2 2 2 5 2" xfId="45725"/>
    <cellStyle name="Vírgula 7 2 3 2 2 2 5 3" xfId="45726"/>
    <cellStyle name="Vírgula 7 2 3 2 2 2 5 4" xfId="45727"/>
    <cellStyle name="Vírgula 7 2 3 2 2 2 6" xfId="45728"/>
    <cellStyle name="Vírgula 7 2 3 2 2 2 6 2" xfId="45729"/>
    <cellStyle name="Vírgula 7 2 3 2 2 2 6 3" xfId="45730"/>
    <cellStyle name="Vírgula 7 2 3 2 2 2 7" xfId="45731"/>
    <cellStyle name="Vírgula 7 2 3 2 2 2 8" xfId="45732"/>
    <cellStyle name="Vírgula 7 2 3 2 2 2 9" xfId="45733"/>
    <cellStyle name="Vírgula 7 2 3 2 2 3" xfId="45734"/>
    <cellStyle name="Vírgula 7 2 3 2 2 3 2" xfId="45735"/>
    <cellStyle name="Vírgula 7 2 3 2 2 3 2 2" xfId="45736"/>
    <cellStyle name="Vírgula 7 2 3 2 2 3 2 3" xfId="45737"/>
    <cellStyle name="Vírgula 7 2 3 2 2 3 2 4" xfId="45738"/>
    <cellStyle name="Vírgula 7 2 3 2 2 3 3" xfId="45739"/>
    <cellStyle name="Vírgula 7 2 3 2 2 3 3 2" xfId="45740"/>
    <cellStyle name="Vírgula 7 2 3 2 2 3 3 3" xfId="45741"/>
    <cellStyle name="Vírgula 7 2 3 2 2 3 4" xfId="45742"/>
    <cellStyle name="Vírgula 7 2 3 2 2 3 5" xfId="45743"/>
    <cellStyle name="Vírgula 7 2 3 2 2 3 6" xfId="45744"/>
    <cellStyle name="Vírgula 7 2 3 2 2 4" xfId="45745"/>
    <cellStyle name="Vírgula 7 2 3 2 2 4 2" xfId="45746"/>
    <cellStyle name="Vírgula 7 2 3 2 2 4 3" xfId="45747"/>
    <cellStyle name="Vírgula 7 2 3 2 2 4 4" xfId="45748"/>
    <cellStyle name="Vírgula 7 2 3 2 2 5" xfId="45749"/>
    <cellStyle name="Vírgula 7 2 3 2 2 5 2" xfId="45750"/>
    <cellStyle name="Vírgula 7 2 3 2 2 5 3" xfId="45751"/>
    <cellStyle name="Vírgula 7 2 3 2 2 5 4" xfId="45752"/>
    <cellStyle name="Vírgula 7 2 3 2 2 6" xfId="45753"/>
    <cellStyle name="Vírgula 7 2 3 2 2 6 2" xfId="45754"/>
    <cellStyle name="Vírgula 7 2 3 2 2 6 3" xfId="45755"/>
    <cellStyle name="Vírgula 7 2 3 2 2 6 4" xfId="45756"/>
    <cellStyle name="Vírgula 7 2 3 2 2 7" xfId="45757"/>
    <cellStyle name="Vírgula 7 2 3 2 2 7 2" xfId="45758"/>
    <cellStyle name="Vírgula 7 2 3 2 2 7 3" xfId="45759"/>
    <cellStyle name="Vírgula 7 2 3 2 2 8" xfId="45760"/>
    <cellStyle name="Vírgula 7 2 3 2 2 9" xfId="45761"/>
    <cellStyle name="Vírgula 7 2 3 2 3" xfId="45762"/>
    <cellStyle name="Vírgula 7 2 3 2 3 2" xfId="45763"/>
    <cellStyle name="Vírgula 7 2 3 2 3 2 2" xfId="45764"/>
    <cellStyle name="Vírgula 7 2 3 2 3 2 2 2" xfId="45765"/>
    <cellStyle name="Vírgula 7 2 3 2 3 2 2 3" xfId="45766"/>
    <cellStyle name="Vírgula 7 2 3 2 3 2 2 4" xfId="45767"/>
    <cellStyle name="Vírgula 7 2 3 2 3 2 3" xfId="45768"/>
    <cellStyle name="Vírgula 7 2 3 2 3 2 3 2" xfId="45769"/>
    <cellStyle name="Vírgula 7 2 3 2 3 2 3 3" xfId="45770"/>
    <cellStyle name="Vírgula 7 2 3 2 3 2 4" xfId="45771"/>
    <cellStyle name="Vírgula 7 2 3 2 3 2 5" xfId="45772"/>
    <cellStyle name="Vírgula 7 2 3 2 3 2 6" xfId="45773"/>
    <cellStyle name="Vírgula 7 2 3 2 3 3" xfId="45774"/>
    <cellStyle name="Vírgula 7 2 3 2 3 3 2" xfId="45775"/>
    <cellStyle name="Vírgula 7 2 3 2 3 3 3" xfId="45776"/>
    <cellStyle name="Vírgula 7 2 3 2 3 3 4" xfId="45777"/>
    <cellStyle name="Vírgula 7 2 3 2 3 4" xfId="45778"/>
    <cellStyle name="Vírgula 7 2 3 2 3 4 2" xfId="45779"/>
    <cellStyle name="Vírgula 7 2 3 2 3 4 3" xfId="45780"/>
    <cellStyle name="Vírgula 7 2 3 2 3 4 4" xfId="45781"/>
    <cellStyle name="Vírgula 7 2 3 2 3 5" xfId="45782"/>
    <cellStyle name="Vírgula 7 2 3 2 3 5 2" xfId="45783"/>
    <cellStyle name="Vírgula 7 2 3 2 3 5 3" xfId="45784"/>
    <cellStyle name="Vírgula 7 2 3 2 3 5 4" xfId="45785"/>
    <cellStyle name="Vírgula 7 2 3 2 3 6" xfId="45786"/>
    <cellStyle name="Vírgula 7 2 3 2 3 6 2" xfId="45787"/>
    <cellStyle name="Vírgula 7 2 3 2 3 6 3" xfId="45788"/>
    <cellStyle name="Vírgula 7 2 3 2 3 7" xfId="45789"/>
    <cellStyle name="Vírgula 7 2 3 2 3 8" xfId="45790"/>
    <cellStyle name="Vírgula 7 2 3 2 3 9" xfId="45791"/>
    <cellStyle name="Vírgula 7 2 3 2 4" xfId="45792"/>
    <cellStyle name="Vírgula 7 2 3 2 4 2" xfId="45793"/>
    <cellStyle name="Vírgula 7 2 3 2 4 2 2" xfId="45794"/>
    <cellStyle name="Vírgula 7 2 3 2 4 2 3" xfId="45795"/>
    <cellStyle name="Vírgula 7 2 3 2 4 2 4" xfId="45796"/>
    <cellStyle name="Vírgula 7 2 3 2 4 3" xfId="45797"/>
    <cellStyle name="Vírgula 7 2 3 2 4 3 2" xfId="45798"/>
    <cellStyle name="Vírgula 7 2 3 2 4 3 3" xfId="45799"/>
    <cellStyle name="Vírgula 7 2 3 2 4 4" xfId="45800"/>
    <cellStyle name="Vírgula 7 2 3 2 4 5" xfId="45801"/>
    <cellStyle name="Vírgula 7 2 3 2 4 6" xfId="45802"/>
    <cellStyle name="Vírgula 7 2 3 2 5" xfId="45803"/>
    <cellStyle name="Vírgula 7 2 3 2 5 2" xfId="45804"/>
    <cellStyle name="Vírgula 7 2 3 2 5 3" xfId="45805"/>
    <cellStyle name="Vírgula 7 2 3 2 5 4" xfId="45806"/>
    <cellStyle name="Vírgula 7 2 3 2 6" xfId="45807"/>
    <cellStyle name="Vírgula 7 2 3 2 6 2" xfId="45808"/>
    <cellStyle name="Vírgula 7 2 3 2 6 3" xfId="45809"/>
    <cellStyle name="Vírgula 7 2 3 2 6 4" xfId="45810"/>
    <cellStyle name="Vírgula 7 2 3 2 7" xfId="45811"/>
    <cellStyle name="Vírgula 7 2 3 2 7 2" xfId="45812"/>
    <cellStyle name="Vírgula 7 2 3 2 7 3" xfId="45813"/>
    <cellStyle name="Vírgula 7 2 3 2 7 4" xfId="45814"/>
    <cellStyle name="Vírgula 7 2 3 2 8" xfId="45815"/>
    <cellStyle name="Vírgula 7 2 3 2 8 2" xfId="45816"/>
    <cellStyle name="Vírgula 7 2 3 2 8 3" xfId="45817"/>
    <cellStyle name="Vírgula 7 2 3 2 9" xfId="45818"/>
    <cellStyle name="Vírgula 7 2 3 3" xfId="45819"/>
    <cellStyle name="Vírgula 7 2 3 3 10" xfId="45820"/>
    <cellStyle name="Vírgula 7 2 3 3 2" xfId="45821"/>
    <cellStyle name="Vírgula 7 2 3 3 2 2" xfId="45822"/>
    <cellStyle name="Vírgula 7 2 3 3 2 2 2" xfId="45823"/>
    <cellStyle name="Vírgula 7 2 3 3 2 2 2 2" xfId="45824"/>
    <cellStyle name="Vírgula 7 2 3 3 2 2 2 3" xfId="45825"/>
    <cellStyle name="Vírgula 7 2 3 3 2 2 2 4" xfId="45826"/>
    <cellStyle name="Vírgula 7 2 3 3 2 2 3" xfId="45827"/>
    <cellStyle name="Vírgula 7 2 3 3 2 2 3 2" xfId="45828"/>
    <cellStyle name="Vírgula 7 2 3 3 2 2 3 3" xfId="45829"/>
    <cellStyle name="Vírgula 7 2 3 3 2 2 4" xfId="45830"/>
    <cellStyle name="Vírgula 7 2 3 3 2 2 5" xfId="45831"/>
    <cellStyle name="Vírgula 7 2 3 3 2 2 6" xfId="45832"/>
    <cellStyle name="Vírgula 7 2 3 3 2 3" xfId="45833"/>
    <cellStyle name="Vírgula 7 2 3 3 2 3 2" xfId="45834"/>
    <cellStyle name="Vírgula 7 2 3 3 2 3 3" xfId="45835"/>
    <cellStyle name="Vírgula 7 2 3 3 2 3 4" xfId="45836"/>
    <cellStyle name="Vírgula 7 2 3 3 2 4" xfId="45837"/>
    <cellStyle name="Vírgula 7 2 3 3 2 4 2" xfId="45838"/>
    <cellStyle name="Vírgula 7 2 3 3 2 4 3" xfId="45839"/>
    <cellStyle name="Vírgula 7 2 3 3 2 4 4" xfId="45840"/>
    <cellStyle name="Vírgula 7 2 3 3 2 5" xfId="45841"/>
    <cellStyle name="Vírgula 7 2 3 3 2 5 2" xfId="45842"/>
    <cellStyle name="Vírgula 7 2 3 3 2 5 3" xfId="45843"/>
    <cellStyle name="Vírgula 7 2 3 3 2 5 4" xfId="45844"/>
    <cellStyle name="Vírgula 7 2 3 3 2 6" xfId="45845"/>
    <cellStyle name="Vírgula 7 2 3 3 2 6 2" xfId="45846"/>
    <cellStyle name="Vírgula 7 2 3 3 2 6 3" xfId="45847"/>
    <cellStyle name="Vírgula 7 2 3 3 2 7" xfId="45848"/>
    <cellStyle name="Vírgula 7 2 3 3 2 8" xfId="45849"/>
    <cellStyle name="Vírgula 7 2 3 3 2 9" xfId="45850"/>
    <cellStyle name="Vírgula 7 2 3 3 3" xfId="45851"/>
    <cellStyle name="Vírgula 7 2 3 3 3 2" xfId="45852"/>
    <cellStyle name="Vírgula 7 2 3 3 3 2 2" xfId="45853"/>
    <cellStyle name="Vírgula 7 2 3 3 3 2 3" xfId="45854"/>
    <cellStyle name="Vírgula 7 2 3 3 3 2 4" xfId="45855"/>
    <cellStyle name="Vírgula 7 2 3 3 3 3" xfId="45856"/>
    <cellStyle name="Vírgula 7 2 3 3 3 3 2" xfId="45857"/>
    <cellStyle name="Vírgula 7 2 3 3 3 3 3" xfId="45858"/>
    <cellStyle name="Vírgula 7 2 3 3 3 4" xfId="45859"/>
    <cellStyle name="Vírgula 7 2 3 3 3 5" xfId="45860"/>
    <cellStyle name="Vírgula 7 2 3 3 3 6" xfId="45861"/>
    <cellStyle name="Vírgula 7 2 3 3 4" xfId="45862"/>
    <cellStyle name="Vírgula 7 2 3 3 4 2" xfId="45863"/>
    <cellStyle name="Vírgula 7 2 3 3 4 3" xfId="45864"/>
    <cellStyle name="Vírgula 7 2 3 3 4 4" xfId="45865"/>
    <cellStyle name="Vírgula 7 2 3 3 5" xfId="45866"/>
    <cellStyle name="Vírgula 7 2 3 3 5 2" xfId="45867"/>
    <cellStyle name="Vírgula 7 2 3 3 5 3" xfId="45868"/>
    <cellStyle name="Vírgula 7 2 3 3 5 4" xfId="45869"/>
    <cellStyle name="Vírgula 7 2 3 3 6" xfId="45870"/>
    <cellStyle name="Vírgula 7 2 3 3 6 2" xfId="45871"/>
    <cellStyle name="Vírgula 7 2 3 3 6 3" xfId="45872"/>
    <cellStyle name="Vírgula 7 2 3 3 6 4" xfId="45873"/>
    <cellStyle name="Vírgula 7 2 3 3 7" xfId="45874"/>
    <cellStyle name="Vírgula 7 2 3 3 7 2" xfId="45875"/>
    <cellStyle name="Vírgula 7 2 3 3 7 3" xfId="45876"/>
    <cellStyle name="Vírgula 7 2 3 3 8" xfId="45877"/>
    <cellStyle name="Vírgula 7 2 3 3 9" xfId="45878"/>
    <cellStyle name="Vírgula 7 2 3 4" xfId="45879"/>
    <cellStyle name="Vírgula 7 2 3 4 2" xfId="45880"/>
    <cellStyle name="Vírgula 7 2 3 4 2 2" xfId="45881"/>
    <cellStyle name="Vírgula 7 2 3 4 2 2 2" xfId="45882"/>
    <cellStyle name="Vírgula 7 2 3 4 2 2 3" xfId="45883"/>
    <cellStyle name="Vírgula 7 2 3 4 2 2 4" xfId="45884"/>
    <cellStyle name="Vírgula 7 2 3 4 2 3" xfId="45885"/>
    <cellStyle name="Vírgula 7 2 3 4 2 3 2" xfId="45886"/>
    <cellStyle name="Vírgula 7 2 3 4 2 3 3" xfId="45887"/>
    <cellStyle name="Vírgula 7 2 3 4 2 4" xfId="45888"/>
    <cellStyle name="Vírgula 7 2 3 4 2 5" xfId="45889"/>
    <cellStyle name="Vírgula 7 2 3 4 2 6" xfId="45890"/>
    <cellStyle name="Vírgula 7 2 3 4 3" xfId="45891"/>
    <cellStyle name="Vírgula 7 2 3 4 3 2" xfId="45892"/>
    <cellStyle name="Vírgula 7 2 3 4 3 3" xfId="45893"/>
    <cellStyle name="Vírgula 7 2 3 4 3 4" xfId="45894"/>
    <cellStyle name="Vírgula 7 2 3 4 4" xfId="45895"/>
    <cellStyle name="Vírgula 7 2 3 4 4 2" xfId="45896"/>
    <cellStyle name="Vírgula 7 2 3 4 4 3" xfId="45897"/>
    <cellStyle name="Vírgula 7 2 3 4 4 4" xfId="45898"/>
    <cellStyle name="Vírgula 7 2 3 4 5" xfId="45899"/>
    <cellStyle name="Vírgula 7 2 3 4 5 2" xfId="45900"/>
    <cellStyle name="Vírgula 7 2 3 4 5 3" xfId="45901"/>
    <cellStyle name="Vírgula 7 2 3 4 5 4" xfId="45902"/>
    <cellStyle name="Vírgula 7 2 3 4 6" xfId="45903"/>
    <cellStyle name="Vírgula 7 2 3 4 6 2" xfId="45904"/>
    <cellStyle name="Vírgula 7 2 3 4 6 3" xfId="45905"/>
    <cellStyle name="Vírgula 7 2 3 4 7" xfId="45906"/>
    <cellStyle name="Vírgula 7 2 3 4 8" xfId="45907"/>
    <cellStyle name="Vírgula 7 2 3 4 9" xfId="45908"/>
    <cellStyle name="Vírgula 7 2 3 5" xfId="45909"/>
    <cellStyle name="Vírgula 7 2 3 5 2" xfId="45910"/>
    <cellStyle name="Vírgula 7 2 3 5 2 2" xfId="45911"/>
    <cellStyle name="Vírgula 7 2 3 5 2 2 2" xfId="45912"/>
    <cellStyle name="Vírgula 7 2 3 5 2 2 3" xfId="45913"/>
    <cellStyle name="Vírgula 7 2 3 5 2 2 4" xfId="45914"/>
    <cellStyle name="Vírgula 7 2 3 5 2 3" xfId="45915"/>
    <cellStyle name="Vírgula 7 2 3 5 2 3 2" xfId="45916"/>
    <cellStyle name="Vírgula 7 2 3 5 2 3 3" xfId="45917"/>
    <cellStyle name="Vírgula 7 2 3 5 2 4" xfId="45918"/>
    <cellStyle name="Vírgula 7 2 3 5 2 5" xfId="45919"/>
    <cellStyle name="Vírgula 7 2 3 5 2 6" xfId="45920"/>
    <cellStyle name="Vírgula 7 2 3 5 3" xfId="45921"/>
    <cellStyle name="Vírgula 7 2 3 5 3 2" xfId="45922"/>
    <cellStyle name="Vírgula 7 2 3 5 3 3" xfId="45923"/>
    <cellStyle name="Vírgula 7 2 3 5 3 4" xfId="45924"/>
    <cellStyle name="Vírgula 7 2 3 5 4" xfId="45925"/>
    <cellStyle name="Vírgula 7 2 3 5 4 2" xfId="45926"/>
    <cellStyle name="Vírgula 7 2 3 5 4 3" xfId="45927"/>
    <cellStyle name="Vírgula 7 2 3 5 4 4" xfId="45928"/>
    <cellStyle name="Vírgula 7 2 3 5 5" xfId="45929"/>
    <cellStyle name="Vírgula 7 2 3 5 5 2" xfId="45930"/>
    <cellStyle name="Vírgula 7 2 3 5 5 3" xfId="45931"/>
    <cellStyle name="Vírgula 7 2 3 5 5 4" xfId="45932"/>
    <cellStyle name="Vírgula 7 2 3 5 6" xfId="45933"/>
    <cellStyle name="Vírgula 7 2 3 5 6 2" xfId="45934"/>
    <cellStyle name="Vírgula 7 2 3 5 6 3" xfId="45935"/>
    <cellStyle name="Vírgula 7 2 3 5 7" xfId="45936"/>
    <cellStyle name="Vírgula 7 2 3 5 8" xfId="45937"/>
    <cellStyle name="Vírgula 7 2 3 5 9" xfId="45938"/>
    <cellStyle name="Vírgula 7 2 3 6" xfId="45939"/>
    <cellStyle name="Vírgula 7 2 3 6 2" xfId="45940"/>
    <cellStyle name="Vírgula 7 2 3 6 2 2" xfId="45941"/>
    <cellStyle name="Vírgula 7 2 3 6 2 2 2" xfId="45942"/>
    <cellStyle name="Vírgula 7 2 3 6 2 2 3" xfId="45943"/>
    <cellStyle name="Vírgula 7 2 3 6 2 2 4" xfId="45944"/>
    <cellStyle name="Vírgula 7 2 3 6 2 3" xfId="45945"/>
    <cellStyle name="Vírgula 7 2 3 6 2 3 2" xfId="45946"/>
    <cellStyle name="Vírgula 7 2 3 6 2 3 3" xfId="45947"/>
    <cellStyle name="Vírgula 7 2 3 6 2 4" xfId="45948"/>
    <cellStyle name="Vírgula 7 2 3 6 2 5" xfId="45949"/>
    <cellStyle name="Vírgula 7 2 3 6 2 6" xfId="45950"/>
    <cellStyle name="Vírgula 7 2 3 6 3" xfId="45951"/>
    <cellStyle name="Vírgula 7 2 3 6 3 2" xfId="45952"/>
    <cellStyle name="Vírgula 7 2 3 6 3 3" xfId="45953"/>
    <cellStyle name="Vírgula 7 2 3 6 3 4" xfId="45954"/>
    <cellStyle name="Vírgula 7 2 3 6 4" xfId="45955"/>
    <cellStyle name="Vírgula 7 2 3 6 4 2" xfId="45956"/>
    <cellStyle name="Vírgula 7 2 3 6 4 3" xfId="45957"/>
    <cellStyle name="Vírgula 7 2 3 6 4 4" xfId="45958"/>
    <cellStyle name="Vírgula 7 2 3 6 5" xfId="45959"/>
    <cellStyle name="Vírgula 7 2 3 6 5 2" xfId="45960"/>
    <cellStyle name="Vírgula 7 2 3 6 5 3" xfId="45961"/>
    <cellStyle name="Vírgula 7 2 3 6 6" xfId="45962"/>
    <cellStyle name="Vírgula 7 2 3 6 7" xfId="45963"/>
    <cellStyle name="Vírgula 7 2 3 6 8" xfId="45964"/>
    <cellStyle name="Vírgula 7 2 3 7" xfId="45965"/>
    <cellStyle name="Vírgula 7 2 3 7 2" xfId="45966"/>
    <cellStyle name="Vírgula 7 2 3 7 2 2" xfId="45967"/>
    <cellStyle name="Vírgula 7 2 3 7 2 3" xfId="45968"/>
    <cellStyle name="Vírgula 7 2 3 7 2 4" xfId="45969"/>
    <cellStyle name="Vírgula 7 2 3 7 3" xfId="45970"/>
    <cellStyle name="Vírgula 7 2 3 7 3 2" xfId="45971"/>
    <cellStyle name="Vírgula 7 2 3 7 3 3" xfId="45972"/>
    <cellStyle name="Vírgula 7 2 3 7 4" xfId="45973"/>
    <cellStyle name="Vírgula 7 2 3 7 5" xfId="45974"/>
    <cellStyle name="Vírgula 7 2 3 7 6" xfId="45975"/>
    <cellStyle name="Vírgula 7 2 3 8" xfId="45976"/>
    <cellStyle name="Vírgula 7 2 3 8 2" xfId="45977"/>
    <cellStyle name="Vírgula 7 2 3 8 3" xfId="45978"/>
    <cellStyle name="Vírgula 7 2 3 8 4" xfId="45979"/>
    <cellStyle name="Vírgula 7 2 3 9" xfId="45980"/>
    <cellStyle name="Vírgula 7 2 3 9 2" xfId="45981"/>
    <cellStyle name="Vírgula 7 2 3 9 3" xfId="45982"/>
    <cellStyle name="Vírgula 7 2 3 9 4" xfId="45983"/>
    <cellStyle name="Vírgula 7 2 4" xfId="45984"/>
    <cellStyle name="Vírgula 7 2 4 10" xfId="45985"/>
    <cellStyle name="Vírgula 7 2 4 11" xfId="45986"/>
    <cellStyle name="Vírgula 7 2 4 2" xfId="45987"/>
    <cellStyle name="Vírgula 7 2 4 2 10" xfId="45988"/>
    <cellStyle name="Vírgula 7 2 4 2 2" xfId="45989"/>
    <cellStyle name="Vírgula 7 2 4 2 2 2" xfId="45990"/>
    <cellStyle name="Vírgula 7 2 4 2 2 2 2" xfId="45991"/>
    <cellStyle name="Vírgula 7 2 4 2 2 2 2 2" xfId="45992"/>
    <cellStyle name="Vírgula 7 2 4 2 2 2 2 3" xfId="45993"/>
    <cellStyle name="Vírgula 7 2 4 2 2 2 2 4" xfId="45994"/>
    <cellStyle name="Vírgula 7 2 4 2 2 2 3" xfId="45995"/>
    <cellStyle name="Vírgula 7 2 4 2 2 2 3 2" xfId="45996"/>
    <cellStyle name="Vírgula 7 2 4 2 2 2 3 3" xfId="45997"/>
    <cellStyle name="Vírgula 7 2 4 2 2 2 4" xfId="45998"/>
    <cellStyle name="Vírgula 7 2 4 2 2 2 5" xfId="45999"/>
    <cellStyle name="Vírgula 7 2 4 2 2 2 6" xfId="46000"/>
    <cellStyle name="Vírgula 7 2 4 2 2 3" xfId="46001"/>
    <cellStyle name="Vírgula 7 2 4 2 2 3 2" xfId="46002"/>
    <cellStyle name="Vírgula 7 2 4 2 2 3 3" xfId="46003"/>
    <cellStyle name="Vírgula 7 2 4 2 2 3 4" xfId="46004"/>
    <cellStyle name="Vírgula 7 2 4 2 2 4" xfId="46005"/>
    <cellStyle name="Vírgula 7 2 4 2 2 4 2" xfId="46006"/>
    <cellStyle name="Vírgula 7 2 4 2 2 4 3" xfId="46007"/>
    <cellStyle name="Vírgula 7 2 4 2 2 4 4" xfId="46008"/>
    <cellStyle name="Vírgula 7 2 4 2 2 5" xfId="46009"/>
    <cellStyle name="Vírgula 7 2 4 2 2 5 2" xfId="46010"/>
    <cellStyle name="Vírgula 7 2 4 2 2 5 3" xfId="46011"/>
    <cellStyle name="Vírgula 7 2 4 2 2 5 4" xfId="46012"/>
    <cellStyle name="Vírgula 7 2 4 2 2 6" xfId="46013"/>
    <cellStyle name="Vírgula 7 2 4 2 2 6 2" xfId="46014"/>
    <cellStyle name="Vírgula 7 2 4 2 2 6 3" xfId="46015"/>
    <cellStyle name="Vírgula 7 2 4 2 2 7" xfId="46016"/>
    <cellStyle name="Vírgula 7 2 4 2 2 8" xfId="46017"/>
    <cellStyle name="Vírgula 7 2 4 2 2 9" xfId="46018"/>
    <cellStyle name="Vírgula 7 2 4 2 3" xfId="46019"/>
    <cellStyle name="Vírgula 7 2 4 2 3 2" xfId="46020"/>
    <cellStyle name="Vírgula 7 2 4 2 3 2 2" xfId="46021"/>
    <cellStyle name="Vírgula 7 2 4 2 3 2 3" xfId="46022"/>
    <cellStyle name="Vírgula 7 2 4 2 3 2 4" xfId="46023"/>
    <cellStyle name="Vírgula 7 2 4 2 3 3" xfId="46024"/>
    <cellStyle name="Vírgula 7 2 4 2 3 3 2" xfId="46025"/>
    <cellStyle name="Vírgula 7 2 4 2 3 3 3" xfId="46026"/>
    <cellStyle name="Vírgula 7 2 4 2 3 4" xfId="46027"/>
    <cellStyle name="Vírgula 7 2 4 2 3 5" xfId="46028"/>
    <cellStyle name="Vírgula 7 2 4 2 3 6" xfId="46029"/>
    <cellStyle name="Vírgula 7 2 4 2 4" xfId="46030"/>
    <cellStyle name="Vírgula 7 2 4 2 4 2" xfId="46031"/>
    <cellStyle name="Vírgula 7 2 4 2 4 3" xfId="46032"/>
    <cellStyle name="Vírgula 7 2 4 2 4 4" xfId="46033"/>
    <cellStyle name="Vírgula 7 2 4 2 5" xfId="46034"/>
    <cellStyle name="Vírgula 7 2 4 2 5 2" xfId="46035"/>
    <cellStyle name="Vírgula 7 2 4 2 5 3" xfId="46036"/>
    <cellStyle name="Vírgula 7 2 4 2 5 4" xfId="46037"/>
    <cellStyle name="Vírgula 7 2 4 2 6" xfId="46038"/>
    <cellStyle name="Vírgula 7 2 4 2 6 2" xfId="46039"/>
    <cellStyle name="Vírgula 7 2 4 2 6 3" xfId="46040"/>
    <cellStyle name="Vírgula 7 2 4 2 6 4" xfId="46041"/>
    <cellStyle name="Vírgula 7 2 4 2 7" xfId="46042"/>
    <cellStyle name="Vírgula 7 2 4 2 7 2" xfId="46043"/>
    <cellStyle name="Vírgula 7 2 4 2 7 3" xfId="46044"/>
    <cellStyle name="Vírgula 7 2 4 2 8" xfId="46045"/>
    <cellStyle name="Vírgula 7 2 4 2 9" xfId="46046"/>
    <cellStyle name="Vírgula 7 2 4 3" xfId="46047"/>
    <cellStyle name="Vírgula 7 2 4 3 2" xfId="46048"/>
    <cellStyle name="Vírgula 7 2 4 3 2 2" xfId="46049"/>
    <cellStyle name="Vírgula 7 2 4 3 2 2 2" xfId="46050"/>
    <cellStyle name="Vírgula 7 2 4 3 2 2 3" xfId="46051"/>
    <cellStyle name="Vírgula 7 2 4 3 2 2 4" xfId="46052"/>
    <cellStyle name="Vírgula 7 2 4 3 2 3" xfId="46053"/>
    <cellStyle name="Vírgula 7 2 4 3 2 3 2" xfId="46054"/>
    <cellStyle name="Vírgula 7 2 4 3 2 3 3" xfId="46055"/>
    <cellStyle name="Vírgula 7 2 4 3 2 4" xfId="46056"/>
    <cellStyle name="Vírgula 7 2 4 3 2 5" xfId="46057"/>
    <cellStyle name="Vírgula 7 2 4 3 2 6" xfId="46058"/>
    <cellStyle name="Vírgula 7 2 4 3 3" xfId="46059"/>
    <cellStyle name="Vírgula 7 2 4 3 3 2" xfId="46060"/>
    <cellStyle name="Vírgula 7 2 4 3 3 3" xfId="46061"/>
    <cellStyle name="Vírgula 7 2 4 3 3 4" xfId="46062"/>
    <cellStyle name="Vírgula 7 2 4 3 4" xfId="46063"/>
    <cellStyle name="Vírgula 7 2 4 3 4 2" xfId="46064"/>
    <cellStyle name="Vírgula 7 2 4 3 4 3" xfId="46065"/>
    <cellStyle name="Vírgula 7 2 4 3 4 4" xfId="46066"/>
    <cellStyle name="Vírgula 7 2 4 3 5" xfId="46067"/>
    <cellStyle name="Vírgula 7 2 4 3 5 2" xfId="46068"/>
    <cellStyle name="Vírgula 7 2 4 3 5 3" xfId="46069"/>
    <cellStyle name="Vírgula 7 2 4 3 5 4" xfId="46070"/>
    <cellStyle name="Vírgula 7 2 4 3 6" xfId="46071"/>
    <cellStyle name="Vírgula 7 2 4 3 6 2" xfId="46072"/>
    <cellStyle name="Vírgula 7 2 4 3 6 3" xfId="46073"/>
    <cellStyle name="Vírgula 7 2 4 3 7" xfId="46074"/>
    <cellStyle name="Vírgula 7 2 4 3 8" xfId="46075"/>
    <cellStyle name="Vírgula 7 2 4 3 9" xfId="46076"/>
    <cellStyle name="Vírgula 7 2 4 4" xfId="46077"/>
    <cellStyle name="Vírgula 7 2 4 4 2" xfId="46078"/>
    <cellStyle name="Vírgula 7 2 4 4 2 2" xfId="46079"/>
    <cellStyle name="Vírgula 7 2 4 4 2 3" xfId="46080"/>
    <cellStyle name="Vírgula 7 2 4 4 2 4" xfId="46081"/>
    <cellStyle name="Vírgula 7 2 4 4 3" xfId="46082"/>
    <cellStyle name="Vírgula 7 2 4 4 3 2" xfId="46083"/>
    <cellStyle name="Vírgula 7 2 4 4 3 3" xfId="46084"/>
    <cellStyle name="Vírgula 7 2 4 4 4" xfId="46085"/>
    <cellStyle name="Vírgula 7 2 4 4 5" xfId="46086"/>
    <cellStyle name="Vírgula 7 2 4 4 6" xfId="46087"/>
    <cellStyle name="Vírgula 7 2 4 5" xfId="46088"/>
    <cellStyle name="Vírgula 7 2 4 5 2" xfId="46089"/>
    <cellStyle name="Vírgula 7 2 4 5 3" xfId="46090"/>
    <cellStyle name="Vírgula 7 2 4 5 4" xfId="46091"/>
    <cellStyle name="Vírgula 7 2 4 6" xfId="46092"/>
    <cellStyle name="Vírgula 7 2 4 6 2" xfId="46093"/>
    <cellStyle name="Vírgula 7 2 4 6 3" xfId="46094"/>
    <cellStyle name="Vírgula 7 2 4 6 4" xfId="46095"/>
    <cellStyle name="Vírgula 7 2 4 7" xfId="46096"/>
    <cellStyle name="Vírgula 7 2 4 7 2" xfId="46097"/>
    <cellStyle name="Vírgula 7 2 4 7 3" xfId="46098"/>
    <cellStyle name="Vírgula 7 2 4 7 4" xfId="46099"/>
    <cellStyle name="Vírgula 7 2 4 8" xfId="46100"/>
    <cellStyle name="Vírgula 7 2 4 8 2" xfId="46101"/>
    <cellStyle name="Vírgula 7 2 4 8 3" xfId="46102"/>
    <cellStyle name="Vírgula 7 2 4 9" xfId="46103"/>
    <cellStyle name="Vírgula 7 2 5" xfId="46104"/>
    <cellStyle name="Vírgula 7 2 5 10" xfId="46105"/>
    <cellStyle name="Vírgula 7 2 5 11" xfId="46106"/>
    <cellStyle name="Vírgula 7 2 5 2" xfId="46107"/>
    <cellStyle name="Vírgula 7 2 5 2 10" xfId="46108"/>
    <cellStyle name="Vírgula 7 2 5 2 2" xfId="46109"/>
    <cellStyle name="Vírgula 7 2 5 2 2 2" xfId="46110"/>
    <cellStyle name="Vírgula 7 2 5 2 2 2 2" xfId="46111"/>
    <cellStyle name="Vírgula 7 2 5 2 2 2 2 2" xfId="46112"/>
    <cellStyle name="Vírgula 7 2 5 2 2 2 2 3" xfId="46113"/>
    <cellStyle name="Vírgula 7 2 5 2 2 2 2 4" xfId="46114"/>
    <cellStyle name="Vírgula 7 2 5 2 2 2 3" xfId="46115"/>
    <cellStyle name="Vírgula 7 2 5 2 2 2 3 2" xfId="46116"/>
    <cellStyle name="Vírgula 7 2 5 2 2 2 3 3" xfId="46117"/>
    <cellStyle name="Vírgula 7 2 5 2 2 2 4" xfId="46118"/>
    <cellStyle name="Vírgula 7 2 5 2 2 2 5" xfId="46119"/>
    <cellStyle name="Vírgula 7 2 5 2 2 2 6" xfId="46120"/>
    <cellStyle name="Vírgula 7 2 5 2 2 3" xfId="46121"/>
    <cellStyle name="Vírgula 7 2 5 2 2 3 2" xfId="46122"/>
    <cellStyle name="Vírgula 7 2 5 2 2 3 3" xfId="46123"/>
    <cellStyle name="Vírgula 7 2 5 2 2 3 4" xfId="46124"/>
    <cellStyle name="Vírgula 7 2 5 2 2 4" xfId="46125"/>
    <cellStyle name="Vírgula 7 2 5 2 2 4 2" xfId="46126"/>
    <cellStyle name="Vírgula 7 2 5 2 2 4 3" xfId="46127"/>
    <cellStyle name="Vírgula 7 2 5 2 2 4 4" xfId="46128"/>
    <cellStyle name="Vírgula 7 2 5 2 2 5" xfId="46129"/>
    <cellStyle name="Vírgula 7 2 5 2 2 5 2" xfId="46130"/>
    <cellStyle name="Vírgula 7 2 5 2 2 5 3" xfId="46131"/>
    <cellStyle name="Vírgula 7 2 5 2 2 5 4" xfId="46132"/>
    <cellStyle name="Vírgula 7 2 5 2 2 6" xfId="46133"/>
    <cellStyle name="Vírgula 7 2 5 2 2 6 2" xfId="46134"/>
    <cellStyle name="Vírgula 7 2 5 2 2 6 3" xfId="46135"/>
    <cellStyle name="Vírgula 7 2 5 2 2 7" xfId="46136"/>
    <cellStyle name="Vírgula 7 2 5 2 2 8" xfId="46137"/>
    <cellStyle name="Vírgula 7 2 5 2 2 9" xfId="46138"/>
    <cellStyle name="Vírgula 7 2 5 2 3" xfId="46139"/>
    <cellStyle name="Vírgula 7 2 5 2 3 2" xfId="46140"/>
    <cellStyle name="Vírgula 7 2 5 2 3 2 2" xfId="46141"/>
    <cellStyle name="Vírgula 7 2 5 2 3 2 3" xfId="46142"/>
    <cellStyle name="Vírgula 7 2 5 2 3 2 4" xfId="46143"/>
    <cellStyle name="Vírgula 7 2 5 2 3 3" xfId="46144"/>
    <cellStyle name="Vírgula 7 2 5 2 3 3 2" xfId="46145"/>
    <cellStyle name="Vírgula 7 2 5 2 3 3 3" xfId="46146"/>
    <cellStyle name="Vírgula 7 2 5 2 3 4" xfId="46147"/>
    <cellStyle name="Vírgula 7 2 5 2 3 5" xfId="46148"/>
    <cellStyle name="Vírgula 7 2 5 2 3 6" xfId="46149"/>
    <cellStyle name="Vírgula 7 2 5 2 4" xfId="46150"/>
    <cellStyle name="Vírgula 7 2 5 2 4 2" xfId="46151"/>
    <cellStyle name="Vírgula 7 2 5 2 4 3" xfId="46152"/>
    <cellStyle name="Vírgula 7 2 5 2 4 4" xfId="46153"/>
    <cellStyle name="Vírgula 7 2 5 2 5" xfId="46154"/>
    <cellStyle name="Vírgula 7 2 5 2 5 2" xfId="46155"/>
    <cellStyle name="Vírgula 7 2 5 2 5 3" xfId="46156"/>
    <cellStyle name="Vírgula 7 2 5 2 5 4" xfId="46157"/>
    <cellStyle name="Vírgula 7 2 5 2 6" xfId="46158"/>
    <cellStyle name="Vírgula 7 2 5 2 6 2" xfId="46159"/>
    <cellStyle name="Vírgula 7 2 5 2 6 3" xfId="46160"/>
    <cellStyle name="Vírgula 7 2 5 2 6 4" xfId="46161"/>
    <cellStyle name="Vírgula 7 2 5 2 7" xfId="46162"/>
    <cellStyle name="Vírgula 7 2 5 2 7 2" xfId="46163"/>
    <cellStyle name="Vírgula 7 2 5 2 7 3" xfId="46164"/>
    <cellStyle name="Vírgula 7 2 5 2 8" xfId="46165"/>
    <cellStyle name="Vírgula 7 2 5 2 9" xfId="46166"/>
    <cellStyle name="Vírgula 7 2 5 3" xfId="46167"/>
    <cellStyle name="Vírgula 7 2 5 3 2" xfId="46168"/>
    <cellStyle name="Vírgula 7 2 5 3 2 2" xfId="46169"/>
    <cellStyle name="Vírgula 7 2 5 3 2 2 2" xfId="46170"/>
    <cellStyle name="Vírgula 7 2 5 3 2 2 3" xfId="46171"/>
    <cellStyle name="Vírgula 7 2 5 3 2 2 4" xfId="46172"/>
    <cellStyle name="Vírgula 7 2 5 3 2 3" xfId="46173"/>
    <cellStyle name="Vírgula 7 2 5 3 2 3 2" xfId="46174"/>
    <cellStyle name="Vírgula 7 2 5 3 2 3 3" xfId="46175"/>
    <cellStyle name="Vírgula 7 2 5 3 2 4" xfId="46176"/>
    <cellStyle name="Vírgula 7 2 5 3 2 5" xfId="46177"/>
    <cellStyle name="Vírgula 7 2 5 3 2 6" xfId="46178"/>
    <cellStyle name="Vírgula 7 2 5 3 3" xfId="46179"/>
    <cellStyle name="Vírgula 7 2 5 3 3 2" xfId="46180"/>
    <cellStyle name="Vírgula 7 2 5 3 3 3" xfId="46181"/>
    <cellStyle name="Vírgula 7 2 5 3 3 4" xfId="46182"/>
    <cellStyle name="Vírgula 7 2 5 3 4" xfId="46183"/>
    <cellStyle name="Vírgula 7 2 5 3 4 2" xfId="46184"/>
    <cellStyle name="Vírgula 7 2 5 3 4 3" xfId="46185"/>
    <cellStyle name="Vírgula 7 2 5 3 4 4" xfId="46186"/>
    <cellStyle name="Vírgula 7 2 5 3 5" xfId="46187"/>
    <cellStyle name="Vírgula 7 2 5 3 5 2" xfId="46188"/>
    <cellStyle name="Vírgula 7 2 5 3 5 3" xfId="46189"/>
    <cellStyle name="Vírgula 7 2 5 3 5 4" xfId="46190"/>
    <cellStyle name="Vírgula 7 2 5 3 6" xfId="46191"/>
    <cellStyle name="Vírgula 7 2 5 3 6 2" xfId="46192"/>
    <cellStyle name="Vírgula 7 2 5 3 6 3" xfId="46193"/>
    <cellStyle name="Vírgula 7 2 5 3 7" xfId="46194"/>
    <cellStyle name="Vírgula 7 2 5 3 8" xfId="46195"/>
    <cellStyle name="Vírgula 7 2 5 3 9" xfId="46196"/>
    <cellStyle name="Vírgula 7 2 5 4" xfId="46197"/>
    <cellStyle name="Vírgula 7 2 5 4 2" xfId="46198"/>
    <cellStyle name="Vírgula 7 2 5 4 2 2" xfId="46199"/>
    <cellStyle name="Vírgula 7 2 5 4 2 3" xfId="46200"/>
    <cellStyle name="Vírgula 7 2 5 4 2 4" xfId="46201"/>
    <cellStyle name="Vírgula 7 2 5 4 3" xfId="46202"/>
    <cellStyle name="Vírgula 7 2 5 4 3 2" xfId="46203"/>
    <cellStyle name="Vírgula 7 2 5 4 3 3" xfId="46204"/>
    <cellStyle name="Vírgula 7 2 5 4 4" xfId="46205"/>
    <cellStyle name="Vírgula 7 2 5 4 5" xfId="46206"/>
    <cellStyle name="Vírgula 7 2 5 4 6" xfId="46207"/>
    <cellStyle name="Vírgula 7 2 5 5" xfId="46208"/>
    <cellStyle name="Vírgula 7 2 5 5 2" xfId="46209"/>
    <cellStyle name="Vírgula 7 2 5 5 3" xfId="46210"/>
    <cellStyle name="Vírgula 7 2 5 5 4" xfId="46211"/>
    <cellStyle name="Vírgula 7 2 5 6" xfId="46212"/>
    <cellStyle name="Vírgula 7 2 5 6 2" xfId="46213"/>
    <cellStyle name="Vírgula 7 2 5 6 3" xfId="46214"/>
    <cellStyle name="Vírgula 7 2 5 6 4" xfId="46215"/>
    <cellStyle name="Vírgula 7 2 5 7" xfId="46216"/>
    <cellStyle name="Vírgula 7 2 5 7 2" xfId="46217"/>
    <cellStyle name="Vírgula 7 2 5 7 3" xfId="46218"/>
    <cellStyle name="Vírgula 7 2 5 7 4" xfId="46219"/>
    <cellStyle name="Vírgula 7 2 5 8" xfId="46220"/>
    <cellStyle name="Vírgula 7 2 5 8 2" xfId="46221"/>
    <cellStyle name="Vírgula 7 2 5 8 3" xfId="46222"/>
    <cellStyle name="Vírgula 7 2 5 9" xfId="46223"/>
    <cellStyle name="Vírgula 7 2 6" xfId="46224"/>
    <cellStyle name="Vírgula 7 2 6 10" xfId="46225"/>
    <cellStyle name="Vírgula 7 2 6 11" xfId="46226"/>
    <cellStyle name="Vírgula 7 2 6 2" xfId="46227"/>
    <cellStyle name="Vírgula 7 2 6 2 10" xfId="46228"/>
    <cellStyle name="Vírgula 7 2 6 2 2" xfId="46229"/>
    <cellStyle name="Vírgula 7 2 6 2 2 2" xfId="46230"/>
    <cellStyle name="Vírgula 7 2 6 2 2 2 2" xfId="46231"/>
    <cellStyle name="Vírgula 7 2 6 2 2 2 2 2" xfId="46232"/>
    <cellStyle name="Vírgula 7 2 6 2 2 2 2 3" xfId="46233"/>
    <cellStyle name="Vírgula 7 2 6 2 2 2 2 4" xfId="46234"/>
    <cellStyle name="Vírgula 7 2 6 2 2 2 3" xfId="46235"/>
    <cellStyle name="Vírgula 7 2 6 2 2 2 3 2" xfId="46236"/>
    <cellStyle name="Vírgula 7 2 6 2 2 2 3 3" xfId="46237"/>
    <cellStyle name="Vírgula 7 2 6 2 2 2 4" xfId="46238"/>
    <cellStyle name="Vírgula 7 2 6 2 2 2 5" xfId="46239"/>
    <cellStyle name="Vírgula 7 2 6 2 2 2 6" xfId="46240"/>
    <cellStyle name="Vírgula 7 2 6 2 2 3" xfId="46241"/>
    <cellStyle name="Vírgula 7 2 6 2 2 3 2" xfId="46242"/>
    <cellStyle name="Vírgula 7 2 6 2 2 3 3" xfId="46243"/>
    <cellStyle name="Vírgula 7 2 6 2 2 3 4" xfId="46244"/>
    <cellStyle name="Vírgula 7 2 6 2 2 4" xfId="46245"/>
    <cellStyle name="Vírgula 7 2 6 2 2 4 2" xfId="46246"/>
    <cellStyle name="Vírgula 7 2 6 2 2 4 3" xfId="46247"/>
    <cellStyle name="Vírgula 7 2 6 2 2 4 4" xfId="46248"/>
    <cellStyle name="Vírgula 7 2 6 2 2 5" xfId="46249"/>
    <cellStyle name="Vírgula 7 2 6 2 2 5 2" xfId="46250"/>
    <cellStyle name="Vírgula 7 2 6 2 2 5 3" xfId="46251"/>
    <cellStyle name="Vírgula 7 2 6 2 2 5 4" xfId="46252"/>
    <cellStyle name="Vírgula 7 2 6 2 2 6" xfId="46253"/>
    <cellStyle name="Vírgula 7 2 6 2 2 6 2" xfId="46254"/>
    <cellStyle name="Vírgula 7 2 6 2 2 6 3" xfId="46255"/>
    <cellStyle name="Vírgula 7 2 6 2 2 7" xfId="46256"/>
    <cellStyle name="Vírgula 7 2 6 2 2 8" xfId="46257"/>
    <cellStyle name="Vírgula 7 2 6 2 2 9" xfId="46258"/>
    <cellStyle name="Vírgula 7 2 6 2 3" xfId="46259"/>
    <cellStyle name="Vírgula 7 2 6 2 3 2" xfId="46260"/>
    <cellStyle name="Vírgula 7 2 6 2 3 2 2" xfId="46261"/>
    <cellStyle name="Vírgula 7 2 6 2 3 2 3" xfId="46262"/>
    <cellStyle name="Vírgula 7 2 6 2 3 2 4" xfId="46263"/>
    <cellStyle name="Vírgula 7 2 6 2 3 3" xfId="46264"/>
    <cellStyle name="Vírgula 7 2 6 2 3 3 2" xfId="46265"/>
    <cellStyle name="Vírgula 7 2 6 2 3 3 3" xfId="46266"/>
    <cellStyle name="Vírgula 7 2 6 2 3 4" xfId="46267"/>
    <cellStyle name="Vírgula 7 2 6 2 3 5" xfId="46268"/>
    <cellStyle name="Vírgula 7 2 6 2 3 6" xfId="46269"/>
    <cellStyle name="Vírgula 7 2 6 2 4" xfId="46270"/>
    <cellStyle name="Vírgula 7 2 6 2 4 2" xfId="46271"/>
    <cellStyle name="Vírgula 7 2 6 2 4 3" xfId="46272"/>
    <cellStyle name="Vírgula 7 2 6 2 4 4" xfId="46273"/>
    <cellStyle name="Vírgula 7 2 6 2 5" xfId="46274"/>
    <cellStyle name="Vírgula 7 2 6 2 5 2" xfId="46275"/>
    <cellStyle name="Vírgula 7 2 6 2 5 3" xfId="46276"/>
    <cellStyle name="Vírgula 7 2 6 2 5 4" xfId="46277"/>
    <cellStyle name="Vírgula 7 2 6 2 6" xfId="46278"/>
    <cellStyle name="Vírgula 7 2 6 2 6 2" xfId="46279"/>
    <cellStyle name="Vírgula 7 2 6 2 6 3" xfId="46280"/>
    <cellStyle name="Vírgula 7 2 6 2 6 4" xfId="46281"/>
    <cellStyle name="Vírgula 7 2 6 2 7" xfId="46282"/>
    <cellStyle name="Vírgula 7 2 6 2 7 2" xfId="46283"/>
    <cellStyle name="Vírgula 7 2 6 2 7 3" xfId="46284"/>
    <cellStyle name="Vírgula 7 2 6 2 8" xfId="46285"/>
    <cellStyle name="Vírgula 7 2 6 2 9" xfId="46286"/>
    <cellStyle name="Vírgula 7 2 6 3" xfId="46287"/>
    <cellStyle name="Vírgula 7 2 6 3 2" xfId="46288"/>
    <cellStyle name="Vírgula 7 2 6 3 2 2" xfId="46289"/>
    <cellStyle name="Vírgula 7 2 6 3 2 2 2" xfId="46290"/>
    <cellStyle name="Vírgula 7 2 6 3 2 2 3" xfId="46291"/>
    <cellStyle name="Vírgula 7 2 6 3 2 2 4" xfId="46292"/>
    <cellStyle name="Vírgula 7 2 6 3 2 3" xfId="46293"/>
    <cellStyle name="Vírgula 7 2 6 3 2 3 2" xfId="46294"/>
    <cellStyle name="Vírgula 7 2 6 3 2 3 3" xfId="46295"/>
    <cellStyle name="Vírgula 7 2 6 3 2 4" xfId="46296"/>
    <cellStyle name="Vírgula 7 2 6 3 2 5" xfId="46297"/>
    <cellStyle name="Vírgula 7 2 6 3 2 6" xfId="46298"/>
    <cellStyle name="Vírgula 7 2 6 3 3" xfId="46299"/>
    <cellStyle name="Vírgula 7 2 6 3 3 2" xfId="46300"/>
    <cellStyle name="Vírgula 7 2 6 3 3 3" xfId="46301"/>
    <cellStyle name="Vírgula 7 2 6 3 3 4" xfId="46302"/>
    <cellStyle name="Vírgula 7 2 6 3 4" xfId="46303"/>
    <cellStyle name="Vírgula 7 2 6 3 4 2" xfId="46304"/>
    <cellStyle name="Vírgula 7 2 6 3 4 3" xfId="46305"/>
    <cellStyle name="Vírgula 7 2 6 3 4 4" xfId="46306"/>
    <cellStyle name="Vírgula 7 2 6 3 5" xfId="46307"/>
    <cellStyle name="Vírgula 7 2 6 3 5 2" xfId="46308"/>
    <cellStyle name="Vírgula 7 2 6 3 5 3" xfId="46309"/>
    <cellStyle name="Vírgula 7 2 6 3 5 4" xfId="46310"/>
    <cellStyle name="Vírgula 7 2 6 3 6" xfId="46311"/>
    <cellStyle name="Vírgula 7 2 6 3 6 2" xfId="46312"/>
    <cellStyle name="Vírgula 7 2 6 3 6 3" xfId="46313"/>
    <cellStyle name="Vírgula 7 2 6 3 7" xfId="46314"/>
    <cellStyle name="Vírgula 7 2 6 3 8" xfId="46315"/>
    <cellStyle name="Vírgula 7 2 6 3 9" xfId="46316"/>
    <cellStyle name="Vírgula 7 2 6 4" xfId="46317"/>
    <cellStyle name="Vírgula 7 2 6 4 2" xfId="46318"/>
    <cellStyle name="Vírgula 7 2 6 4 2 2" xfId="46319"/>
    <cellStyle name="Vírgula 7 2 6 4 2 3" xfId="46320"/>
    <cellStyle name="Vírgula 7 2 6 4 2 4" xfId="46321"/>
    <cellStyle name="Vírgula 7 2 6 4 3" xfId="46322"/>
    <cellStyle name="Vírgula 7 2 6 4 3 2" xfId="46323"/>
    <cellStyle name="Vírgula 7 2 6 4 3 3" xfId="46324"/>
    <cellStyle name="Vírgula 7 2 6 4 4" xfId="46325"/>
    <cellStyle name="Vírgula 7 2 6 4 5" xfId="46326"/>
    <cellStyle name="Vírgula 7 2 6 4 6" xfId="46327"/>
    <cellStyle name="Vírgula 7 2 6 5" xfId="46328"/>
    <cellStyle name="Vírgula 7 2 6 5 2" xfId="46329"/>
    <cellStyle name="Vírgula 7 2 6 5 3" xfId="46330"/>
    <cellStyle name="Vírgula 7 2 6 5 4" xfId="46331"/>
    <cellStyle name="Vírgula 7 2 6 6" xfId="46332"/>
    <cellStyle name="Vírgula 7 2 6 6 2" xfId="46333"/>
    <cellStyle name="Vírgula 7 2 6 6 3" xfId="46334"/>
    <cellStyle name="Vírgula 7 2 6 6 4" xfId="46335"/>
    <cellStyle name="Vírgula 7 2 6 7" xfId="46336"/>
    <cellStyle name="Vírgula 7 2 6 7 2" xfId="46337"/>
    <cellStyle name="Vírgula 7 2 6 7 3" xfId="46338"/>
    <cellStyle name="Vírgula 7 2 6 7 4" xfId="46339"/>
    <cellStyle name="Vírgula 7 2 6 8" xfId="46340"/>
    <cellStyle name="Vírgula 7 2 6 8 2" xfId="46341"/>
    <cellStyle name="Vírgula 7 2 6 8 3" xfId="46342"/>
    <cellStyle name="Vírgula 7 2 6 9" xfId="46343"/>
    <cellStyle name="Vírgula 7 2 7" xfId="46344"/>
    <cellStyle name="Vírgula 7 2 7 10" xfId="46345"/>
    <cellStyle name="Vírgula 7 2 7 2" xfId="46346"/>
    <cellStyle name="Vírgula 7 2 7 2 2" xfId="46347"/>
    <cellStyle name="Vírgula 7 2 7 2 2 2" xfId="46348"/>
    <cellStyle name="Vírgula 7 2 7 2 2 2 2" xfId="46349"/>
    <cellStyle name="Vírgula 7 2 7 2 2 2 3" xfId="46350"/>
    <cellStyle name="Vírgula 7 2 7 2 2 2 4" xfId="46351"/>
    <cellStyle name="Vírgula 7 2 7 2 2 3" xfId="46352"/>
    <cellStyle name="Vírgula 7 2 7 2 2 3 2" xfId="46353"/>
    <cellStyle name="Vírgula 7 2 7 2 2 3 3" xfId="46354"/>
    <cellStyle name="Vírgula 7 2 7 2 2 4" xfId="46355"/>
    <cellStyle name="Vírgula 7 2 7 2 2 5" xfId="46356"/>
    <cellStyle name="Vírgula 7 2 7 2 2 6" xfId="46357"/>
    <cellStyle name="Vírgula 7 2 7 2 3" xfId="46358"/>
    <cellStyle name="Vírgula 7 2 7 2 3 2" xfId="46359"/>
    <cellStyle name="Vírgula 7 2 7 2 3 3" xfId="46360"/>
    <cellStyle name="Vírgula 7 2 7 2 3 4" xfId="46361"/>
    <cellStyle name="Vírgula 7 2 7 2 4" xfId="46362"/>
    <cellStyle name="Vírgula 7 2 7 2 4 2" xfId="46363"/>
    <cellStyle name="Vírgula 7 2 7 2 4 3" xfId="46364"/>
    <cellStyle name="Vírgula 7 2 7 2 4 4" xfId="46365"/>
    <cellStyle name="Vírgula 7 2 7 2 5" xfId="46366"/>
    <cellStyle name="Vírgula 7 2 7 2 5 2" xfId="46367"/>
    <cellStyle name="Vírgula 7 2 7 2 5 3" xfId="46368"/>
    <cellStyle name="Vírgula 7 2 7 2 5 4" xfId="46369"/>
    <cellStyle name="Vírgula 7 2 7 2 6" xfId="46370"/>
    <cellStyle name="Vírgula 7 2 7 2 6 2" xfId="46371"/>
    <cellStyle name="Vírgula 7 2 7 2 6 3" xfId="46372"/>
    <cellStyle name="Vírgula 7 2 7 2 7" xfId="46373"/>
    <cellStyle name="Vírgula 7 2 7 2 8" xfId="46374"/>
    <cellStyle name="Vírgula 7 2 7 2 9" xfId="46375"/>
    <cellStyle name="Vírgula 7 2 7 3" xfId="46376"/>
    <cellStyle name="Vírgula 7 2 7 3 2" xfId="46377"/>
    <cellStyle name="Vírgula 7 2 7 3 2 2" xfId="46378"/>
    <cellStyle name="Vírgula 7 2 7 3 2 3" xfId="46379"/>
    <cellStyle name="Vírgula 7 2 7 3 2 4" xfId="46380"/>
    <cellStyle name="Vírgula 7 2 7 3 3" xfId="46381"/>
    <cellStyle name="Vírgula 7 2 7 3 3 2" xfId="46382"/>
    <cellStyle name="Vírgula 7 2 7 3 3 3" xfId="46383"/>
    <cellStyle name="Vírgula 7 2 7 3 4" xfId="46384"/>
    <cellStyle name="Vírgula 7 2 7 3 5" xfId="46385"/>
    <cellStyle name="Vírgula 7 2 7 3 6" xfId="46386"/>
    <cellStyle name="Vírgula 7 2 7 4" xfId="46387"/>
    <cellStyle name="Vírgula 7 2 7 4 2" xfId="46388"/>
    <cellStyle name="Vírgula 7 2 7 4 3" xfId="46389"/>
    <cellStyle name="Vírgula 7 2 7 4 4" xfId="46390"/>
    <cellStyle name="Vírgula 7 2 7 5" xfId="46391"/>
    <cellStyle name="Vírgula 7 2 7 5 2" xfId="46392"/>
    <cellStyle name="Vírgula 7 2 7 5 3" xfId="46393"/>
    <cellStyle name="Vírgula 7 2 7 5 4" xfId="46394"/>
    <cellStyle name="Vírgula 7 2 7 6" xfId="46395"/>
    <cellStyle name="Vírgula 7 2 7 6 2" xfId="46396"/>
    <cellStyle name="Vírgula 7 2 7 6 3" xfId="46397"/>
    <cellStyle name="Vírgula 7 2 7 6 4" xfId="46398"/>
    <cellStyle name="Vírgula 7 2 7 7" xfId="46399"/>
    <cellStyle name="Vírgula 7 2 7 7 2" xfId="46400"/>
    <cellStyle name="Vírgula 7 2 7 7 3" xfId="46401"/>
    <cellStyle name="Vírgula 7 2 7 8" xfId="46402"/>
    <cellStyle name="Vírgula 7 2 7 9" xfId="46403"/>
    <cellStyle name="Vírgula 7 2 8" xfId="46404"/>
    <cellStyle name="Vírgula 7 2 8 2" xfId="46405"/>
    <cellStyle name="Vírgula 7 2 8 2 2" xfId="46406"/>
    <cellStyle name="Vírgula 7 2 8 2 2 2" xfId="46407"/>
    <cellStyle name="Vírgula 7 2 8 2 2 3" xfId="46408"/>
    <cellStyle name="Vírgula 7 2 8 2 2 4" xfId="46409"/>
    <cellStyle name="Vírgula 7 2 8 2 3" xfId="46410"/>
    <cellStyle name="Vírgula 7 2 8 2 3 2" xfId="46411"/>
    <cellStyle name="Vírgula 7 2 8 2 3 3" xfId="46412"/>
    <cellStyle name="Vírgula 7 2 8 2 4" xfId="46413"/>
    <cellStyle name="Vírgula 7 2 8 2 5" xfId="46414"/>
    <cellStyle name="Vírgula 7 2 8 2 6" xfId="46415"/>
    <cellStyle name="Vírgula 7 2 8 3" xfId="46416"/>
    <cellStyle name="Vírgula 7 2 8 3 2" xfId="46417"/>
    <cellStyle name="Vírgula 7 2 8 3 3" xfId="46418"/>
    <cellStyle name="Vírgula 7 2 8 3 4" xfId="46419"/>
    <cellStyle name="Vírgula 7 2 8 4" xfId="46420"/>
    <cellStyle name="Vírgula 7 2 8 4 2" xfId="46421"/>
    <cellStyle name="Vírgula 7 2 8 4 3" xfId="46422"/>
    <cellStyle name="Vírgula 7 2 8 4 4" xfId="46423"/>
    <cellStyle name="Vírgula 7 2 8 5" xfId="46424"/>
    <cellStyle name="Vírgula 7 2 8 5 2" xfId="46425"/>
    <cellStyle name="Vírgula 7 2 8 5 3" xfId="46426"/>
    <cellStyle name="Vírgula 7 2 8 5 4" xfId="46427"/>
    <cellStyle name="Vírgula 7 2 8 6" xfId="46428"/>
    <cellStyle name="Vírgula 7 2 8 6 2" xfId="46429"/>
    <cellStyle name="Vírgula 7 2 8 6 3" xfId="46430"/>
    <cellStyle name="Vírgula 7 2 8 7" xfId="46431"/>
    <cellStyle name="Vírgula 7 2 8 8" xfId="46432"/>
    <cellStyle name="Vírgula 7 2 8 9" xfId="46433"/>
    <cellStyle name="Vírgula 7 2 9" xfId="46434"/>
    <cellStyle name="Vírgula 7 2 9 2" xfId="46435"/>
    <cellStyle name="Vírgula 7 2 9 2 2" xfId="46436"/>
    <cellStyle name="Vírgula 7 2 9 2 2 2" xfId="46437"/>
    <cellStyle name="Vírgula 7 2 9 2 2 3" xfId="46438"/>
    <cellStyle name="Vírgula 7 2 9 2 2 4" xfId="46439"/>
    <cellStyle name="Vírgula 7 2 9 2 3" xfId="46440"/>
    <cellStyle name="Vírgula 7 2 9 2 3 2" xfId="46441"/>
    <cellStyle name="Vírgula 7 2 9 2 3 3" xfId="46442"/>
    <cellStyle name="Vírgula 7 2 9 2 4" xfId="46443"/>
    <cellStyle name="Vírgula 7 2 9 2 5" xfId="46444"/>
    <cellStyle name="Vírgula 7 2 9 2 6" xfId="46445"/>
    <cellStyle name="Vírgula 7 2 9 3" xfId="46446"/>
    <cellStyle name="Vírgula 7 2 9 3 2" xfId="46447"/>
    <cellStyle name="Vírgula 7 2 9 3 3" xfId="46448"/>
    <cellStyle name="Vírgula 7 2 9 3 4" xfId="46449"/>
    <cellStyle name="Vírgula 7 2 9 4" xfId="46450"/>
    <cellStyle name="Vírgula 7 2 9 4 2" xfId="46451"/>
    <cellStyle name="Vírgula 7 2 9 4 3" xfId="46452"/>
    <cellStyle name="Vírgula 7 2 9 4 4" xfId="46453"/>
    <cellStyle name="Vírgula 7 2 9 5" xfId="46454"/>
    <cellStyle name="Vírgula 7 2 9 5 2" xfId="46455"/>
    <cellStyle name="Vírgula 7 2 9 5 3" xfId="46456"/>
    <cellStyle name="Vírgula 7 2 9 5 4" xfId="46457"/>
    <cellStyle name="Vírgula 7 2 9 6" xfId="46458"/>
    <cellStyle name="Vírgula 7 2 9 6 2" xfId="46459"/>
    <cellStyle name="Vírgula 7 2 9 6 3" xfId="46460"/>
    <cellStyle name="Vírgula 7 2 9 7" xfId="46461"/>
    <cellStyle name="Vírgula 7 2 9 8" xfId="46462"/>
    <cellStyle name="Vírgula 7 2 9 9" xfId="46463"/>
    <cellStyle name="Vírgula 7 20" xfId="46464"/>
    <cellStyle name="Vírgula 7 21" xfId="46465"/>
    <cellStyle name="Vírgula 7 22" xfId="46466"/>
    <cellStyle name="Vírgula 7 23" xfId="54137"/>
    <cellStyle name="Vírgula 7 3" xfId="170"/>
    <cellStyle name="Vírgula 7 3 10" xfId="46467"/>
    <cellStyle name="Vírgula 7 3 10 2" xfId="46468"/>
    <cellStyle name="Vírgula 7 3 10 2 2" xfId="46469"/>
    <cellStyle name="Vírgula 7 3 10 2 2 2" xfId="46470"/>
    <cellStyle name="Vírgula 7 3 10 2 2 3" xfId="46471"/>
    <cellStyle name="Vírgula 7 3 10 2 2 4" xfId="46472"/>
    <cellStyle name="Vírgula 7 3 10 2 3" xfId="46473"/>
    <cellStyle name="Vírgula 7 3 10 2 3 2" xfId="46474"/>
    <cellStyle name="Vírgula 7 3 10 2 3 3" xfId="46475"/>
    <cellStyle name="Vírgula 7 3 10 2 4" xfId="46476"/>
    <cellStyle name="Vírgula 7 3 10 2 5" xfId="46477"/>
    <cellStyle name="Vírgula 7 3 10 2 6" xfId="46478"/>
    <cellStyle name="Vírgula 7 3 10 3" xfId="46479"/>
    <cellStyle name="Vírgula 7 3 10 3 2" xfId="46480"/>
    <cellStyle name="Vírgula 7 3 10 3 3" xfId="46481"/>
    <cellStyle name="Vírgula 7 3 10 3 4" xfId="46482"/>
    <cellStyle name="Vírgula 7 3 10 4" xfId="46483"/>
    <cellStyle name="Vírgula 7 3 10 4 2" xfId="46484"/>
    <cellStyle name="Vírgula 7 3 10 4 3" xfId="46485"/>
    <cellStyle name="Vírgula 7 3 10 4 4" xfId="46486"/>
    <cellStyle name="Vírgula 7 3 10 5" xfId="46487"/>
    <cellStyle name="Vírgula 7 3 10 5 2" xfId="46488"/>
    <cellStyle name="Vírgula 7 3 10 5 3" xfId="46489"/>
    <cellStyle name="Vírgula 7 3 10 5 4" xfId="46490"/>
    <cellStyle name="Vírgula 7 3 10 6" xfId="46491"/>
    <cellStyle name="Vírgula 7 3 10 6 2" xfId="46492"/>
    <cellStyle name="Vírgula 7 3 10 6 3" xfId="46493"/>
    <cellStyle name="Vírgula 7 3 10 7" xfId="46494"/>
    <cellStyle name="Vírgula 7 3 10 8" xfId="46495"/>
    <cellStyle name="Vírgula 7 3 10 9" xfId="46496"/>
    <cellStyle name="Vírgula 7 3 11" xfId="46497"/>
    <cellStyle name="Vírgula 7 3 11 2" xfId="46498"/>
    <cellStyle name="Vírgula 7 3 11 2 2" xfId="46499"/>
    <cellStyle name="Vírgula 7 3 11 2 2 2" xfId="46500"/>
    <cellStyle name="Vírgula 7 3 11 2 2 3" xfId="46501"/>
    <cellStyle name="Vírgula 7 3 11 2 2 4" xfId="46502"/>
    <cellStyle name="Vírgula 7 3 11 2 3" xfId="46503"/>
    <cellStyle name="Vírgula 7 3 11 2 3 2" xfId="46504"/>
    <cellStyle name="Vírgula 7 3 11 2 3 3" xfId="46505"/>
    <cellStyle name="Vírgula 7 3 11 2 4" xfId="46506"/>
    <cellStyle name="Vírgula 7 3 11 2 5" xfId="46507"/>
    <cellStyle name="Vírgula 7 3 11 2 6" xfId="46508"/>
    <cellStyle name="Vírgula 7 3 11 3" xfId="46509"/>
    <cellStyle name="Vírgula 7 3 11 3 2" xfId="46510"/>
    <cellStyle name="Vírgula 7 3 11 3 3" xfId="46511"/>
    <cellStyle name="Vírgula 7 3 11 3 4" xfId="46512"/>
    <cellStyle name="Vírgula 7 3 11 4" xfId="46513"/>
    <cellStyle name="Vírgula 7 3 11 4 2" xfId="46514"/>
    <cellStyle name="Vírgula 7 3 11 4 3" xfId="46515"/>
    <cellStyle name="Vírgula 7 3 11 4 4" xfId="46516"/>
    <cellStyle name="Vírgula 7 3 11 5" xfId="46517"/>
    <cellStyle name="Vírgula 7 3 11 5 2" xfId="46518"/>
    <cellStyle name="Vírgula 7 3 11 5 3" xfId="46519"/>
    <cellStyle name="Vírgula 7 3 11 6" xfId="46520"/>
    <cellStyle name="Vírgula 7 3 11 7" xfId="46521"/>
    <cellStyle name="Vírgula 7 3 11 8" xfId="46522"/>
    <cellStyle name="Vírgula 7 3 12" xfId="46523"/>
    <cellStyle name="Vírgula 7 3 12 2" xfId="46524"/>
    <cellStyle name="Vírgula 7 3 12 2 2" xfId="46525"/>
    <cellStyle name="Vírgula 7 3 12 2 3" xfId="46526"/>
    <cellStyle name="Vírgula 7 3 12 2 4" xfId="46527"/>
    <cellStyle name="Vírgula 7 3 12 3" xfId="46528"/>
    <cellStyle name="Vírgula 7 3 12 3 2" xfId="46529"/>
    <cellStyle name="Vírgula 7 3 12 3 3" xfId="46530"/>
    <cellStyle name="Vírgula 7 3 12 3 4" xfId="46531"/>
    <cellStyle name="Vírgula 7 3 12 4" xfId="46532"/>
    <cellStyle name="Vírgula 7 3 12 4 2" xfId="46533"/>
    <cellStyle name="Vírgula 7 3 12 4 3" xfId="46534"/>
    <cellStyle name="Vírgula 7 3 12 5" xfId="46535"/>
    <cellStyle name="Vírgula 7 3 12 6" xfId="46536"/>
    <cellStyle name="Vírgula 7 3 12 7" xfId="46537"/>
    <cellStyle name="Vírgula 7 3 13" xfId="46538"/>
    <cellStyle name="Vírgula 7 3 13 2" xfId="46539"/>
    <cellStyle name="Vírgula 7 3 13 3" xfId="46540"/>
    <cellStyle name="Vírgula 7 3 13 4" xfId="46541"/>
    <cellStyle name="Vírgula 7 3 14" xfId="46542"/>
    <cellStyle name="Vírgula 7 3 14 2" xfId="46543"/>
    <cellStyle name="Vírgula 7 3 14 3" xfId="46544"/>
    <cellStyle name="Vírgula 7 3 14 4" xfId="46545"/>
    <cellStyle name="Vírgula 7 3 15" xfId="46546"/>
    <cellStyle name="Vírgula 7 3 15 2" xfId="46547"/>
    <cellStyle name="Vírgula 7 3 15 3" xfId="46548"/>
    <cellStyle name="Vírgula 7 3 15 4" xfId="46549"/>
    <cellStyle name="Vírgula 7 3 16" xfId="46550"/>
    <cellStyle name="Vírgula 7 3 16 2" xfId="46551"/>
    <cellStyle name="Vírgula 7 3 16 3" xfId="46552"/>
    <cellStyle name="Vírgula 7 3 17" xfId="46553"/>
    <cellStyle name="Vírgula 7 3 18" xfId="46554"/>
    <cellStyle name="Vírgula 7 3 19" xfId="46555"/>
    <cellStyle name="Vírgula 7 3 2" xfId="234"/>
    <cellStyle name="Vírgula 7 3 2 10" xfId="46556"/>
    <cellStyle name="Vírgula 7 3 2 10 2" xfId="46557"/>
    <cellStyle name="Vírgula 7 3 2 10 3" xfId="46558"/>
    <cellStyle name="Vírgula 7 3 2 10 4" xfId="46559"/>
    <cellStyle name="Vírgula 7 3 2 11" xfId="46560"/>
    <cellStyle name="Vírgula 7 3 2 11 2" xfId="46561"/>
    <cellStyle name="Vírgula 7 3 2 11 3" xfId="46562"/>
    <cellStyle name="Vírgula 7 3 2 12" xfId="46563"/>
    <cellStyle name="Vírgula 7 3 2 13" xfId="46564"/>
    <cellStyle name="Vírgula 7 3 2 14" xfId="46565"/>
    <cellStyle name="Vírgula 7 3 2 2" xfId="46566"/>
    <cellStyle name="Vírgula 7 3 2 2 10" xfId="46567"/>
    <cellStyle name="Vírgula 7 3 2 2 11" xfId="46568"/>
    <cellStyle name="Vírgula 7 3 2 2 2" xfId="46569"/>
    <cellStyle name="Vírgula 7 3 2 2 2 10" xfId="46570"/>
    <cellStyle name="Vírgula 7 3 2 2 2 2" xfId="46571"/>
    <cellStyle name="Vírgula 7 3 2 2 2 2 2" xfId="46572"/>
    <cellStyle name="Vírgula 7 3 2 2 2 2 2 2" xfId="46573"/>
    <cellStyle name="Vírgula 7 3 2 2 2 2 2 2 2" xfId="46574"/>
    <cellStyle name="Vírgula 7 3 2 2 2 2 2 2 3" xfId="46575"/>
    <cellStyle name="Vírgula 7 3 2 2 2 2 2 2 4" xfId="46576"/>
    <cellStyle name="Vírgula 7 3 2 2 2 2 2 3" xfId="46577"/>
    <cellStyle name="Vírgula 7 3 2 2 2 2 2 3 2" xfId="46578"/>
    <cellStyle name="Vírgula 7 3 2 2 2 2 2 3 3" xfId="46579"/>
    <cellStyle name="Vírgula 7 3 2 2 2 2 2 4" xfId="46580"/>
    <cellStyle name="Vírgula 7 3 2 2 2 2 2 5" xfId="46581"/>
    <cellStyle name="Vírgula 7 3 2 2 2 2 2 6" xfId="46582"/>
    <cellStyle name="Vírgula 7 3 2 2 2 2 3" xfId="46583"/>
    <cellStyle name="Vírgula 7 3 2 2 2 2 3 2" xfId="46584"/>
    <cellStyle name="Vírgula 7 3 2 2 2 2 3 3" xfId="46585"/>
    <cellStyle name="Vírgula 7 3 2 2 2 2 3 4" xfId="46586"/>
    <cellStyle name="Vírgula 7 3 2 2 2 2 4" xfId="46587"/>
    <cellStyle name="Vírgula 7 3 2 2 2 2 4 2" xfId="46588"/>
    <cellStyle name="Vírgula 7 3 2 2 2 2 4 3" xfId="46589"/>
    <cellStyle name="Vírgula 7 3 2 2 2 2 4 4" xfId="46590"/>
    <cellStyle name="Vírgula 7 3 2 2 2 2 5" xfId="46591"/>
    <cellStyle name="Vírgula 7 3 2 2 2 2 5 2" xfId="46592"/>
    <cellStyle name="Vírgula 7 3 2 2 2 2 5 3" xfId="46593"/>
    <cellStyle name="Vírgula 7 3 2 2 2 2 5 4" xfId="46594"/>
    <cellStyle name="Vírgula 7 3 2 2 2 2 6" xfId="46595"/>
    <cellStyle name="Vírgula 7 3 2 2 2 2 6 2" xfId="46596"/>
    <cellStyle name="Vírgula 7 3 2 2 2 2 6 3" xfId="46597"/>
    <cellStyle name="Vírgula 7 3 2 2 2 2 7" xfId="46598"/>
    <cellStyle name="Vírgula 7 3 2 2 2 2 8" xfId="46599"/>
    <cellStyle name="Vírgula 7 3 2 2 2 2 9" xfId="46600"/>
    <cellStyle name="Vírgula 7 3 2 2 2 3" xfId="46601"/>
    <cellStyle name="Vírgula 7 3 2 2 2 3 2" xfId="46602"/>
    <cellStyle name="Vírgula 7 3 2 2 2 3 2 2" xfId="46603"/>
    <cellStyle name="Vírgula 7 3 2 2 2 3 2 3" xfId="46604"/>
    <cellStyle name="Vírgula 7 3 2 2 2 3 2 4" xfId="46605"/>
    <cellStyle name="Vírgula 7 3 2 2 2 3 3" xfId="46606"/>
    <cellStyle name="Vírgula 7 3 2 2 2 3 3 2" xfId="46607"/>
    <cellStyle name="Vírgula 7 3 2 2 2 3 3 3" xfId="46608"/>
    <cellStyle name="Vírgula 7 3 2 2 2 3 4" xfId="46609"/>
    <cellStyle name="Vírgula 7 3 2 2 2 3 5" xfId="46610"/>
    <cellStyle name="Vírgula 7 3 2 2 2 3 6" xfId="46611"/>
    <cellStyle name="Vírgula 7 3 2 2 2 4" xfId="46612"/>
    <cellStyle name="Vírgula 7 3 2 2 2 4 2" xfId="46613"/>
    <cellStyle name="Vírgula 7 3 2 2 2 4 3" xfId="46614"/>
    <cellStyle name="Vírgula 7 3 2 2 2 4 4" xfId="46615"/>
    <cellStyle name="Vírgula 7 3 2 2 2 5" xfId="46616"/>
    <cellStyle name="Vírgula 7 3 2 2 2 5 2" xfId="46617"/>
    <cellStyle name="Vírgula 7 3 2 2 2 5 3" xfId="46618"/>
    <cellStyle name="Vírgula 7 3 2 2 2 5 4" xfId="46619"/>
    <cellStyle name="Vírgula 7 3 2 2 2 6" xfId="46620"/>
    <cellStyle name="Vírgula 7 3 2 2 2 6 2" xfId="46621"/>
    <cellStyle name="Vírgula 7 3 2 2 2 6 3" xfId="46622"/>
    <cellStyle name="Vírgula 7 3 2 2 2 6 4" xfId="46623"/>
    <cellStyle name="Vírgula 7 3 2 2 2 7" xfId="46624"/>
    <cellStyle name="Vírgula 7 3 2 2 2 7 2" xfId="46625"/>
    <cellStyle name="Vírgula 7 3 2 2 2 7 3" xfId="46626"/>
    <cellStyle name="Vírgula 7 3 2 2 2 8" xfId="46627"/>
    <cellStyle name="Vírgula 7 3 2 2 2 9" xfId="46628"/>
    <cellStyle name="Vírgula 7 3 2 2 3" xfId="46629"/>
    <cellStyle name="Vírgula 7 3 2 2 3 2" xfId="46630"/>
    <cellStyle name="Vírgula 7 3 2 2 3 2 2" xfId="46631"/>
    <cellStyle name="Vírgula 7 3 2 2 3 2 2 2" xfId="46632"/>
    <cellStyle name="Vírgula 7 3 2 2 3 2 2 3" xfId="46633"/>
    <cellStyle name="Vírgula 7 3 2 2 3 2 2 4" xfId="46634"/>
    <cellStyle name="Vírgula 7 3 2 2 3 2 3" xfId="46635"/>
    <cellStyle name="Vírgula 7 3 2 2 3 2 3 2" xfId="46636"/>
    <cellStyle name="Vírgula 7 3 2 2 3 2 3 3" xfId="46637"/>
    <cellStyle name="Vírgula 7 3 2 2 3 2 4" xfId="46638"/>
    <cellStyle name="Vírgula 7 3 2 2 3 2 5" xfId="46639"/>
    <cellStyle name="Vírgula 7 3 2 2 3 2 6" xfId="46640"/>
    <cellStyle name="Vírgula 7 3 2 2 3 3" xfId="46641"/>
    <cellStyle name="Vírgula 7 3 2 2 3 3 2" xfId="46642"/>
    <cellStyle name="Vírgula 7 3 2 2 3 3 3" xfId="46643"/>
    <cellStyle name="Vírgula 7 3 2 2 3 3 4" xfId="46644"/>
    <cellStyle name="Vírgula 7 3 2 2 3 4" xfId="46645"/>
    <cellStyle name="Vírgula 7 3 2 2 3 4 2" xfId="46646"/>
    <cellStyle name="Vírgula 7 3 2 2 3 4 3" xfId="46647"/>
    <cellStyle name="Vírgula 7 3 2 2 3 4 4" xfId="46648"/>
    <cellStyle name="Vírgula 7 3 2 2 3 5" xfId="46649"/>
    <cellStyle name="Vírgula 7 3 2 2 3 5 2" xfId="46650"/>
    <cellStyle name="Vírgula 7 3 2 2 3 5 3" xfId="46651"/>
    <cellStyle name="Vírgula 7 3 2 2 3 5 4" xfId="46652"/>
    <cellStyle name="Vírgula 7 3 2 2 3 6" xfId="46653"/>
    <cellStyle name="Vírgula 7 3 2 2 3 6 2" xfId="46654"/>
    <cellStyle name="Vírgula 7 3 2 2 3 6 3" xfId="46655"/>
    <cellStyle name="Vírgula 7 3 2 2 3 7" xfId="46656"/>
    <cellStyle name="Vírgula 7 3 2 2 3 8" xfId="46657"/>
    <cellStyle name="Vírgula 7 3 2 2 3 9" xfId="46658"/>
    <cellStyle name="Vírgula 7 3 2 2 4" xfId="46659"/>
    <cellStyle name="Vírgula 7 3 2 2 4 2" xfId="46660"/>
    <cellStyle name="Vírgula 7 3 2 2 4 2 2" xfId="46661"/>
    <cellStyle name="Vírgula 7 3 2 2 4 2 3" xfId="46662"/>
    <cellStyle name="Vírgula 7 3 2 2 4 2 4" xfId="46663"/>
    <cellStyle name="Vírgula 7 3 2 2 4 3" xfId="46664"/>
    <cellStyle name="Vírgula 7 3 2 2 4 3 2" xfId="46665"/>
    <cellStyle name="Vírgula 7 3 2 2 4 3 3" xfId="46666"/>
    <cellStyle name="Vírgula 7 3 2 2 4 4" xfId="46667"/>
    <cellStyle name="Vírgula 7 3 2 2 4 5" xfId="46668"/>
    <cellStyle name="Vírgula 7 3 2 2 4 6" xfId="46669"/>
    <cellStyle name="Vírgula 7 3 2 2 5" xfId="46670"/>
    <cellStyle name="Vírgula 7 3 2 2 5 2" xfId="46671"/>
    <cellStyle name="Vírgula 7 3 2 2 5 3" xfId="46672"/>
    <cellStyle name="Vírgula 7 3 2 2 5 4" xfId="46673"/>
    <cellStyle name="Vírgula 7 3 2 2 6" xfId="46674"/>
    <cellStyle name="Vírgula 7 3 2 2 6 2" xfId="46675"/>
    <cellStyle name="Vírgula 7 3 2 2 6 3" xfId="46676"/>
    <cellStyle name="Vírgula 7 3 2 2 6 4" xfId="46677"/>
    <cellStyle name="Vírgula 7 3 2 2 7" xfId="46678"/>
    <cellStyle name="Vírgula 7 3 2 2 7 2" xfId="46679"/>
    <cellStyle name="Vírgula 7 3 2 2 7 3" xfId="46680"/>
    <cellStyle name="Vírgula 7 3 2 2 7 4" xfId="46681"/>
    <cellStyle name="Vírgula 7 3 2 2 8" xfId="46682"/>
    <cellStyle name="Vírgula 7 3 2 2 8 2" xfId="46683"/>
    <cellStyle name="Vírgula 7 3 2 2 8 3" xfId="46684"/>
    <cellStyle name="Vírgula 7 3 2 2 9" xfId="46685"/>
    <cellStyle name="Vírgula 7 3 2 3" xfId="46686"/>
    <cellStyle name="Vírgula 7 3 2 3 10" xfId="46687"/>
    <cellStyle name="Vírgula 7 3 2 3 2" xfId="46688"/>
    <cellStyle name="Vírgula 7 3 2 3 2 2" xfId="46689"/>
    <cellStyle name="Vírgula 7 3 2 3 2 2 2" xfId="46690"/>
    <cellStyle name="Vírgula 7 3 2 3 2 2 2 2" xfId="46691"/>
    <cellStyle name="Vírgula 7 3 2 3 2 2 2 3" xfId="46692"/>
    <cellStyle name="Vírgula 7 3 2 3 2 2 2 4" xfId="46693"/>
    <cellStyle name="Vírgula 7 3 2 3 2 2 3" xfId="46694"/>
    <cellStyle name="Vírgula 7 3 2 3 2 2 3 2" xfId="46695"/>
    <cellStyle name="Vírgula 7 3 2 3 2 2 3 3" xfId="46696"/>
    <cellStyle name="Vírgula 7 3 2 3 2 2 4" xfId="46697"/>
    <cellStyle name="Vírgula 7 3 2 3 2 2 5" xfId="46698"/>
    <cellStyle name="Vírgula 7 3 2 3 2 2 6" xfId="46699"/>
    <cellStyle name="Vírgula 7 3 2 3 2 3" xfId="46700"/>
    <cellStyle name="Vírgula 7 3 2 3 2 3 2" xfId="46701"/>
    <cellStyle name="Vírgula 7 3 2 3 2 3 3" xfId="46702"/>
    <cellStyle name="Vírgula 7 3 2 3 2 3 4" xfId="46703"/>
    <cellStyle name="Vírgula 7 3 2 3 2 4" xfId="46704"/>
    <cellStyle name="Vírgula 7 3 2 3 2 4 2" xfId="46705"/>
    <cellStyle name="Vírgula 7 3 2 3 2 4 3" xfId="46706"/>
    <cellStyle name="Vírgula 7 3 2 3 2 4 4" xfId="46707"/>
    <cellStyle name="Vírgula 7 3 2 3 2 5" xfId="46708"/>
    <cellStyle name="Vírgula 7 3 2 3 2 5 2" xfId="46709"/>
    <cellStyle name="Vírgula 7 3 2 3 2 5 3" xfId="46710"/>
    <cellStyle name="Vírgula 7 3 2 3 2 5 4" xfId="46711"/>
    <cellStyle name="Vírgula 7 3 2 3 2 6" xfId="46712"/>
    <cellStyle name="Vírgula 7 3 2 3 2 6 2" xfId="46713"/>
    <cellStyle name="Vírgula 7 3 2 3 2 6 3" xfId="46714"/>
    <cellStyle name="Vírgula 7 3 2 3 2 7" xfId="46715"/>
    <cellStyle name="Vírgula 7 3 2 3 2 8" xfId="46716"/>
    <cellStyle name="Vírgula 7 3 2 3 2 9" xfId="46717"/>
    <cellStyle name="Vírgula 7 3 2 3 3" xfId="46718"/>
    <cellStyle name="Vírgula 7 3 2 3 3 2" xfId="46719"/>
    <cellStyle name="Vírgula 7 3 2 3 3 2 2" xfId="46720"/>
    <cellStyle name="Vírgula 7 3 2 3 3 2 3" xfId="46721"/>
    <cellStyle name="Vírgula 7 3 2 3 3 2 4" xfId="46722"/>
    <cellStyle name="Vírgula 7 3 2 3 3 3" xfId="46723"/>
    <cellStyle name="Vírgula 7 3 2 3 3 3 2" xfId="46724"/>
    <cellStyle name="Vírgula 7 3 2 3 3 3 3" xfId="46725"/>
    <cellStyle name="Vírgula 7 3 2 3 3 4" xfId="46726"/>
    <cellStyle name="Vírgula 7 3 2 3 3 5" xfId="46727"/>
    <cellStyle name="Vírgula 7 3 2 3 3 6" xfId="46728"/>
    <cellStyle name="Vírgula 7 3 2 3 4" xfId="46729"/>
    <cellStyle name="Vírgula 7 3 2 3 4 2" xfId="46730"/>
    <cellStyle name="Vírgula 7 3 2 3 4 3" xfId="46731"/>
    <cellStyle name="Vírgula 7 3 2 3 4 4" xfId="46732"/>
    <cellStyle name="Vírgula 7 3 2 3 5" xfId="46733"/>
    <cellStyle name="Vírgula 7 3 2 3 5 2" xfId="46734"/>
    <cellStyle name="Vírgula 7 3 2 3 5 3" xfId="46735"/>
    <cellStyle name="Vírgula 7 3 2 3 5 4" xfId="46736"/>
    <cellStyle name="Vírgula 7 3 2 3 6" xfId="46737"/>
    <cellStyle name="Vírgula 7 3 2 3 6 2" xfId="46738"/>
    <cellStyle name="Vírgula 7 3 2 3 6 3" xfId="46739"/>
    <cellStyle name="Vírgula 7 3 2 3 6 4" xfId="46740"/>
    <cellStyle name="Vírgula 7 3 2 3 7" xfId="46741"/>
    <cellStyle name="Vírgula 7 3 2 3 7 2" xfId="46742"/>
    <cellStyle name="Vírgula 7 3 2 3 7 3" xfId="46743"/>
    <cellStyle name="Vírgula 7 3 2 3 8" xfId="46744"/>
    <cellStyle name="Vírgula 7 3 2 3 9" xfId="46745"/>
    <cellStyle name="Vírgula 7 3 2 4" xfId="46746"/>
    <cellStyle name="Vírgula 7 3 2 4 2" xfId="46747"/>
    <cellStyle name="Vírgula 7 3 2 4 2 2" xfId="46748"/>
    <cellStyle name="Vírgula 7 3 2 4 2 2 2" xfId="46749"/>
    <cellStyle name="Vírgula 7 3 2 4 2 2 3" xfId="46750"/>
    <cellStyle name="Vírgula 7 3 2 4 2 2 4" xfId="46751"/>
    <cellStyle name="Vírgula 7 3 2 4 2 3" xfId="46752"/>
    <cellStyle name="Vírgula 7 3 2 4 2 3 2" xfId="46753"/>
    <cellStyle name="Vírgula 7 3 2 4 2 3 3" xfId="46754"/>
    <cellStyle name="Vírgula 7 3 2 4 2 4" xfId="46755"/>
    <cellStyle name="Vírgula 7 3 2 4 2 5" xfId="46756"/>
    <cellStyle name="Vírgula 7 3 2 4 2 6" xfId="46757"/>
    <cellStyle name="Vírgula 7 3 2 4 3" xfId="46758"/>
    <cellStyle name="Vírgula 7 3 2 4 3 2" xfId="46759"/>
    <cellStyle name="Vírgula 7 3 2 4 3 3" xfId="46760"/>
    <cellStyle name="Vírgula 7 3 2 4 3 4" xfId="46761"/>
    <cellStyle name="Vírgula 7 3 2 4 4" xfId="46762"/>
    <cellStyle name="Vírgula 7 3 2 4 4 2" xfId="46763"/>
    <cellStyle name="Vírgula 7 3 2 4 4 3" xfId="46764"/>
    <cellStyle name="Vírgula 7 3 2 4 4 4" xfId="46765"/>
    <cellStyle name="Vírgula 7 3 2 4 5" xfId="46766"/>
    <cellStyle name="Vírgula 7 3 2 4 5 2" xfId="46767"/>
    <cellStyle name="Vírgula 7 3 2 4 5 3" xfId="46768"/>
    <cellStyle name="Vírgula 7 3 2 4 5 4" xfId="46769"/>
    <cellStyle name="Vírgula 7 3 2 4 6" xfId="46770"/>
    <cellStyle name="Vírgula 7 3 2 4 6 2" xfId="46771"/>
    <cellStyle name="Vírgula 7 3 2 4 6 3" xfId="46772"/>
    <cellStyle name="Vírgula 7 3 2 4 7" xfId="46773"/>
    <cellStyle name="Vírgula 7 3 2 4 8" xfId="46774"/>
    <cellStyle name="Vírgula 7 3 2 4 9" xfId="46775"/>
    <cellStyle name="Vírgula 7 3 2 5" xfId="46776"/>
    <cellStyle name="Vírgula 7 3 2 5 2" xfId="46777"/>
    <cellStyle name="Vírgula 7 3 2 5 2 2" xfId="46778"/>
    <cellStyle name="Vírgula 7 3 2 5 2 2 2" xfId="46779"/>
    <cellStyle name="Vírgula 7 3 2 5 2 2 3" xfId="46780"/>
    <cellStyle name="Vírgula 7 3 2 5 2 2 4" xfId="46781"/>
    <cellStyle name="Vírgula 7 3 2 5 2 3" xfId="46782"/>
    <cellStyle name="Vírgula 7 3 2 5 2 3 2" xfId="46783"/>
    <cellStyle name="Vírgula 7 3 2 5 2 3 3" xfId="46784"/>
    <cellStyle name="Vírgula 7 3 2 5 2 4" xfId="46785"/>
    <cellStyle name="Vírgula 7 3 2 5 2 5" xfId="46786"/>
    <cellStyle name="Vírgula 7 3 2 5 2 6" xfId="46787"/>
    <cellStyle name="Vírgula 7 3 2 5 3" xfId="46788"/>
    <cellStyle name="Vírgula 7 3 2 5 3 2" xfId="46789"/>
    <cellStyle name="Vírgula 7 3 2 5 3 3" xfId="46790"/>
    <cellStyle name="Vírgula 7 3 2 5 3 4" xfId="46791"/>
    <cellStyle name="Vírgula 7 3 2 5 4" xfId="46792"/>
    <cellStyle name="Vírgula 7 3 2 5 4 2" xfId="46793"/>
    <cellStyle name="Vírgula 7 3 2 5 4 3" xfId="46794"/>
    <cellStyle name="Vírgula 7 3 2 5 4 4" xfId="46795"/>
    <cellStyle name="Vírgula 7 3 2 5 5" xfId="46796"/>
    <cellStyle name="Vírgula 7 3 2 5 5 2" xfId="46797"/>
    <cellStyle name="Vírgula 7 3 2 5 5 3" xfId="46798"/>
    <cellStyle name="Vírgula 7 3 2 5 5 4" xfId="46799"/>
    <cellStyle name="Vírgula 7 3 2 5 6" xfId="46800"/>
    <cellStyle name="Vírgula 7 3 2 5 6 2" xfId="46801"/>
    <cellStyle name="Vírgula 7 3 2 5 6 3" xfId="46802"/>
    <cellStyle name="Vírgula 7 3 2 5 7" xfId="46803"/>
    <cellStyle name="Vírgula 7 3 2 5 8" xfId="46804"/>
    <cellStyle name="Vírgula 7 3 2 5 9" xfId="46805"/>
    <cellStyle name="Vírgula 7 3 2 6" xfId="46806"/>
    <cellStyle name="Vírgula 7 3 2 6 2" xfId="46807"/>
    <cellStyle name="Vírgula 7 3 2 6 2 2" xfId="46808"/>
    <cellStyle name="Vírgula 7 3 2 6 2 2 2" xfId="46809"/>
    <cellStyle name="Vírgula 7 3 2 6 2 2 3" xfId="46810"/>
    <cellStyle name="Vírgula 7 3 2 6 2 2 4" xfId="46811"/>
    <cellStyle name="Vírgula 7 3 2 6 2 3" xfId="46812"/>
    <cellStyle name="Vírgula 7 3 2 6 2 3 2" xfId="46813"/>
    <cellStyle name="Vírgula 7 3 2 6 2 3 3" xfId="46814"/>
    <cellStyle name="Vírgula 7 3 2 6 2 4" xfId="46815"/>
    <cellStyle name="Vírgula 7 3 2 6 2 5" xfId="46816"/>
    <cellStyle name="Vírgula 7 3 2 6 2 6" xfId="46817"/>
    <cellStyle name="Vírgula 7 3 2 6 3" xfId="46818"/>
    <cellStyle name="Vírgula 7 3 2 6 3 2" xfId="46819"/>
    <cellStyle name="Vírgula 7 3 2 6 3 3" xfId="46820"/>
    <cellStyle name="Vírgula 7 3 2 6 3 4" xfId="46821"/>
    <cellStyle name="Vírgula 7 3 2 6 4" xfId="46822"/>
    <cellStyle name="Vírgula 7 3 2 6 4 2" xfId="46823"/>
    <cellStyle name="Vírgula 7 3 2 6 4 3" xfId="46824"/>
    <cellStyle name="Vírgula 7 3 2 6 4 4" xfId="46825"/>
    <cellStyle name="Vírgula 7 3 2 6 5" xfId="46826"/>
    <cellStyle name="Vírgula 7 3 2 6 5 2" xfId="46827"/>
    <cellStyle name="Vírgula 7 3 2 6 5 3" xfId="46828"/>
    <cellStyle name="Vírgula 7 3 2 6 6" xfId="46829"/>
    <cellStyle name="Vírgula 7 3 2 6 7" xfId="46830"/>
    <cellStyle name="Vírgula 7 3 2 6 8" xfId="46831"/>
    <cellStyle name="Vírgula 7 3 2 7" xfId="46832"/>
    <cellStyle name="Vírgula 7 3 2 7 2" xfId="46833"/>
    <cellStyle name="Vírgula 7 3 2 7 2 2" xfId="46834"/>
    <cellStyle name="Vírgula 7 3 2 7 2 3" xfId="46835"/>
    <cellStyle name="Vírgula 7 3 2 7 2 4" xfId="46836"/>
    <cellStyle name="Vírgula 7 3 2 7 3" xfId="46837"/>
    <cellStyle name="Vírgula 7 3 2 7 3 2" xfId="46838"/>
    <cellStyle name="Vírgula 7 3 2 7 3 3" xfId="46839"/>
    <cellStyle name="Vírgula 7 3 2 7 4" xfId="46840"/>
    <cellStyle name="Vírgula 7 3 2 7 5" xfId="46841"/>
    <cellStyle name="Vírgula 7 3 2 7 6" xfId="46842"/>
    <cellStyle name="Vírgula 7 3 2 8" xfId="46843"/>
    <cellStyle name="Vírgula 7 3 2 8 2" xfId="46844"/>
    <cellStyle name="Vírgula 7 3 2 8 3" xfId="46845"/>
    <cellStyle name="Vírgula 7 3 2 8 4" xfId="46846"/>
    <cellStyle name="Vírgula 7 3 2 9" xfId="46847"/>
    <cellStyle name="Vírgula 7 3 2 9 2" xfId="46848"/>
    <cellStyle name="Vírgula 7 3 2 9 3" xfId="46849"/>
    <cellStyle name="Vírgula 7 3 2 9 4" xfId="46850"/>
    <cellStyle name="Vírgula 7 3 3" xfId="46851"/>
    <cellStyle name="Vírgula 7 3 3 10" xfId="46852"/>
    <cellStyle name="Vírgula 7 3 3 10 2" xfId="46853"/>
    <cellStyle name="Vírgula 7 3 3 10 3" xfId="46854"/>
    <cellStyle name="Vírgula 7 3 3 10 4" xfId="46855"/>
    <cellStyle name="Vírgula 7 3 3 11" xfId="46856"/>
    <cellStyle name="Vírgula 7 3 3 11 2" xfId="46857"/>
    <cellStyle name="Vírgula 7 3 3 11 3" xfId="46858"/>
    <cellStyle name="Vírgula 7 3 3 12" xfId="46859"/>
    <cellStyle name="Vírgula 7 3 3 13" xfId="46860"/>
    <cellStyle name="Vírgula 7 3 3 14" xfId="46861"/>
    <cellStyle name="Vírgula 7 3 3 2" xfId="46862"/>
    <cellStyle name="Vírgula 7 3 3 2 10" xfId="46863"/>
    <cellStyle name="Vírgula 7 3 3 2 11" xfId="46864"/>
    <cellStyle name="Vírgula 7 3 3 2 2" xfId="46865"/>
    <cellStyle name="Vírgula 7 3 3 2 2 10" xfId="46866"/>
    <cellStyle name="Vírgula 7 3 3 2 2 2" xfId="46867"/>
    <cellStyle name="Vírgula 7 3 3 2 2 2 2" xfId="46868"/>
    <cellStyle name="Vírgula 7 3 3 2 2 2 2 2" xfId="46869"/>
    <cellStyle name="Vírgula 7 3 3 2 2 2 2 2 2" xfId="46870"/>
    <cellStyle name="Vírgula 7 3 3 2 2 2 2 2 3" xfId="46871"/>
    <cellStyle name="Vírgula 7 3 3 2 2 2 2 2 4" xfId="46872"/>
    <cellStyle name="Vírgula 7 3 3 2 2 2 2 3" xfId="46873"/>
    <cellStyle name="Vírgula 7 3 3 2 2 2 2 3 2" xfId="46874"/>
    <cellStyle name="Vírgula 7 3 3 2 2 2 2 3 3" xfId="46875"/>
    <cellStyle name="Vírgula 7 3 3 2 2 2 2 4" xfId="46876"/>
    <cellStyle name="Vírgula 7 3 3 2 2 2 2 5" xfId="46877"/>
    <cellStyle name="Vírgula 7 3 3 2 2 2 2 6" xfId="46878"/>
    <cellStyle name="Vírgula 7 3 3 2 2 2 3" xfId="46879"/>
    <cellStyle name="Vírgula 7 3 3 2 2 2 3 2" xfId="46880"/>
    <cellStyle name="Vírgula 7 3 3 2 2 2 3 3" xfId="46881"/>
    <cellStyle name="Vírgula 7 3 3 2 2 2 3 4" xfId="46882"/>
    <cellStyle name="Vírgula 7 3 3 2 2 2 4" xfId="46883"/>
    <cellStyle name="Vírgula 7 3 3 2 2 2 4 2" xfId="46884"/>
    <cellStyle name="Vírgula 7 3 3 2 2 2 4 3" xfId="46885"/>
    <cellStyle name="Vírgula 7 3 3 2 2 2 4 4" xfId="46886"/>
    <cellStyle name="Vírgula 7 3 3 2 2 2 5" xfId="46887"/>
    <cellStyle name="Vírgula 7 3 3 2 2 2 5 2" xfId="46888"/>
    <cellStyle name="Vírgula 7 3 3 2 2 2 5 3" xfId="46889"/>
    <cellStyle name="Vírgula 7 3 3 2 2 2 5 4" xfId="46890"/>
    <cellStyle name="Vírgula 7 3 3 2 2 2 6" xfId="46891"/>
    <cellStyle name="Vírgula 7 3 3 2 2 2 6 2" xfId="46892"/>
    <cellStyle name="Vírgula 7 3 3 2 2 2 6 3" xfId="46893"/>
    <cellStyle name="Vírgula 7 3 3 2 2 2 7" xfId="46894"/>
    <cellStyle name="Vírgula 7 3 3 2 2 2 8" xfId="46895"/>
    <cellStyle name="Vírgula 7 3 3 2 2 2 9" xfId="46896"/>
    <cellStyle name="Vírgula 7 3 3 2 2 3" xfId="46897"/>
    <cellStyle name="Vírgula 7 3 3 2 2 3 2" xfId="46898"/>
    <cellStyle name="Vírgula 7 3 3 2 2 3 2 2" xfId="46899"/>
    <cellStyle name="Vírgula 7 3 3 2 2 3 2 3" xfId="46900"/>
    <cellStyle name="Vírgula 7 3 3 2 2 3 2 4" xfId="46901"/>
    <cellStyle name="Vírgula 7 3 3 2 2 3 3" xfId="46902"/>
    <cellStyle name="Vírgula 7 3 3 2 2 3 3 2" xfId="46903"/>
    <cellStyle name="Vírgula 7 3 3 2 2 3 3 3" xfId="46904"/>
    <cellStyle name="Vírgula 7 3 3 2 2 3 4" xfId="46905"/>
    <cellStyle name="Vírgula 7 3 3 2 2 3 5" xfId="46906"/>
    <cellStyle name="Vírgula 7 3 3 2 2 3 6" xfId="46907"/>
    <cellStyle name="Vírgula 7 3 3 2 2 4" xfId="46908"/>
    <cellStyle name="Vírgula 7 3 3 2 2 4 2" xfId="46909"/>
    <cellStyle name="Vírgula 7 3 3 2 2 4 3" xfId="46910"/>
    <cellStyle name="Vírgula 7 3 3 2 2 4 4" xfId="46911"/>
    <cellStyle name="Vírgula 7 3 3 2 2 5" xfId="46912"/>
    <cellStyle name="Vírgula 7 3 3 2 2 5 2" xfId="46913"/>
    <cellStyle name="Vírgula 7 3 3 2 2 5 3" xfId="46914"/>
    <cellStyle name="Vírgula 7 3 3 2 2 5 4" xfId="46915"/>
    <cellStyle name="Vírgula 7 3 3 2 2 6" xfId="46916"/>
    <cellStyle name="Vírgula 7 3 3 2 2 6 2" xfId="46917"/>
    <cellStyle name="Vírgula 7 3 3 2 2 6 3" xfId="46918"/>
    <cellStyle name="Vírgula 7 3 3 2 2 6 4" xfId="46919"/>
    <cellStyle name="Vírgula 7 3 3 2 2 7" xfId="46920"/>
    <cellStyle name="Vírgula 7 3 3 2 2 7 2" xfId="46921"/>
    <cellStyle name="Vírgula 7 3 3 2 2 7 3" xfId="46922"/>
    <cellStyle name="Vírgula 7 3 3 2 2 8" xfId="46923"/>
    <cellStyle name="Vírgula 7 3 3 2 2 9" xfId="46924"/>
    <cellStyle name="Vírgula 7 3 3 2 3" xfId="46925"/>
    <cellStyle name="Vírgula 7 3 3 2 3 2" xfId="46926"/>
    <cellStyle name="Vírgula 7 3 3 2 3 2 2" xfId="46927"/>
    <cellStyle name="Vírgula 7 3 3 2 3 2 2 2" xfId="46928"/>
    <cellStyle name="Vírgula 7 3 3 2 3 2 2 3" xfId="46929"/>
    <cellStyle name="Vírgula 7 3 3 2 3 2 2 4" xfId="46930"/>
    <cellStyle name="Vírgula 7 3 3 2 3 2 3" xfId="46931"/>
    <cellStyle name="Vírgula 7 3 3 2 3 2 3 2" xfId="46932"/>
    <cellStyle name="Vírgula 7 3 3 2 3 2 3 3" xfId="46933"/>
    <cellStyle name="Vírgula 7 3 3 2 3 2 4" xfId="46934"/>
    <cellStyle name="Vírgula 7 3 3 2 3 2 5" xfId="46935"/>
    <cellStyle name="Vírgula 7 3 3 2 3 2 6" xfId="46936"/>
    <cellStyle name="Vírgula 7 3 3 2 3 3" xfId="46937"/>
    <cellStyle name="Vírgula 7 3 3 2 3 3 2" xfId="46938"/>
    <cellStyle name="Vírgula 7 3 3 2 3 3 3" xfId="46939"/>
    <cellStyle name="Vírgula 7 3 3 2 3 3 4" xfId="46940"/>
    <cellStyle name="Vírgula 7 3 3 2 3 4" xfId="46941"/>
    <cellStyle name="Vírgula 7 3 3 2 3 4 2" xfId="46942"/>
    <cellStyle name="Vírgula 7 3 3 2 3 4 3" xfId="46943"/>
    <cellStyle name="Vírgula 7 3 3 2 3 4 4" xfId="46944"/>
    <cellStyle name="Vírgula 7 3 3 2 3 5" xfId="46945"/>
    <cellStyle name="Vírgula 7 3 3 2 3 5 2" xfId="46946"/>
    <cellStyle name="Vírgula 7 3 3 2 3 5 3" xfId="46947"/>
    <cellStyle name="Vírgula 7 3 3 2 3 5 4" xfId="46948"/>
    <cellStyle name="Vírgula 7 3 3 2 3 6" xfId="46949"/>
    <cellStyle name="Vírgula 7 3 3 2 3 6 2" xfId="46950"/>
    <cellStyle name="Vírgula 7 3 3 2 3 6 3" xfId="46951"/>
    <cellStyle name="Vírgula 7 3 3 2 3 7" xfId="46952"/>
    <cellStyle name="Vírgula 7 3 3 2 3 8" xfId="46953"/>
    <cellStyle name="Vírgula 7 3 3 2 3 9" xfId="46954"/>
    <cellStyle name="Vírgula 7 3 3 2 4" xfId="46955"/>
    <cellStyle name="Vírgula 7 3 3 2 4 2" xfId="46956"/>
    <cellStyle name="Vírgula 7 3 3 2 4 2 2" xfId="46957"/>
    <cellStyle name="Vírgula 7 3 3 2 4 2 3" xfId="46958"/>
    <cellStyle name="Vírgula 7 3 3 2 4 2 4" xfId="46959"/>
    <cellStyle name="Vírgula 7 3 3 2 4 3" xfId="46960"/>
    <cellStyle name="Vírgula 7 3 3 2 4 3 2" xfId="46961"/>
    <cellStyle name="Vírgula 7 3 3 2 4 3 3" xfId="46962"/>
    <cellStyle name="Vírgula 7 3 3 2 4 4" xfId="46963"/>
    <cellStyle name="Vírgula 7 3 3 2 4 5" xfId="46964"/>
    <cellStyle name="Vírgula 7 3 3 2 4 6" xfId="46965"/>
    <cellStyle name="Vírgula 7 3 3 2 5" xfId="46966"/>
    <cellStyle name="Vírgula 7 3 3 2 5 2" xfId="46967"/>
    <cellStyle name="Vírgula 7 3 3 2 5 3" xfId="46968"/>
    <cellStyle name="Vírgula 7 3 3 2 5 4" xfId="46969"/>
    <cellStyle name="Vírgula 7 3 3 2 6" xfId="46970"/>
    <cellStyle name="Vírgula 7 3 3 2 6 2" xfId="46971"/>
    <cellStyle name="Vírgula 7 3 3 2 6 3" xfId="46972"/>
    <cellStyle name="Vírgula 7 3 3 2 6 4" xfId="46973"/>
    <cellStyle name="Vírgula 7 3 3 2 7" xfId="46974"/>
    <cellStyle name="Vírgula 7 3 3 2 7 2" xfId="46975"/>
    <cellStyle name="Vírgula 7 3 3 2 7 3" xfId="46976"/>
    <cellStyle name="Vírgula 7 3 3 2 7 4" xfId="46977"/>
    <cellStyle name="Vírgula 7 3 3 2 8" xfId="46978"/>
    <cellStyle name="Vírgula 7 3 3 2 8 2" xfId="46979"/>
    <cellStyle name="Vírgula 7 3 3 2 8 3" xfId="46980"/>
    <cellStyle name="Vírgula 7 3 3 2 9" xfId="46981"/>
    <cellStyle name="Vírgula 7 3 3 3" xfId="46982"/>
    <cellStyle name="Vírgula 7 3 3 3 10" xfId="46983"/>
    <cellStyle name="Vírgula 7 3 3 3 2" xfId="46984"/>
    <cellStyle name="Vírgula 7 3 3 3 2 2" xfId="46985"/>
    <cellStyle name="Vírgula 7 3 3 3 2 2 2" xfId="46986"/>
    <cellStyle name="Vírgula 7 3 3 3 2 2 2 2" xfId="46987"/>
    <cellStyle name="Vírgula 7 3 3 3 2 2 2 3" xfId="46988"/>
    <cellStyle name="Vírgula 7 3 3 3 2 2 2 4" xfId="46989"/>
    <cellStyle name="Vírgula 7 3 3 3 2 2 3" xfId="46990"/>
    <cellStyle name="Vírgula 7 3 3 3 2 2 3 2" xfId="46991"/>
    <cellStyle name="Vírgula 7 3 3 3 2 2 3 3" xfId="46992"/>
    <cellStyle name="Vírgula 7 3 3 3 2 2 4" xfId="46993"/>
    <cellStyle name="Vírgula 7 3 3 3 2 2 5" xfId="46994"/>
    <cellStyle name="Vírgula 7 3 3 3 2 2 6" xfId="46995"/>
    <cellStyle name="Vírgula 7 3 3 3 2 3" xfId="46996"/>
    <cellStyle name="Vírgula 7 3 3 3 2 3 2" xfId="46997"/>
    <cellStyle name="Vírgula 7 3 3 3 2 3 3" xfId="46998"/>
    <cellStyle name="Vírgula 7 3 3 3 2 3 4" xfId="46999"/>
    <cellStyle name="Vírgula 7 3 3 3 2 4" xfId="47000"/>
    <cellStyle name="Vírgula 7 3 3 3 2 4 2" xfId="47001"/>
    <cellStyle name="Vírgula 7 3 3 3 2 4 3" xfId="47002"/>
    <cellStyle name="Vírgula 7 3 3 3 2 4 4" xfId="47003"/>
    <cellStyle name="Vírgula 7 3 3 3 2 5" xfId="47004"/>
    <cellStyle name="Vírgula 7 3 3 3 2 5 2" xfId="47005"/>
    <cellStyle name="Vírgula 7 3 3 3 2 5 3" xfId="47006"/>
    <cellStyle name="Vírgula 7 3 3 3 2 5 4" xfId="47007"/>
    <cellStyle name="Vírgula 7 3 3 3 2 6" xfId="47008"/>
    <cellStyle name="Vírgula 7 3 3 3 2 6 2" xfId="47009"/>
    <cellStyle name="Vírgula 7 3 3 3 2 6 3" xfId="47010"/>
    <cellStyle name="Vírgula 7 3 3 3 2 7" xfId="47011"/>
    <cellStyle name="Vírgula 7 3 3 3 2 8" xfId="47012"/>
    <cellStyle name="Vírgula 7 3 3 3 2 9" xfId="47013"/>
    <cellStyle name="Vírgula 7 3 3 3 3" xfId="47014"/>
    <cellStyle name="Vírgula 7 3 3 3 3 2" xfId="47015"/>
    <cellStyle name="Vírgula 7 3 3 3 3 2 2" xfId="47016"/>
    <cellStyle name="Vírgula 7 3 3 3 3 2 3" xfId="47017"/>
    <cellStyle name="Vírgula 7 3 3 3 3 2 4" xfId="47018"/>
    <cellStyle name="Vírgula 7 3 3 3 3 3" xfId="47019"/>
    <cellStyle name="Vírgula 7 3 3 3 3 3 2" xfId="47020"/>
    <cellStyle name="Vírgula 7 3 3 3 3 3 3" xfId="47021"/>
    <cellStyle name="Vírgula 7 3 3 3 3 4" xfId="47022"/>
    <cellStyle name="Vírgula 7 3 3 3 3 5" xfId="47023"/>
    <cellStyle name="Vírgula 7 3 3 3 3 6" xfId="47024"/>
    <cellStyle name="Vírgula 7 3 3 3 4" xfId="47025"/>
    <cellStyle name="Vírgula 7 3 3 3 4 2" xfId="47026"/>
    <cellStyle name="Vírgula 7 3 3 3 4 3" xfId="47027"/>
    <cellStyle name="Vírgula 7 3 3 3 4 4" xfId="47028"/>
    <cellStyle name="Vírgula 7 3 3 3 5" xfId="47029"/>
    <cellStyle name="Vírgula 7 3 3 3 5 2" xfId="47030"/>
    <cellStyle name="Vírgula 7 3 3 3 5 3" xfId="47031"/>
    <cellStyle name="Vírgula 7 3 3 3 5 4" xfId="47032"/>
    <cellStyle name="Vírgula 7 3 3 3 6" xfId="47033"/>
    <cellStyle name="Vírgula 7 3 3 3 6 2" xfId="47034"/>
    <cellStyle name="Vírgula 7 3 3 3 6 3" xfId="47035"/>
    <cellStyle name="Vírgula 7 3 3 3 6 4" xfId="47036"/>
    <cellStyle name="Vírgula 7 3 3 3 7" xfId="47037"/>
    <cellStyle name="Vírgula 7 3 3 3 7 2" xfId="47038"/>
    <cellStyle name="Vírgula 7 3 3 3 7 3" xfId="47039"/>
    <cellStyle name="Vírgula 7 3 3 3 8" xfId="47040"/>
    <cellStyle name="Vírgula 7 3 3 3 9" xfId="47041"/>
    <cellStyle name="Vírgula 7 3 3 4" xfId="47042"/>
    <cellStyle name="Vírgula 7 3 3 4 2" xfId="47043"/>
    <cellStyle name="Vírgula 7 3 3 4 2 2" xfId="47044"/>
    <cellStyle name="Vírgula 7 3 3 4 2 2 2" xfId="47045"/>
    <cellStyle name="Vírgula 7 3 3 4 2 2 3" xfId="47046"/>
    <cellStyle name="Vírgula 7 3 3 4 2 2 4" xfId="47047"/>
    <cellStyle name="Vírgula 7 3 3 4 2 3" xfId="47048"/>
    <cellStyle name="Vírgula 7 3 3 4 2 3 2" xfId="47049"/>
    <cellStyle name="Vírgula 7 3 3 4 2 3 3" xfId="47050"/>
    <cellStyle name="Vírgula 7 3 3 4 2 4" xfId="47051"/>
    <cellStyle name="Vírgula 7 3 3 4 2 5" xfId="47052"/>
    <cellStyle name="Vírgula 7 3 3 4 2 6" xfId="47053"/>
    <cellStyle name="Vírgula 7 3 3 4 3" xfId="47054"/>
    <cellStyle name="Vírgula 7 3 3 4 3 2" xfId="47055"/>
    <cellStyle name="Vírgula 7 3 3 4 3 3" xfId="47056"/>
    <cellStyle name="Vírgula 7 3 3 4 3 4" xfId="47057"/>
    <cellStyle name="Vírgula 7 3 3 4 4" xfId="47058"/>
    <cellStyle name="Vírgula 7 3 3 4 4 2" xfId="47059"/>
    <cellStyle name="Vírgula 7 3 3 4 4 3" xfId="47060"/>
    <cellStyle name="Vírgula 7 3 3 4 4 4" xfId="47061"/>
    <cellStyle name="Vírgula 7 3 3 4 5" xfId="47062"/>
    <cellStyle name="Vírgula 7 3 3 4 5 2" xfId="47063"/>
    <cellStyle name="Vírgula 7 3 3 4 5 3" xfId="47064"/>
    <cellStyle name="Vírgula 7 3 3 4 5 4" xfId="47065"/>
    <cellStyle name="Vírgula 7 3 3 4 6" xfId="47066"/>
    <cellStyle name="Vírgula 7 3 3 4 6 2" xfId="47067"/>
    <cellStyle name="Vírgula 7 3 3 4 6 3" xfId="47068"/>
    <cellStyle name="Vírgula 7 3 3 4 7" xfId="47069"/>
    <cellStyle name="Vírgula 7 3 3 4 8" xfId="47070"/>
    <cellStyle name="Vírgula 7 3 3 4 9" xfId="47071"/>
    <cellStyle name="Vírgula 7 3 3 5" xfId="47072"/>
    <cellStyle name="Vírgula 7 3 3 5 2" xfId="47073"/>
    <cellStyle name="Vírgula 7 3 3 5 2 2" xfId="47074"/>
    <cellStyle name="Vírgula 7 3 3 5 2 2 2" xfId="47075"/>
    <cellStyle name="Vírgula 7 3 3 5 2 2 3" xfId="47076"/>
    <cellStyle name="Vírgula 7 3 3 5 2 2 4" xfId="47077"/>
    <cellStyle name="Vírgula 7 3 3 5 2 3" xfId="47078"/>
    <cellStyle name="Vírgula 7 3 3 5 2 3 2" xfId="47079"/>
    <cellStyle name="Vírgula 7 3 3 5 2 3 3" xfId="47080"/>
    <cellStyle name="Vírgula 7 3 3 5 2 4" xfId="47081"/>
    <cellStyle name="Vírgula 7 3 3 5 2 5" xfId="47082"/>
    <cellStyle name="Vírgula 7 3 3 5 2 6" xfId="47083"/>
    <cellStyle name="Vírgula 7 3 3 5 3" xfId="47084"/>
    <cellStyle name="Vírgula 7 3 3 5 3 2" xfId="47085"/>
    <cellStyle name="Vírgula 7 3 3 5 3 3" xfId="47086"/>
    <cellStyle name="Vírgula 7 3 3 5 3 4" xfId="47087"/>
    <cellStyle name="Vírgula 7 3 3 5 4" xfId="47088"/>
    <cellStyle name="Vírgula 7 3 3 5 4 2" xfId="47089"/>
    <cellStyle name="Vírgula 7 3 3 5 4 3" xfId="47090"/>
    <cellStyle name="Vírgula 7 3 3 5 4 4" xfId="47091"/>
    <cellStyle name="Vírgula 7 3 3 5 5" xfId="47092"/>
    <cellStyle name="Vírgula 7 3 3 5 5 2" xfId="47093"/>
    <cellStyle name="Vírgula 7 3 3 5 5 3" xfId="47094"/>
    <cellStyle name="Vírgula 7 3 3 5 5 4" xfId="47095"/>
    <cellStyle name="Vírgula 7 3 3 5 6" xfId="47096"/>
    <cellStyle name="Vírgula 7 3 3 5 6 2" xfId="47097"/>
    <cellStyle name="Vírgula 7 3 3 5 6 3" xfId="47098"/>
    <cellStyle name="Vírgula 7 3 3 5 7" xfId="47099"/>
    <cellStyle name="Vírgula 7 3 3 5 8" xfId="47100"/>
    <cellStyle name="Vírgula 7 3 3 5 9" xfId="47101"/>
    <cellStyle name="Vírgula 7 3 3 6" xfId="47102"/>
    <cellStyle name="Vírgula 7 3 3 6 2" xfId="47103"/>
    <cellStyle name="Vírgula 7 3 3 6 2 2" xfId="47104"/>
    <cellStyle name="Vírgula 7 3 3 6 2 2 2" xfId="47105"/>
    <cellStyle name="Vírgula 7 3 3 6 2 2 3" xfId="47106"/>
    <cellStyle name="Vírgula 7 3 3 6 2 2 4" xfId="47107"/>
    <cellStyle name="Vírgula 7 3 3 6 2 3" xfId="47108"/>
    <cellStyle name="Vírgula 7 3 3 6 2 3 2" xfId="47109"/>
    <cellStyle name="Vírgula 7 3 3 6 2 3 3" xfId="47110"/>
    <cellStyle name="Vírgula 7 3 3 6 2 4" xfId="47111"/>
    <cellStyle name="Vírgula 7 3 3 6 2 5" xfId="47112"/>
    <cellStyle name="Vírgula 7 3 3 6 2 6" xfId="47113"/>
    <cellStyle name="Vírgula 7 3 3 6 3" xfId="47114"/>
    <cellStyle name="Vírgula 7 3 3 6 3 2" xfId="47115"/>
    <cellStyle name="Vírgula 7 3 3 6 3 3" xfId="47116"/>
    <cellStyle name="Vírgula 7 3 3 6 3 4" xfId="47117"/>
    <cellStyle name="Vírgula 7 3 3 6 4" xfId="47118"/>
    <cellStyle name="Vírgula 7 3 3 6 4 2" xfId="47119"/>
    <cellStyle name="Vírgula 7 3 3 6 4 3" xfId="47120"/>
    <cellStyle name="Vírgula 7 3 3 6 4 4" xfId="47121"/>
    <cellStyle name="Vírgula 7 3 3 6 5" xfId="47122"/>
    <cellStyle name="Vírgula 7 3 3 6 5 2" xfId="47123"/>
    <cellStyle name="Vírgula 7 3 3 6 5 3" xfId="47124"/>
    <cellStyle name="Vírgula 7 3 3 6 6" xfId="47125"/>
    <cellStyle name="Vírgula 7 3 3 6 7" xfId="47126"/>
    <cellStyle name="Vírgula 7 3 3 6 8" xfId="47127"/>
    <cellStyle name="Vírgula 7 3 3 7" xfId="47128"/>
    <cellStyle name="Vírgula 7 3 3 7 2" xfId="47129"/>
    <cellStyle name="Vírgula 7 3 3 7 2 2" xfId="47130"/>
    <cellStyle name="Vírgula 7 3 3 7 2 3" xfId="47131"/>
    <cellStyle name="Vírgula 7 3 3 7 2 4" xfId="47132"/>
    <cellStyle name="Vírgula 7 3 3 7 3" xfId="47133"/>
    <cellStyle name="Vírgula 7 3 3 7 3 2" xfId="47134"/>
    <cellStyle name="Vírgula 7 3 3 7 3 3" xfId="47135"/>
    <cellStyle name="Vírgula 7 3 3 7 4" xfId="47136"/>
    <cellStyle name="Vírgula 7 3 3 7 5" xfId="47137"/>
    <cellStyle name="Vírgula 7 3 3 7 6" xfId="47138"/>
    <cellStyle name="Vírgula 7 3 3 8" xfId="47139"/>
    <cellStyle name="Vírgula 7 3 3 8 2" xfId="47140"/>
    <cellStyle name="Vírgula 7 3 3 8 3" xfId="47141"/>
    <cellStyle name="Vírgula 7 3 3 8 4" xfId="47142"/>
    <cellStyle name="Vírgula 7 3 3 9" xfId="47143"/>
    <cellStyle name="Vírgula 7 3 3 9 2" xfId="47144"/>
    <cellStyle name="Vírgula 7 3 3 9 3" xfId="47145"/>
    <cellStyle name="Vírgula 7 3 3 9 4" xfId="47146"/>
    <cellStyle name="Vírgula 7 3 4" xfId="47147"/>
    <cellStyle name="Vírgula 7 3 4 10" xfId="47148"/>
    <cellStyle name="Vírgula 7 3 4 11" xfId="47149"/>
    <cellStyle name="Vírgula 7 3 4 2" xfId="47150"/>
    <cellStyle name="Vírgula 7 3 4 2 10" xfId="47151"/>
    <cellStyle name="Vírgula 7 3 4 2 2" xfId="47152"/>
    <cellStyle name="Vírgula 7 3 4 2 2 2" xfId="47153"/>
    <cellStyle name="Vírgula 7 3 4 2 2 2 2" xfId="47154"/>
    <cellStyle name="Vírgula 7 3 4 2 2 2 2 2" xfId="47155"/>
    <cellStyle name="Vírgula 7 3 4 2 2 2 2 3" xfId="47156"/>
    <cellStyle name="Vírgula 7 3 4 2 2 2 2 4" xfId="47157"/>
    <cellStyle name="Vírgula 7 3 4 2 2 2 3" xfId="47158"/>
    <cellStyle name="Vírgula 7 3 4 2 2 2 3 2" xfId="47159"/>
    <cellStyle name="Vírgula 7 3 4 2 2 2 3 3" xfId="47160"/>
    <cellStyle name="Vírgula 7 3 4 2 2 2 4" xfId="47161"/>
    <cellStyle name="Vírgula 7 3 4 2 2 2 5" xfId="47162"/>
    <cellStyle name="Vírgula 7 3 4 2 2 2 6" xfId="47163"/>
    <cellStyle name="Vírgula 7 3 4 2 2 3" xfId="47164"/>
    <cellStyle name="Vírgula 7 3 4 2 2 3 2" xfId="47165"/>
    <cellStyle name="Vírgula 7 3 4 2 2 3 3" xfId="47166"/>
    <cellStyle name="Vírgula 7 3 4 2 2 3 4" xfId="47167"/>
    <cellStyle name="Vírgula 7 3 4 2 2 4" xfId="47168"/>
    <cellStyle name="Vírgula 7 3 4 2 2 4 2" xfId="47169"/>
    <cellStyle name="Vírgula 7 3 4 2 2 4 3" xfId="47170"/>
    <cellStyle name="Vírgula 7 3 4 2 2 4 4" xfId="47171"/>
    <cellStyle name="Vírgula 7 3 4 2 2 5" xfId="47172"/>
    <cellStyle name="Vírgula 7 3 4 2 2 5 2" xfId="47173"/>
    <cellStyle name="Vírgula 7 3 4 2 2 5 3" xfId="47174"/>
    <cellStyle name="Vírgula 7 3 4 2 2 5 4" xfId="47175"/>
    <cellStyle name="Vírgula 7 3 4 2 2 6" xfId="47176"/>
    <cellStyle name="Vírgula 7 3 4 2 2 6 2" xfId="47177"/>
    <cellStyle name="Vírgula 7 3 4 2 2 6 3" xfId="47178"/>
    <cellStyle name="Vírgula 7 3 4 2 2 7" xfId="47179"/>
    <cellStyle name="Vírgula 7 3 4 2 2 8" xfId="47180"/>
    <cellStyle name="Vírgula 7 3 4 2 2 9" xfId="47181"/>
    <cellStyle name="Vírgula 7 3 4 2 3" xfId="47182"/>
    <cellStyle name="Vírgula 7 3 4 2 3 2" xfId="47183"/>
    <cellStyle name="Vírgula 7 3 4 2 3 2 2" xfId="47184"/>
    <cellStyle name="Vírgula 7 3 4 2 3 2 3" xfId="47185"/>
    <cellStyle name="Vírgula 7 3 4 2 3 2 4" xfId="47186"/>
    <cellStyle name="Vírgula 7 3 4 2 3 3" xfId="47187"/>
    <cellStyle name="Vírgula 7 3 4 2 3 3 2" xfId="47188"/>
    <cellStyle name="Vírgula 7 3 4 2 3 3 3" xfId="47189"/>
    <cellStyle name="Vírgula 7 3 4 2 3 4" xfId="47190"/>
    <cellStyle name="Vírgula 7 3 4 2 3 5" xfId="47191"/>
    <cellStyle name="Vírgula 7 3 4 2 3 6" xfId="47192"/>
    <cellStyle name="Vírgula 7 3 4 2 4" xfId="47193"/>
    <cellStyle name="Vírgula 7 3 4 2 4 2" xfId="47194"/>
    <cellStyle name="Vírgula 7 3 4 2 4 3" xfId="47195"/>
    <cellStyle name="Vírgula 7 3 4 2 4 4" xfId="47196"/>
    <cellStyle name="Vírgula 7 3 4 2 5" xfId="47197"/>
    <cellStyle name="Vírgula 7 3 4 2 5 2" xfId="47198"/>
    <cellStyle name="Vírgula 7 3 4 2 5 3" xfId="47199"/>
    <cellStyle name="Vírgula 7 3 4 2 5 4" xfId="47200"/>
    <cellStyle name="Vírgula 7 3 4 2 6" xfId="47201"/>
    <cellStyle name="Vírgula 7 3 4 2 6 2" xfId="47202"/>
    <cellStyle name="Vírgula 7 3 4 2 6 3" xfId="47203"/>
    <cellStyle name="Vírgula 7 3 4 2 6 4" xfId="47204"/>
    <cellStyle name="Vírgula 7 3 4 2 7" xfId="47205"/>
    <cellStyle name="Vírgula 7 3 4 2 7 2" xfId="47206"/>
    <cellStyle name="Vírgula 7 3 4 2 7 3" xfId="47207"/>
    <cellStyle name="Vírgula 7 3 4 2 8" xfId="47208"/>
    <cellStyle name="Vírgula 7 3 4 2 9" xfId="47209"/>
    <cellStyle name="Vírgula 7 3 4 3" xfId="47210"/>
    <cellStyle name="Vírgula 7 3 4 3 2" xfId="47211"/>
    <cellStyle name="Vírgula 7 3 4 3 2 2" xfId="47212"/>
    <cellStyle name="Vírgula 7 3 4 3 2 2 2" xfId="47213"/>
    <cellStyle name="Vírgula 7 3 4 3 2 2 3" xfId="47214"/>
    <cellStyle name="Vírgula 7 3 4 3 2 2 4" xfId="47215"/>
    <cellStyle name="Vírgula 7 3 4 3 2 3" xfId="47216"/>
    <cellStyle name="Vírgula 7 3 4 3 2 3 2" xfId="47217"/>
    <cellStyle name="Vírgula 7 3 4 3 2 3 3" xfId="47218"/>
    <cellStyle name="Vírgula 7 3 4 3 2 4" xfId="47219"/>
    <cellStyle name="Vírgula 7 3 4 3 2 5" xfId="47220"/>
    <cellStyle name="Vírgula 7 3 4 3 2 6" xfId="47221"/>
    <cellStyle name="Vírgula 7 3 4 3 3" xfId="47222"/>
    <cellStyle name="Vírgula 7 3 4 3 3 2" xfId="47223"/>
    <cellStyle name="Vírgula 7 3 4 3 3 3" xfId="47224"/>
    <cellStyle name="Vírgula 7 3 4 3 3 4" xfId="47225"/>
    <cellStyle name="Vírgula 7 3 4 3 4" xfId="47226"/>
    <cellStyle name="Vírgula 7 3 4 3 4 2" xfId="47227"/>
    <cellStyle name="Vírgula 7 3 4 3 4 3" xfId="47228"/>
    <cellStyle name="Vírgula 7 3 4 3 4 4" xfId="47229"/>
    <cellStyle name="Vírgula 7 3 4 3 5" xfId="47230"/>
    <cellStyle name="Vírgula 7 3 4 3 5 2" xfId="47231"/>
    <cellStyle name="Vírgula 7 3 4 3 5 3" xfId="47232"/>
    <cellStyle name="Vírgula 7 3 4 3 5 4" xfId="47233"/>
    <cellStyle name="Vírgula 7 3 4 3 6" xfId="47234"/>
    <cellStyle name="Vírgula 7 3 4 3 6 2" xfId="47235"/>
    <cellStyle name="Vírgula 7 3 4 3 6 3" xfId="47236"/>
    <cellStyle name="Vírgula 7 3 4 3 7" xfId="47237"/>
    <cellStyle name="Vírgula 7 3 4 3 8" xfId="47238"/>
    <cellStyle name="Vírgula 7 3 4 3 9" xfId="47239"/>
    <cellStyle name="Vírgula 7 3 4 4" xfId="47240"/>
    <cellStyle name="Vírgula 7 3 4 4 2" xfId="47241"/>
    <cellStyle name="Vírgula 7 3 4 4 2 2" xfId="47242"/>
    <cellStyle name="Vírgula 7 3 4 4 2 3" xfId="47243"/>
    <cellStyle name="Vírgula 7 3 4 4 2 4" xfId="47244"/>
    <cellStyle name="Vírgula 7 3 4 4 3" xfId="47245"/>
    <cellStyle name="Vírgula 7 3 4 4 3 2" xfId="47246"/>
    <cellStyle name="Vírgula 7 3 4 4 3 3" xfId="47247"/>
    <cellStyle name="Vírgula 7 3 4 4 4" xfId="47248"/>
    <cellStyle name="Vírgula 7 3 4 4 5" xfId="47249"/>
    <cellStyle name="Vírgula 7 3 4 4 6" xfId="47250"/>
    <cellStyle name="Vírgula 7 3 4 5" xfId="47251"/>
    <cellStyle name="Vírgula 7 3 4 5 2" xfId="47252"/>
    <cellStyle name="Vírgula 7 3 4 5 3" xfId="47253"/>
    <cellStyle name="Vírgula 7 3 4 5 4" xfId="47254"/>
    <cellStyle name="Vírgula 7 3 4 6" xfId="47255"/>
    <cellStyle name="Vírgula 7 3 4 6 2" xfId="47256"/>
    <cellStyle name="Vírgula 7 3 4 6 3" xfId="47257"/>
    <cellStyle name="Vírgula 7 3 4 6 4" xfId="47258"/>
    <cellStyle name="Vírgula 7 3 4 7" xfId="47259"/>
    <cellStyle name="Vírgula 7 3 4 7 2" xfId="47260"/>
    <cellStyle name="Vírgula 7 3 4 7 3" xfId="47261"/>
    <cellStyle name="Vírgula 7 3 4 7 4" xfId="47262"/>
    <cellStyle name="Vírgula 7 3 4 8" xfId="47263"/>
    <cellStyle name="Vírgula 7 3 4 8 2" xfId="47264"/>
    <cellStyle name="Vírgula 7 3 4 8 3" xfId="47265"/>
    <cellStyle name="Vírgula 7 3 4 9" xfId="47266"/>
    <cellStyle name="Vírgula 7 3 5" xfId="47267"/>
    <cellStyle name="Vírgula 7 3 5 10" xfId="47268"/>
    <cellStyle name="Vírgula 7 3 5 11" xfId="47269"/>
    <cellStyle name="Vírgula 7 3 5 2" xfId="47270"/>
    <cellStyle name="Vírgula 7 3 5 2 10" xfId="47271"/>
    <cellStyle name="Vírgula 7 3 5 2 2" xfId="47272"/>
    <cellStyle name="Vírgula 7 3 5 2 2 2" xfId="47273"/>
    <cellStyle name="Vírgula 7 3 5 2 2 2 2" xfId="47274"/>
    <cellStyle name="Vírgula 7 3 5 2 2 2 2 2" xfId="47275"/>
    <cellStyle name="Vírgula 7 3 5 2 2 2 2 3" xfId="47276"/>
    <cellStyle name="Vírgula 7 3 5 2 2 2 2 4" xfId="47277"/>
    <cellStyle name="Vírgula 7 3 5 2 2 2 3" xfId="47278"/>
    <cellStyle name="Vírgula 7 3 5 2 2 2 3 2" xfId="47279"/>
    <cellStyle name="Vírgula 7 3 5 2 2 2 3 3" xfId="47280"/>
    <cellStyle name="Vírgula 7 3 5 2 2 2 4" xfId="47281"/>
    <cellStyle name="Vírgula 7 3 5 2 2 2 5" xfId="47282"/>
    <cellStyle name="Vírgula 7 3 5 2 2 2 6" xfId="47283"/>
    <cellStyle name="Vírgula 7 3 5 2 2 3" xfId="47284"/>
    <cellStyle name="Vírgula 7 3 5 2 2 3 2" xfId="47285"/>
    <cellStyle name="Vírgula 7 3 5 2 2 3 3" xfId="47286"/>
    <cellStyle name="Vírgula 7 3 5 2 2 3 4" xfId="47287"/>
    <cellStyle name="Vírgula 7 3 5 2 2 4" xfId="47288"/>
    <cellStyle name="Vírgula 7 3 5 2 2 4 2" xfId="47289"/>
    <cellStyle name="Vírgula 7 3 5 2 2 4 3" xfId="47290"/>
    <cellStyle name="Vírgula 7 3 5 2 2 4 4" xfId="47291"/>
    <cellStyle name="Vírgula 7 3 5 2 2 5" xfId="47292"/>
    <cellStyle name="Vírgula 7 3 5 2 2 5 2" xfId="47293"/>
    <cellStyle name="Vírgula 7 3 5 2 2 5 3" xfId="47294"/>
    <cellStyle name="Vírgula 7 3 5 2 2 5 4" xfId="47295"/>
    <cellStyle name="Vírgula 7 3 5 2 2 6" xfId="47296"/>
    <cellStyle name="Vírgula 7 3 5 2 2 6 2" xfId="47297"/>
    <cellStyle name="Vírgula 7 3 5 2 2 6 3" xfId="47298"/>
    <cellStyle name="Vírgula 7 3 5 2 2 7" xfId="47299"/>
    <cellStyle name="Vírgula 7 3 5 2 2 8" xfId="47300"/>
    <cellStyle name="Vírgula 7 3 5 2 2 9" xfId="47301"/>
    <cellStyle name="Vírgula 7 3 5 2 3" xfId="47302"/>
    <cellStyle name="Vírgula 7 3 5 2 3 2" xfId="47303"/>
    <cellStyle name="Vírgula 7 3 5 2 3 2 2" xfId="47304"/>
    <cellStyle name="Vírgula 7 3 5 2 3 2 3" xfId="47305"/>
    <cellStyle name="Vírgula 7 3 5 2 3 2 4" xfId="47306"/>
    <cellStyle name="Vírgula 7 3 5 2 3 3" xfId="47307"/>
    <cellStyle name="Vírgula 7 3 5 2 3 3 2" xfId="47308"/>
    <cellStyle name="Vírgula 7 3 5 2 3 3 3" xfId="47309"/>
    <cellStyle name="Vírgula 7 3 5 2 3 4" xfId="47310"/>
    <cellStyle name="Vírgula 7 3 5 2 3 5" xfId="47311"/>
    <cellStyle name="Vírgula 7 3 5 2 3 6" xfId="47312"/>
    <cellStyle name="Vírgula 7 3 5 2 4" xfId="47313"/>
    <cellStyle name="Vírgula 7 3 5 2 4 2" xfId="47314"/>
    <cellStyle name="Vírgula 7 3 5 2 4 3" xfId="47315"/>
    <cellStyle name="Vírgula 7 3 5 2 4 4" xfId="47316"/>
    <cellStyle name="Vírgula 7 3 5 2 5" xfId="47317"/>
    <cellStyle name="Vírgula 7 3 5 2 5 2" xfId="47318"/>
    <cellStyle name="Vírgula 7 3 5 2 5 3" xfId="47319"/>
    <cellStyle name="Vírgula 7 3 5 2 5 4" xfId="47320"/>
    <cellStyle name="Vírgula 7 3 5 2 6" xfId="47321"/>
    <cellStyle name="Vírgula 7 3 5 2 6 2" xfId="47322"/>
    <cellStyle name="Vírgula 7 3 5 2 6 3" xfId="47323"/>
    <cellStyle name="Vírgula 7 3 5 2 6 4" xfId="47324"/>
    <cellStyle name="Vírgula 7 3 5 2 7" xfId="47325"/>
    <cellStyle name="Vírgula 7 3 5 2 7 2" xfId="47326"/>
    <cellStyle name="Vírgula 7 3 5 2 7 3" xfId="47327"/>
    <cellStyle name="Vírgula 7 3 5 2 8" xfId="47328"/>
    <cellStyle name="Vírgula 7 3 5 2 9" xfId="47329"/>
    <cellStyle name="Vírgula 7 3 5 3" xfId="47330"/>
    <cellStyle name="Vírgula 7 3 5 3 2" xfId="47331"/>
    <cellStyle name="Vírgula 7 3 5 3 2 2" xfId="47332"/>
    <cellStyle name="Vírgula 7 3 5 3 2 2 2" xfId="47333"/>
    <cellStyle name="Vírgula 7 3 5 3 2 2 3" xfId="47334"/>
    <cellStyle name="Vírgula 7 3 5 3 2 2 4" xfId="47335"/>
    <cellStyle name="Vírgula 7 3 5 3 2 3" xfId="47336"/>
    <cellStyle name="Vírgula 7 3 5 3 2 3 2" xfId="47337"/>
    <cellStyle name="Vírgula 7 3 5 3 2 3 3" xfId="47338"/>
    <cellStyle name="Vírgula 7 3 5 3 2 4" xfId="47339"/>
    <cellStyle name="Vírgula 7 3 5 3 2 5" xfId="47340"/>
    <cellStyle name="Vírgula 7 3 5 3 2 6" xfId="47341"/>
    <cellStyle name="Vírgula 7 3 5 3 3" xfId="47342"/>
    <cellStyle name="Vírgula 7 3 5 3 3 2" xfId="47343"/>
    <cellStyle name="Vírgula 7 3 5 3 3 3" xfId="47344"/>
    <cellStyle name="Vírgula 7 3 5 3 3 4" xfId="47345"/>
    <cellStyle name="Vírgula 7 3 5 3 4" xfId="47346"/>
    <cellStyle name="Vírgula 7 3 5 3 4 2" xfId="47347"/>
    <cellStyle name="Vírgula 7 3 5 3 4 3" xfId="47348"/>
    <cellStyle name="Vírgula 7 3 5 3 4 4" xfId="47349"/>
    <cellStyle name="Vírgula 7 3 5 3 5" xfId="47350"/>
    <cellStyle name="Vírgula 7 3 5 3 5 2" xfId="47351"/>
    <cellStyle name="Vírgula 7 3 5 3 5 3" xfId="47352"/>
    <cellStyle name="Vírgula 7 3 5 3 5 4" xfId="47353"/>
    <cellStyle name="Vírgula 7 3 5 3 6" xfId="47354"/>
    <cellStyle name="Vírgula 7 3 5 3 6 2" xfId="47355"/>
    <cellStyle name="Vírgula 7 3 5 3 6 3" xfId="47356"/>
    <cellStyle name="Vírgula 7 3 5 3 7" xfId="47357"/>
    <cellStyle name="Vírgula 7 3 5 3 8" xfId="47358"/>
    <cellStyle name="Vírgula 7 3 5 3 9" xfId="47359"/>
    <cellStyle name="Vírgula 7 3 5 4" xfId="47360"/>
    <cellStyle name="Vírgula 7 3 5 4 2" xfId="47361"/>
    <cellStyle name="Vírgula 7 3 5 4 2 2" xfId="47362"/>
    <cellStyle name="Vírgula 7 3 5 4 2 3" xfId="47363"/>
    <cellStyle name="Vírgula 7 3 5 4 2 4" xfId="47364"/>
    <cellStyle name="Vírgula 7 3 5 4 3" xfId="47365"/>
    <cellStyle name="Vírgula 7 3 5 4 3 2" xfId="47366"/>
    <cellStyle name="Vírgula 7 3 5 4 3 3" xfId="47367"/>
    <cellStyle name="Vírgula 7 3 5 4 4" xfId="47368"/>
    <cellStyle name="Vírgula 7 3 5 4 5" xfId="47369"/>
    <cellStyle name="Vírgula 7 3 5 4 6" xfId="47370"/>
    <cellStyle name="Vírgula 7 3 5 5" xfId="47371"/>
    <cellStyle name="Vírgula 7 3 5 5 2" xfId="47372"/>
    <cellStyle name="Vírgula 7 3 5 5 3" xfId="47373"/>
    <cellStyle name="Vírgula 7 3 5 5 4" xfId="47374"/>
    <cellStyle name="Vírgula 7 3 5 6" xfId="47375"/>
    <cellStyle name="Vírgula 7 3 5 6 2" xfId="47376"/>
    <cellStyle name="Vírgula 7 3 5 6 3" xfId="47377"/>
    <cellStyle name="Vírgula 7 3 5 6 4" xfId="47378"/>
    <cellStyle name="Vírgula 7 3 5 7" xfId="47379"/>
    <cellStyle name="Vírgula 7 3 5 7 2" xfId="47380"/>
    <cellStyle name="Vírgula 7 3 5 7 3" xfId="47381"/>
    <cellStyle name="Vírgula 7 3 5 7 4" xfId="47382"/>
    <cellStyle name="Vírgula 7 3 5 8" xfId="47383"/>
    <cellStyle name="Vírgula 7 3 5 8 2" xfId="47384"/>
    <cellStyle name="Vírgula 7 3 5 8 3" xfId="47385"/>
    <cellStyle name="Vírgula 7 3 5 9" xfId="47386"/>
    <cellStyle name="Vírgula 7 3 6" xfId="47387"/>
    <cellStyle name="Vírgula 7 3 6 10" xfId="47388"/>
    <cellStyle name="Vírgula 7 3 6 11" xfId="47389"/>
    <cellStyle name="Vírgula 7 3 6 2" xfId="47390"/>
    <cellStyle name="Vírgula 7 3 6 2 10" xfId="47391"/>
    <cellStyle name="Vírgula 7 3 6 2 2" xfId="47392"/>
    <cellStyle name="Vírgula 7 3 6 2 2 2" xfId="47393"/>
    <cellStyle name="Vírgula 7 3 6 2 2 2 2" xfId="47394"/>
    <cellStyle name="Vírgula 7 3 6 2 2 2 2 2" xfId="47395"/>
    <cellStyle name="Vírgula 7 3 6 2 2 2 2 3" xfId="47396"/>
    <cellStyle name="Vírgula 7 3 6 2 2 2 2 4" xfId="47397"/>
    <cellStyle name="Vírgula 7 3 6 2 2 2 3" xfId="47398"/>
    <cellStyle name="Vírgula 7 3 6 2 2 2 3 2" xfId="47399"/>
    <cellStyle name="Vírgula 7 3 6 2 2 2 3 3" xfId="47400"/>
    <cellStyle name="Vírgula 7 3 6 2 2 2 4" xfId="47401"/>
    <cellStyle name="Vírgula 7 3 6 2 2 2 5" xfId="47402"/>
    <cellStyle name="Vírgula 7 3 6 2 2 2 6" xfId="47403"/>
    <cellStyle name="Vírgula 7 3 6 2 2 3" xfId="47404"/>
    <cellStyle name="Vírgula 7 3 6 2 2 3 2" xfId="47405"/>
    <cellStyle name="Vírgula 7 3 6 2 2 3 3" xfId="47406"/>
    <cellStyle name="Vírgula 7 3 6 2 2 3 4" xfId="47407"/>
    <cellStyle name="Vírgula 7 3 6 2 2 4" xfId="47408"/>
    <cellStyle name="Vírgula 7 3 6 2 2 4 2" xfId="47409"/>
    <cellStyle name="Vírgula 7 3 6 2 2 4 3" xfId="47410"/>
    <cellStyle name="Vírgula 7 3 6 2 2 4 4" xfId="47411"/>
    <cellStyle name="Vírgula 7 3 6 2 2 5" xfId="47412"/>
    <cellStyle name="Vírgula 7 3 6 2 2 5 2" xfId="47413"/>
    <cellStyle name="Vírgula 7 3 6 2 2 5 3" xfId="47414"/>
    <cellStyle name="Vírgula 7 3 6 2 2 5 4" xfId="47415"/>
    <cellStyle name="Vírgula 7 3 6 2 2 6" xfId="47416"/>
    <cellStyle name="Vírgula 7 3 6 2 2 6 2" xfId="47417"/>
    <cellStyle name="Vírgula 7 3 6 2 2 6 3" xfId="47418"/>
    <cellStyle name="Vírgula 7 3 6 2 2 7" xfId="47419"/>
    <cellStyle name="Vírgula 7 3 6 2 2 8" xfId="47420"/>
    <cellStyle name="Vírgula 7 3 6 2 2 9" xfId="47421"/>
    <cellStyle name="Vírgula 7 3 6 2 3" xfId="47422"/>
    <cellStyle name="Vírgula 7 3 6 2 3 2" xfId="47423"/>
    <cellStyle name="Vírgula 7 3 6 2 3 2 2" xfId="47424"/>
    <cellStyle name="Vírgula 7 3 6 2 3 2 3" xfId="47425"/>
    <cellStyle name="Vírgula 7 3 6 2 3 2 4" xfId="47426"/>
    <cellStyle name="Vírgula 7 3 6 2 3 3" xfId="47427"/>
    <cellStyle name="Vírgula 7 3 6 2 3 3 2" xfId="47428"/>
    <cellStyle name="Vírgula 7 3 6 2 3 3 3" xfId="47429"/>
    <cellStyle name="Vírgula 7 3 6 2 3 4" xfId="47430"/>
    <cellStyle name="Vírgula 7 3 6 2 3 5" xfId="47431"/>
    <cellStyle name="Vírgula 7 3 6 2 3 6" xfId="47432"/>
    <cellStyle name="Vírgula 7 3 6 2 4" xfId="47433"/>
    <cellStyle name="Vírgula 7 3 6 2 4 2" xfId="47434"/>
    <cellStyle name="Vírgula 7 3 6 2 4 3" xfId="47435"/>
    <cellStyle name="Vírgula 7 3 6 2 4 4" xfId="47436"/>
    <cellStyle name="Vírgula 7 3 6 2 5" xfId="47437"/>
    <cellStyle name="Vírgula 7 3 6 2 5 2" xfId="47438"/>
    <cellStyle name="Vírgula 7 3 6 2 5 3" xfId="47439"/>
    <cellStyle name="Vírgula 7 3 6 2 5 4" xfId="47440"/>
    <cellStyle name="Vírgula 7 3 6 2 6" xfId="47441"/>
    <cellStyle name="Vírgula 7 3 6 2 6 2" xfId="47442"/>
    <cellStyle name="Vírgula 7 3 6 2 6 3" xfId="47443"/>
    <cellStyle name="Vírgula 7 3 6 2 6 4" xfId="47444"/>
    <cellStyle name="Vírgula 7 3 6 2 7" xfId="47445"/>
    <cellStyle name="Vírgula 7 3 6 2 7 2" xfId="47446"/>
    <cellStyle name="Vírgula 7 3 6 2 7 3" xfId="47447"/>
    <cellStyle name="Vírgula 7 3 6 2 8" xfId="47448"/>
    <cellStyle name="Vírgula 7 3 6 2 9" xfId="47449"/>
    <cellStyle name="Vírgula 7 3 6 3" xfId="47450"/>
    <cellStyle name="Vírgula 7 3 6 3 2" xfId="47451"/>
    <cellStyle name="Vírgula 7 3 6 3 2 2" xfId="47452"/>
    <cellStyle name="Vírgula 7 3 6 3 2 2 2" xfId="47453"/>
    <cellStyle name="Vírgula 7 3 6 3 2 2 3" xfId="47454"/>
    <cellStyle name="Vírgula 7 3 6 3 2 2 4" xfId="47455"/>
    <cellStyle name="Vírgula 7 3 6 3 2 3" xfId="47456"/>
    <cellStyle name="Vírgula 7 3 6 3 2 3 2" xfId="47457"/>
    <cellStyle name="Vírgula 7 3 6 3 2 3 3" xfId="47458"/>
    <cellStyle name="Vírgula 7 3 6 3 2 4" xfId="47459"/>
    <cellStyle name="Vírgula 7 3 6 3 2 5" xfId="47460"/>
    <cellStyle name="Vírgula 7 3 6 3 2 6" xfId="47461"/>
    <cellStyle name="Vírgula 7 3 6 3 3" xfId="47462"/>
    <cellStyle name="Vírgula 7 3 6 3 3 2" xfId="47463"/>
    <cellStyle name="Vírgula 7 3 6 3 3 3" xfId="47464"/>
    <cellStyle name="Vírgula 7 3 6 3 3 4" xfId="47465"/>
    <cellStyle name="Vírgula 7 3 6 3 4" xfId="47466"/>
    <cellStyle name="Vírgula 7 3 6 3 4 2" xfId="47467"/>
    <cellStyle name="Vírgula 7 3 6 3 4 3" xfId="47468"/>
    <cellStyle name="Vírgula 7 3 6 3 4 4" xfId="47469"/>
    <cellStyle name="Vírgula 7 3 6 3 5" xfId="47470"/>
    <cellStyle name="Vírgula 7 3 6 3 5 2" xfId="47471"/>
    <cellStyle name="Vírgula 7 3 6 3 5 3" xfId="47472"/>
    <cellStyle name="Vírgula 7 3 6 3 5 4" xfId="47473"/>
    <cellStyle name="Vírgula 7 3 6 3 6" xfId="47474"/>
    <cellStyle name="Vírgula 7 3 6 3 6 2" xfId="47475"/>
    <cellStyle name="Vírgula 7 3 6 3 6 3" xfId="47476"/>
    <cellStyle name="Vírgula 7 3 6 3 7" xfId="47477"/>
    <cellStyle name="Vírgula 7 3 6 3 8" xfId="47478"/>
    <cellStyle name="Vírgula 7 3 6 3 9" xfId="47479"/>
    <cellStyle name="Vírgula 7 3 6 4" xfId="47480"/>
    <cellStyle name="Vírgula 7 3 6 4 2" xfId="47481"/>
    <cellStyle name="Vírgula 7 3 6 4 2 2" xfId="47482"/>
    <cellStyle name="Vírgula 7 3 6 4 2 3" xfId="47483"/>
    <cellStyle name="Vírgula 7 3 6 4 2 4" xfId="47484"/>
    <cellStyle name="Vírgula 7 3 6 4 3" xfId="47485"/>
    <cellStyle name="Vírgula 7 3 6 4 3 2" xfId="47486"/>
    <cellStyle name="Vírgula 7 3 6 4 3 3" xfId="47487"/>
    <cellStyle name="Vírgula 7 3 6 4 4" xfId="47488"/>
    <cellStyle name="Vírgula 7 3 6 4 5" xfId="47489"/>
    <cellStyle name="Vírgula 7 3 6 4 6" xfId="47490"/>
    <cellStyle name="Vírgula 7 3 6 5" xfId="47491"/>
    <cellStyle name="Vírgula 7 3 6 5 2" xfId="47492"/>
    <cellStyle name="Vírgula 7 3 6 5 3" xfId="47493"/>
    <cellStyle name="Vírgula 7 3 6 5 4" xfId="47494"/>
    <cellStyle name="Vírgula 7 3 6 6" xfId="47495"/>
    <cellStyle name="Vírgula 7 3 6 6 2" xfId="47496"/>
    <cellStyle name="Vírgula 7 3 6 6 3" xfId="47497"/>
    <cellStyle name="Vírgula 7 3 6 6 4" xfId="47498"/>
    <cellStyle name="Vírgula 7 3 6 7" xfId="47499"/>
    <cellStyle name="Vírgula 7 3 6 7 2" xfId="47500"/>
    <cellStyle name="Vírgula 7 3 6 7 3" xfId="47501"/>
    <cellStyle name="Vírgula 7 3 6 7 4" xfId="47502"/>
    <cellStyle name="Vírgula 7 3 6 8" xfId="47503"/>
    <cellStyle name="Vírgula 7 3 6 8 2" xfId="47504"/>
    <cellStyle name="Vírgula 7 3 6 8 3" xfId="47505"/>
    <cellStyle name="Vírgula 7 3 6 9" xfId="47506"/>
    <cellStyle name="Vírgula 7 3 7" xfId="47507"/>
    <cellStyle name="Vírgula 7 3 7 10" xfId="47508"/>
    <cellStyle name="Vírgula 7 3 7 2" xfId="47509"/>
    <cellStyle name="Vírgula 7 3 7 2 2" xfId="47510"/>
    <cellStyle name="Vírgula 7 3 7 2 2 2" xfId="47511"/>
    <cellStyle name="Vírgula 7 3 7 2 2 2 2" xfId="47512"/>
    <cellStyle name="Vírgula 7 3 7 2 2 2 3" xfId="47513"/>
    <cellStyle name="Vírgula 7 3 7 2 2 2 4" xfId="47514"/>
    <cellStyle name="Vírgula 7 3 7 2 2 3" xfId="47515"/>
    <cellStyle name="Vírgula 7 3 7 2 2 3 2" xfId="47516"/>
    <cellStyle name="Vírgula 7 3 7 2 2 3 3" xfId="47517"/>
    <cellStyle name="Vírgula 7 3 7 2 2 4" xfId="47518"/>
    <cellStyle name="Vírgula 7 3 7 2 2 5" xfId="47519"/>
    <cellStyle name="Vírgula 7 3 7 2 2 6" xfId="47520"/>
    <cellStyle name="Vírgula 7 3 7 2 3" xfId="47521"/>
    <cellStyle name="Vírgula 7 3 7 2 3 2" xfId="47522"/>
    <cellStyle name="Vírgula 7 3 7 2 3 3" xfId="47523"/>
    <cellStyle name="Vírgula 7 3 7 2 3 4" xfId="47524"/>
    <cellStyle name="Vírgula 7 3 7 2 4" xfId="47525"/>
    <cellStyle name="Vírgula 7 3 7 2 4 2" xfId="47526"/>
    <cellStyle name="Vírgula 7 3 7 2 4 3" xfId="47527"/>
    <cellStyle name="Vírgula 7 3 7 2 4 4" xfId="47528"/>
    <cellStyle name="Vírgula 7 3 7 2 5" xfId="47529"/>
    <cellStyle name="Vírgula 7 3 7 2 5 2" xfId="47530"/>
    <cellStyle name="Vírgula 7 3 7 2 5 3" xfId="47531"/>
    <cellStyle name="Vírgula 7 3 7 2 5 4" xfId="47532"/>
    <cellStyle name="Vírgula 7 3 7 2 6" xfId="47533"/>
    <cellStyle name="Vírgula 7 3 7 2 6 2" xfId="47534"/>
    <cellStyle name="Vírgula 7 3 7 2 6 3" xfId="47535"/>
    <cellStyle name="Vírgula 7 3 7 2 7" xfId="47536"/>
    <cellStyle name="Vírgula 7 3 7 2 8" xfId="47537"/>
    <cellStyle name="Vírgula 7 3 7 2 9" xfId="47538"/>
    <cellStyle name="Vírgula 7 3 7 3" xfId="47539"/>
    <cellStyle name="Vírgula 7 3 7 3 2" xfId="47540"/>
    <cellStyle name="Vírgula 7 3 7 3 2 2" xfId="47541"/>
    <cellStyle name="Vírgula 7 3 7 3 2 3" xfId="47542"/>
    <cellStyle name="Vírgula 7 3 7 3 2 4" xfId="47543"/>
    <cellStyle name="Vírgula 7 3 7 3 3" xfId="47544"/>
    <cellStyle name="Vírgula 7 3 7 3 3 2" xfId="47545"/>
    <cellStyle name="Vírgula 7 3 7 3 3 3" xfId="47546"/>
    <cellStyle name="Vírgula 7 3 7 3 4" xfId="47547"/>
    <cellStyle name="Vírgula 7 3 7 3 5" xfId="47548"/>
    <cellStyle name="Vírgula 7 3 7 3 6" xfId="47549"/>
    <cellStyle name="Vírgula 7 3 7 4" xfId="47550"/>
    <cellStyle name="Vírgula 7 3 7 4 2" xfId="47551"/>
    <cellStyle name="Vírgula 7 3 7 4 3" xfId="47552"/>
    <cellStyle name="Vírgula 7 3 7 4 4" xfId="47553"/>
    <cellStyle name="Vírgula 7 3 7 5" xfId="47554"/>
    <cellStyle name="Vírgula 7 3 7 5 2" xfId="47555"/>
    <cellStyle name="Vírgula 7 3 7 5 3" xfId="47556"/>
    <cellStyle name="Vírgula 7 3 7 5 4" xfId="47557"/>
    <cellStyle name="Vírgula 7 3 7 6" xfId="47558"/>
    <cellStyle name="Vírgula 7 3 7 6 2" xfId="47559"/>
    <cellStyle name="Vírgula 7 3 7 6 3" xfId="47560"/>
    <cellStyle name="Vírgula 7 3 7 6 4" xfId="47561"/>
    <cellStyle name="Vírgula 7 3 7 7" xfId="47562"/>
    <cellStyle name="Vírgula 7 3 7 7 2" xfId="47563"/>
    <cellStyle name="Vírgula 7 3 7 7 3" xfId="47564"/>
    <cellStyle name="Vírgula 7 3 7 8" xfId="47565"/>
    <cellStyle name="Vírgula 7 3 7 9" xfId="47566"/>
    <cellStyle name="Vírgula 7 3 8" xfId="47567"/>
    <cellStyle name="Vírgula 7 3 8 2" xfId="47568"/>
    <cellStyle name="Vírgula 7 3 8 2 2" xfId="47569"/>
    <cellStyle name="Vírgula 7 3 8 2 2 2" xfId="47570"/>
    <cellStyle name="Vírgula 7 3 8 2 2 3" xfId="47571"/>
    <cellStyle name="Vírgula 7 3 8 2 2 4" xfId="47572"/>
    <cellStyle name="Vírgula 7 3 8 2 3" xfId="47573"/>
    <cellStyle name="Vírgula 7 3 8 2 3 2" xfId="47574"/>
    <cellStyle name="Vírgula 7 3 8 2 3 3" xfId="47575"/>
    <cellStyle name="Vírgula 7 3 8 2 4" xfId="47576"/>
    <cellStyle name="Vírgula 7 3 8 2 5" xfId="47577"/>
    <cellStyle name="Vírgula 7 3 8 2 6" xfId="47578"/>
    <cellStyle name="Vírgula 7 3 8 3" xfId="47579"/>
    <cellStyle name="Vírgula 7 3 8 3 2" xfId="47580"/>
    <cellStyle name="Vírgula 7 3 8 3 3" xfId="47581"/>
    <cellStyle name="Vírgula 7 3 8 3 4" xfId="47582"/>
    <cellStyle name="Vírgula 7 3 8 4" xfId="47583"/>
    <cellStyle name="Vírgula 7 3 8 4 2" xfId="47584"/>
    <cellStyle name="Vírgula 7 3 8 4 3" xfId="47585"/>
    <cellStyle name="Vírgula 7 3 8 4 4" xfId="47586"/>
    <cellStyle name="Vírgula 7 3 8 5" xfId="47587"/>
    <cellStyle name="Vírgula 7 3 8 5 2" xfId="47588"/>
    <cellStyle name="Vírgula 7 3 8 5 3" xfId="47589"/>
    <cellStyle name="Vírgula 7 3 8 5 4" xfId="47590"/>
    <cellStyle name="Vírgula 7 3 8 6" xfId="47591"/>
    <cellStyle name="Vírgula 7 3 8 6 2" xfId="47592"/>
    <cellStyle name="Vírgula 7 3 8 6 3" xfId="47593"/>
    <cellStyle name="Vírgula 7 3 8 7" xfId="47594"/>
    <cellStyle name="Vírgula 7 3 8 8" xfId="47595"/>
    <cellStyle name="Vírgula 7 3 8 9" xfId="47596"/>
    <cellStyle name="Vírgula 7 3 9" xfId="47597"/>
    <cellStyle name="Vírgula 7 3 9 2" xfId="47598"/>
    <cellStyle name="Vírgula 7 3 9 2 2" xfId="47599"/>
    <cellStyle name="Vírgula 7 3 9 2 2 2" xfId="47600"/>
    <cellStyle name="Vírgula 7 3 9 2 2 3" xfId="47601"/>
    <cellStyle name="Vírgula 7 3 9 2 2 4" xfId="47602"/>
    <cellStyle name="Vírgula 7 3 9 2 3" xfId="47603"/>
    <cellStyle name="Vírgula 7 3 9 2 3 2" xfId="47604"/>
    <cellStyle name="Vírgula 7 3 9 2 3 3" xfId="47605"/>
    <cellStyle name="Vírgula 7 3 9 2 4" xfId="47606"/>
    <cellStyle name="Vírgula 7 3 9 2 5" xfId="47607"/>
    <cellStyle name="Vírgula 7 3 9 2 6" xfId="47608"/>
    <cellStyle name="Vírgula 7 3 9 3" xfId="47609"/>
    <cellStyle name="Vírgula 7 3 9 3 2" xfId="47610"/>
    <cellStyle name="Vírgula 7 3 9 3 3" xfId="47611"/>
    <cellStyle name="Vírgula 7 3 9 3 4" xfId="47612"/>
    <cellStyle name="Vírgula 7 3 9 4" xfId="47613"/>
    <cellStyle name="Vírgula 7 3 9 4 2" xfId="47614"/>
    <cellStyle name="Vírgula 7 3 9 4 3" xfId="47615"/>
    <cellStyle name="Vírgula 7 3 9 4 4" xfId="47616"/>
    <cellStyle name="Vírgula 7 3 9 5" xfId="47617"/>
    <cellStyle name="Vírgula 7 3 9 5 2" xfId="47618"/>
    <cellStyle name="Vírgula 7 3 9 5 3" xfId="47619"/>
    <cellStyle name="Vírgula 7 3 9 5 4" xfId="47620"/>
    <cellStyle name="Vírgula 7 3 9 6" xfId="47621"/>
    <cellStyle name="Vírgula 7 3 9 6 2" xfId="47622"/>
    <cellStyle name="Vírgula 7 3 9 6 3" xfId="47623"/>
    <cellStyle name="Vírgula 7 3 9 7" xfId="47624"/>
    <cellStyle name="Vírgula 7 3 9 8" xfId="47625"/>
    <cellStyle name="Vírgula 7 3 9 9" xfId="47626"/>
    <cellStyle name="Vírgula 7 4" xfId="177"/>
    <cellStyle name="Vírgula 7 4 10" xfId="47627"/>
    <cellStyle name="Vírgula 7 4 10 2" xfId="47628"/>
    <cellStyle name="Vírgula 7 4 10 2 2" xfId="47629"/>
    <cellStyle name="Vírgula 7 4 10 2 2 2" xfId="47630"/>
    <cellStyle name="Vírgula 7 4 10 2 2 3" xfId="47631"/>
    <cellStyle name="Vírgula 7 4 10 2 2 4" xfId="47632"/>
    <cellStyle name="Vírgula 7 4 10 2 3" xfId="47633"/>
    <cellStyle name="Vírgula 7 4 10 2 3 2" xfId="47634"/>
    <cellStyle name="Vírgula 7 4 10 2 3 3" xfId="47635"/>
    <cellStyle name="Vírgula 7 4 10 2 4" xfId="47636"/>
    <cellStyle name="Vírgula 7 4 10 2 5" xfId="47637"/>
    <cellStyle name="Vírgula 7 4 10 2 6" xfId="47638"/>
    <cellStyle name="Vírgula 7 4 10 3" xfId="47639"/>
    <cellStyle name="Vírgula 7 4 10 3 2" xfId="47640"/>
    <cellStyle name="Vírgula 7 4 10 3 3" xfId="47641"/>
    <cellStyle name="Vírgula 7 4 10 3 4" xfId="47642"/>
    <cellStyle name="Vírgula 7 4 10 4" xfId="47643"/>
    <cellStyle name="Vírgula 7 4 10 4 2" xfId="47644"/>
    <cellStyle name="Vírgula 7 4 10 4 3" xfId="47645"/>
    <cellStyle name="Vírgula 7 4 10 4 4" xfId="47646"/>
    <cellStyle name="Vírgula 7 4 10 5" xfId="47647"/>
    <cellStyle name="Vírgula 7 4 10 5 2" xfId="47648"/>
    <cellStyle name="Vírgula 7 4 10 5 3" xfId="47649"/>
    <cellStyle name="Vírgula 7 4 10 6" xfId="47650"/>
    <cellStyle name="Vírgula 7 4 10 7" xfId="47651"/>
    <cellStyle name="Vírgula 7 4 10 8" xfId="47652"/>
    <cellStyle name="Vírgula 7 4 11" xfId="47653"/>
    <cellStyle name="Vírgula 7 4 11 2" xfId="47654"/>
    <cellStyle name="Vírgula 7 4 11 2 2" xfId="47655"/>
    <cellStyle name="Vírgula 7 4 11 2 3" xfId="47656"/>
    <cellStyle name="Vírgula 7 4 11 2 4" xfId="47657"/>
    <cellStyle name="Vírgula 7 4 11 3" xfId="47658"/>
    <cellStyle name="Vírgula 7 4 11 3 2" xfId="47659"/>
    <cellStyle name="Vírgula 7 4 11 3 3" xfId="47660"/>
    <cellStyle name="Vírgula 7 4 11 4" xfId="47661"/>
    <cellStyle name="Vírgula 7 4 11 5" xfId="47662"/>
    <cellStyle name="Vírgula 7 4 11 6" xfId="47663"/>
    <cellStyle name="Vírgula 7 4 12" xfId="47664"/>
    <cellStyle name="Vírgula 7 4 12 2" xfId="47665"/>
    <cellStyle name="Vírgula 7 4 12 3" xfId="47666"/>
    <cellStyle name="Vírgula 7 4 12 4" xfId="47667"/>
    <cellStyle name="Vírgula 7 4 13" xfId="47668"/>
    <cellStyle name="Vírgula 7 4 13 2" xfId="47669"/>
    <cellStyle name="Vírgula 7 4 13 3" xfId="47670"/>
    <cellStyle name="Vírgula 7 4 13 4" xfId="47671"/>
    <cellStyle name="Vírgula 7 4 14" xfId="47672"/>
    <cellStyle name="Vírgula 7 4 14 2" xfId="47673"/>
    <cellStyle name="Vírgula 7 4 14 3" xfId="47674"/>
    <cellStyle name="Vírgula 7 4 14 4" xfId="47675"/>
    <cellStyle name="Vírgula 7 4 15" xfId="47676"/>
    <cellStyle name="Vírgula 7 4 15 2" xfId="47677"/>
    <cellStyle name="Vírgula 7 4 15 3" xfId="47678"/>
    <cellStyle name="Vírgula 7 4 16" xfId="47679"/>
    <cellStyle name="Vírgula 7 4 17" xfId="47680"/>
    <cellStyle name="Vírgula 7 4 18" xfId="47681"/>
    <cellStyle name="Vírgula 7 4 19" xfId="54139"/>
    <cellStyle name="Vírgula 7 4 2" xfId="243"/>
    <cellStyle name="Vírgula 7 4 2 10" xfId="47682"/>
    <cellStyle name="Vírgula 7 4 2 10 2" xfId="47683"/>
    <cellStyle name="Vírgula 7 4 2 10 3" xfId="47684"/>
    <cellStyle name="Vírgula 7 4 2 10 4" xfId="47685"/>
    <cellStyle name="Vírgula 7 4 2 11" xfId="47686"/>
    <cellStyle name="Vírgula 7 4 2 11 2" xfId="47687"/>
    <cellStyle name="Vírgula 7 4 2 11 3" xfId="47688"/>
    <cellStyle name="Vírgula 7 4 2 11 4" xfId="47689"/>
    <cellStyle name="Vírgula 7 4 2 12" xfId="47690"/>
    <cellStyle name="Vírgula 7 4 2 12 2" xfId="47691"/>
    <cellStyle name="Vírgula 7 4 2 12 3" xfId="47692"/>
    <cellStyle name="Vírgula 7 4 2 12 4" xfId="47693"/>
    <cellStyle name="Vírgula 7 4 2 13" xfId="47694"/>
    <cellStyle name="Vírgula 7 4 2 13 2" xfId="47695"/>
    <cellStyle name="Vírgula 7 4 2 13 3" xfId="47696"/>
    <cellStyle name="Vírgula 7 4 2 14" xfId="47697"/>
    <cellStyle name="Vírgula 7 4 2 15" xfId="47698"/>
    <cellStyle name="Vírgula 7 4 2 16" xfId="47699"/>
    <cellStyle name="Vírgula 7 4 2 2" xfId="47700"/>
    <cellStyle name="Vírgula 7 4 2 2 10" xfId="47701"/>
    <cellStyle name="Vírgula 7 4 2 2 10 2" xfId="47702"/>
    <cellStyle name="Vírgula 7 4 2 2 10 3" xfId="47703"/>
    <cellStyle name="Vírgula 7 4 2 2 10 4" xfId="47704"/>
    <cellStyle name="Vírgula 7 4 2 2 11" xfId="47705"/>
    <cellStyle name="Vírgula 7 4 2 2 11 2" xfId="47706"/>
    <cellStyle name="Vírgula 7 4 2 2 11 3" xfId="47707"/>
    <cellStyle name="Vírgula 7 4 2 2 11 4" xfId="47708"/>
    <cellStyle name="Vírgula 7 4 2 2 12" xfId="47709"/>
    <cellStyle name="Vírgula 7 4 2 2 12 2" xfId="47710"/>
    <cellStyle name="Vírgula 7 4 2 2 12 3" xfId="47711"/>
    <cellStyle name="Vírgula 7 4 2 2 13" xfId="47712"/>
    <cellStyle name="Vírgula 7 4 2 2 14" xfId="47713"/>
    <cellStyle name="Vírgula 7 4 2 2 15" xfId="47714"/>
    <cellStyle name="Vírgula 7 4 2 2 2" xfId="47715"/>
    <cellStyle name="Vírgula 7 4 2 2 2 10" xfId="47716"/>
    <cellStyle name="Vírgula 7 4 2 2 2 11" xfId="47717"/>
    <cellStyle name="Vírgula 7 4 2 2 2 2" xfId="47718"/>
    <cellStyle name="Vírgula 7 4 2 2 2 2 10" xfId="47719"/>
    <cellStyle name="Vírgula 7 4 2 2 2 2 2" xfId="47720"/>
    <cellStyle name="Vírgula 7 4 2 2 2 2 2 2" xfId="47721"/>
    <cellStyle name="Vírgula 7 4 2 2 2 2 2 2 2" xfId="47722"/>
    <cellStyle name="Vírgula 7 4 2 2 2 2 2 2 2 2" xfId="47723"/>
    <cellStyle name="Vírgula 7 4 2 2 2 2 2 2 2 3" xfId="47724"/>
    <cellStyle name="Vírgula 7 4 2 2 2 2 2 2 2 4" xfId="47725"/>
    <cellStyle name="Vírgula 7 4 2 2 2 2 2 2 3" xfId="47726"/>
    <cellStyle name="Vírgula 7 4 2 2 2 2 2 2 3 2" xfId="47727"/>
    <cellStyle name="Vírgula 7 4 2 2 2 2 2 2 3 3" xfId="47728"/>
    <cellStyle name="Vírgula 7 4 2 2 2 2 2 2 4" xfId="47729"/>
    <cellStyle name="Vírgula 7 4 2 2 2 2 2 2 5" xfId="47730"/>
    <cellStyle name="Vírgula 7 4 2 2 2 2 2 2 6" xfId="47731"/>
    <cellStyle name="Vírgula 7 4 2 2 2 2 2 3" xfId="47732"/>
    <cellStyle name="Vírgula 7 4 2 2 2 2 2 3 2" xfId="47733"/>
    <cellStyle name="Vírgula 7 4 2 2 2 2 2 3 3" xfId="47734"/>
    <cellStyle name="Vírgula 7 4 2 2 2 2 2 3 4" xfId="47735"/>
    <cellStyle name="Vírgula 7 4 2 2 2 2 2 4" xfId="47736"/>
    <cellStyle name="Vírgula 7 4 2 2 2 2 2 4 2" xfId="47737"/>
    <cellStyle name="Vírgula 7 4 2 2 2 2 2 4 3" xfId="47738"/>
    <cellStyle name="Vírgula 7 4 2 2 2 2 2 4 4" xfId="47739"/>
    <cellStyle name="Vírgula 7 4 2 2 2 2 2 5" xfId="47740"/>
    <cellStyle name="Vírgula 7 4 2 2 2 2 2 5 2" xfId="47741"/>
    <cellStyle name="Vírgula 7 4 2 2 2 2 2 5 3" xfId="47742"/>
    <cellStyle name="Vírgula 7 4 2 2 2 2 2 5 4" xfId="47743"/>
    <cellStyle name="Vírgula 7 4 2 2 2 2 2 6" xfId="47744"/>
    <cellStyle name="Vírgula 7 4 2 2 2 2 2 6 2" xfId="47745"/>
    <cellStyle name="Vírgula 7 4 2 2 2 2 2 6 3" xfId="47746"/>
    <cellStyle name="Vírgula 7 4 2 2 2 2 2 7" xfId="47747"/>
    <cellStyle name="Vírgula 7 4 2 2 2 2 2 8" xfId="47748"/>
    <cellStyle name="Vírgula 7 4 2 2 2 2 2 9" xfId="47749"/>
    <cellStyle name="Vírgula 7 4 2 2 2 2 3" xfId="47750"/>
    <cellStyle name="Vírgula 7 4 2 2 2 2 3 2" xfId="47751"/>
    <cellStyle name="Vírgula 7 4 2 2 2 2 3 2 2" xfId="47752"/>
    <cellStyle name="Vírgula 7 4 2 2 2 2 3 2 3" xfId="47753"/>
    <cellStyle name="Vírgula 7 4 2 2 2 2 3 2 4" xfId="47754"/>
    <cellStyle name="Vírgula 7 4 2 2 2 2 3 3" xfId="47755"/>
    <cellStyle name="Vírgula 7 4 2 2 2 2 3 3 2" xfId="47756"/>
    <cellStyle name="Vírgula 7 4 2 2 2 2 3 3 3" xfId="47757"/>
    <cellStyle name="Vírgula 7 4 2 2 2 2 3 4" xfId="47758"/>
    <cellStyle name="Vírgula 7 4 2 2 2 2 3 5" xfId="47759"/>
    <cellStyle name="Vírgula 7 4 2 2 2 2 3 6" xfId="47760"/>
    <cellStyle name="Vírgula 7 4 2 2 2 2 4" xfId="47761"/>
    <cellStyle name="Vírgula 7 4 2 2 2 2 4 2" xfId="47762"/>
    <cellStyle name="Vírgula 7 4 2 2 2 2 4 3" xfId="47763"/>
    <cellStyle name="Vírgula 7 4 2 2 2 2 4 4" xfId="47764"/>
    <cellStyle name="Vírgula 7 4 2 2 2 2 5" xfId="47765"/>
    <cellStyle name="Vírgula 7 4 2 2 2 2 5 2" xfId="47766"/>
    <cellStyle name="Vírgula 7 4 2 2 2 2 5 3" xfId="47767"/>
    <cellStyle name="Vírgula 7 4 2 2 2 2 5 4" xfId="47768"/>
    <cellStyle name="Vírgula 7 4 2 2 2 2 6" xfId="47769"/>
    <cellStyle name="Vírgula 7 4 2 2 2 2 6 2" xfId="47770"/>
    <cellStyle name="Vírgula 7 4 2 2 2 2 6 3" xfId="47771"/>
    <cellStyle name="Vírgula 7 4 2 2 2 2 6 4" xfId="47772"/>
    <cellStyle name="Vírgula 7 4 2 2 2 2 7" xfId="47773"/>
    <cellStyle name="Vírgula 7 4 2 2 2 2 7 2" xfId="47774"/>
    <cellStyle name="Vírgula 7 4 2 2 2 2 7 3" xfId="47775"/>
    <cellStyle name="Vírgula 7 4 2 2 2 2 8" xfId="47776"/>
    <cellStyle name="Vírgula 7 4 2 2 2 2 9" xfId="47777"/>
    <cellStyle name="Vírgula 7 4 2 2 2 3" xfId="47778"/>
    <cellStyle name="Vírgula 7 4 2 2 2 3 2" xfId="47779"/>
    <cellStyle name="Vírgula 7 4 2 2 2 3 2 2" xfId="47780"/>
    <cellStyle name="Vírgula 7 4 2 2 2 3 2 2 2" xfId="47781"/>
    <cellStyle name="Vírgula 7 4 2 2 2 3 2 2 3" xfId="47782"/>
    <cellStyle name="Vírgula 7 4 2 2 2 3 2 2 4" xfId="47783"/>
    <cellStyle name="Vírgula 7 4 2 2 2 3 2 3" xfId="47784"/>
    <cellStyle name="Vírgula 7 4 2 2 2 3 2 3 2" xfId="47785"/>
    <cellStyle name="Vírgula 7 4 2 2 2 3 2 3 3" xfId="47786"/>
    <cellStyle name="Vírgula 7 4 2 2 2 3 2 4" xfId="47787"/>
    <cellStyle name="Vírgula 7 4 2 2 2 3 2 5" xfId="47788"/>
    <cellStyle name="Vírgula 7 4 2 2 2 3 2 6" xfId="47789"/>
    <cellStyle name="Vírgula 7 4 2 2 2 3 3" xfId="47790"/>
    <cellStyle name="Vírgula 7 4 2 2 2 3 3 2" xfId="47791"/>
    <cellStyle name="Vírgula 7 4 2 2 2 3 3 3" xfId="47792"/>
    <cellStyle name="Vírgula 7 4 2 2 2 3 3 4" xfId="47793"/>
    <cellStyle name="Vírgula 7 4 2 2 2 3 4" xfId="47794"/>
    <cellStyle name="Vírgula 7 4 2 2 2 3 4 2" xfId="47795"/>
    <cellStyle name="Vírgula 7 4 2 2 2 3 4 3" xfId="47796"/>
    <cellStyle name="Vírgula 7 4 2 2 2 3 4 4" xfId="47797"/>
    <cellStyle name="Vírgula 7 4 2 2 2 3 5" xfId="47798"/>
    <cellStyle name="Vírgula 7 4 2 2 2 3 5 2" xfId="47799"/>
    <cellStyle name="Vírgula 7 4 2 2 2 3 5 3" xfId="47800"/>
    <cellStyle name="Vírgula 7 4 2 2 2 3 5 4" xfId="47801"/>
    <cellStyle name="Vírgula 7 4 2 2 2 3 6" xfId="47802"/>
    <cellStyle name="Vírgula 7 4 2 2 2 3 6 2" xfId="47803"/>
    <cellStyle name="Vírgula 7 4 2 2 2 3 6 3" xfId="47804"/>
    <cellStyle name="Vírgula 7 4 2 2 2 3 7" xfId="47805"/>
    <cellStyle name="Vírgula 7 4 2 2 2 3 8" xfId="47806"/>
    <cellStyle name="Vírgula 7 4 2 2 2 3 9" xfId="47807"/>
    <cellStyle name="Vírgula 7 4 2 2 2 4" xfId="47808"/>
    <cellStyle name="Vírgula 7 4 2 2 2 4 2" xfId="47809"/>
    <cellStyle name="Vírgula 7 4 2 2 2 4 2 2" xfId="47810"/>
    <cellStyle name="Vírgula 7 4 2 2 2 4 2 3" xfId="47811"/>
    <cellStyle name="Vírgula 7 4 2 2 2 4 2 4" xfId="47812"/>
    <cellStyle name="Vírgula 7 4 2 2 2 4 3" xfId="47813"/>
    <cellStyle name="Vírgula 7 4 2 2 2 4 3 2" xfId="47814"/>
    <cellStyle name="Vírgula 7 4 2 2 2 4 3 3" xfId="47815"/>
    <cellStyle name="Vírgula 7 4 2 2 2 4 4" xfId="47816"/>
    <cellStyle name="Vírgula 7 4 2 2 2 4 5" xfId="47817"/>
    <cellStyle name="Vírgula 7 4 2 2 2 4 6" xfId="47818"/>
    <cellStyle name="Vírgula 7 4 2 2 2 5" xfId="47819"/>
    <cellStyle name="Vírgula 7 4 2 2 2 5 2" xfId="47820"/>
    <cellStyle name="Vírgula 7 4 2 2 2 5 3" xfId="47821"/>
    <cellStyle name="Vírgula 7 4 2 2 2 5 4" xfId="47822"/>
    <cellStyle name="Vírgula 7 4 2 2 2 6" xfId="47823"/>
    <cellStyle name="Vírgula 7 4 2 2 2 6 2" xfId="47824"/>
    <cellStyle name="Vírgula 7 4 2 2 2 6 3" xfId="47825"/>
    <cellStyle name="Vírgula 7 4 2 2 2 6 4" xfId="47826"/>
    <cellStyle name="Vírgula 7 4 2 2 2 7" xfId="47827"/>
    <cellStyle name="Vírgula 7 4 2 2 2 7 2" xfId="47828"/>
    <cellStyle name="Vírgula 7 4 2 2 2 7 3" xfId="47829"/>
    <cellStyle name="Vírgula 7 4 2 2 2 7 4" xfId="47830"/>
    <cellStyle name="Vírgula 7 4 2 2 2 8" xfId="47831"/>
    <cellStyle name="Vírgula 7 4 2 2 2 8 2" xfId="47832"/>
    <cellStyle name="Vírgula 7 4 2 2 2 8 3" xfId="47833"/>
    <cellStyle name="Vírgula 7 4 2 2 2 9" xfId="47834"/>
    <cellStyle name="Vírgula 7 4 2 2 3" xfId="47835"/>
    <cellStyle name="Vírgula 7 4 2 2 3 10" xfId="47836"/>
    <cellStyle name="Vírgula 7 4 2 2 3 11" xfId="47837"/>
    <cellStyle name="Vírgula 7 4 2 2 3 2" xfId="47838"/>
    <cellStyle name="Vírgula 7 4 2 2 3 2 10" xfId="47839"/>
    <cellStyle name="Vírgula 7 4 2 2 3 2 2" xfId="47840"/>
    <cellStyle name="Vírgula 7 4 2 2 3 2 2 2" xfId="47841"/>
    <cellStyle name="Vírgula 7 4 2 2 3 2 2 2 2" xfId="47842"/>
    <cellStyle name="Vírgula 7 4 2 2 3 2 2 2 2 2" xfId="47843"/>
    <cellStyle name="Vírgula 7 4 2 2 3 2 2 2 2 3" xfId="47844"/>
    <cellStyle name="Vírgula 7 4 2 2 3 2 2 2 2 4" xfId="47845"/>
    <cellStyle name="Vírgula 7 4 2 2 3 2 2 2 3" xfId="47846"/>
    <cellStyle name="Vírgula 7 4 2 2 3 2 2 2 3 2" xfId="47847"/>
    <cellStyle name="Vírgula 7 4 2 2 3 2 2 2 3 3" xfId="47848"/>
    <cellStyle name="Vírgula 7 4 2 2 3 2 2 2 4" xfId="47849"/>
    <cellStyle name="Vírgula 7 4 2 2 3 2 2 2 5" xfId="47850"/>
    <cellStyle name="Vírgula 7 4 2 2 3 2 2 2 6" xfId="47851"/>
    <cellStyle name="Vírgula 7 4 2 2 3 2 2 3" xfId="47852"/>
    <cellStyle name="Vírgula 7 4 2 2 3 2 2 3 2" xfId="47853"/>
    <cellStyle name="Vírgula 7 4 2 2 3 2 2 3 3" xfId="47854"/>
    <cellStyle name="Vírgula 7 4 2 2 3 2 2 3 4" xfId="47855"/>
    <cellStyle name="Vírgula 7 4 2 2 3 2 2 4" xfId="47856"/>
    <cellStyle name="Vírgula 7 4 2 2 3 2 2 4 2" xfId="47857"/>
    <cellStyle name="Vírgula 7 4 2 2 3 2 2 4 3" xfId="47858"/>
    <cellStyle name="Vírgula 7 4 2 2 3 2 2 4 4" xfId="47859"/>
    <cellStyle name="Vírgula 7 4 2 2 3 2 2 5" xfId="47860"/>
    <cellStyle name="Vírgula 7 4 2 2 3 2 2 5 2" xfId="47861"/>
    <cellStyle name="Vírgula 7 4 2 2 3 2 2 5 3" xfId="47862"/>
    <cellStyle name="Vírgula 7 4 2 2 3 2 2 5 4" xfId="47863"/>
    <cellStyle name="Vírgula 7 4 2 2 3 2 2 6" xfId="47864"/>
    <cellStyle name="Vírgula 7 4 2 2 3 2 2 6 2" xfId="47865"/>
    <cellStyle name="Vírgula 7 4 2 2 3 2 2 6 3" xfId="47866"/>
    <cellStyle name="Vírgula 7 4 2 2 3 2 2 7" xfId="47867"/>
    <cellStyle name="Vírgula 7 4 2 2 3 2 2 8" xfId="47868"/>
    <cellStyle name="Vírgula 7 4 2 2 3 2 2 9" xfId="47869"/>
    <cellStyle name="Vírgula 7 4 2 2 3 2 3" xfId="47870"/>
    <cellStyle name="Vírgula 7 4 2 2 3 2 3 2" xfId="47871"/>
    <cellStyle name="Vírgula 7 4 2 2 3 2 3 2 2" xfId="47872"/>
    <cellStyle name="Vírgula 7 4 2 2 3 2 3 2 3" xfId="47873"/>
    <cellStyle name="Vírgula 7 4 2 2 3 2 3 2 4" xfId="47874"/>
    <cellStyle name="Vírgula 7 4 2 2 3 2 3 3" xfId="47875"/>
    <cellStyle name="Vírgula 7 4 2 2 3 2 3 3 2" xfId="47876"/>
    <cellStyle name="Vírgula 7 4 2 2 3 2 3 3 3" xfId="47877"/>
    <cellStyle name="Vírgula 7 4 2 2 3 2 3 4" xfId="47878"/>
    <cellStyle name="Vírgula 7 4 2 2 3 2 3 5" xfId="47879"/>
    <cellStyle name="Vírgula 7 4 2 2 3 2 3 6" xfId="47880"/>
    <cellStyle name="Vírgula 7 4 2 2 3 2 4" xfId="47881"/>
    <cellStyle name="Vírgula 7 4 2 2 3 2 4 2" xfId="47882"/>
    <cellStyle name="Vírgula 7 4 2 2 3 2 4 3" xfId="47883"/>
    <cellStyle name="Vírgula 7 4 2 2 3 2 4 4" xfId="47884"/>
    <cellStyle name="Vírgula 7 4 2 2 3 2 5" xfId="47885"/>
    <cellStyle name="Vírgula 7 4 2 2 3 2 5 2" xfId="47886"/>
    <cellStyle name="Vírgula 7 4 2 2 3 2 5 3" xfId="47887"/>
    <cellStyle name="Vírgula 7 4 2 2 3 2 5 4" xfId="47888"/>
    <cellStyle name="Vírgula 7 4 2 2 3 2 6" xfId="47889"/>
    <cellStyle name="Vírgula 7 4 2 2 3 2 6 2" xfId="47890"/>
    <cellStyle name="Vírgula 7 4 2 2 3 2 6 3" xfId="47891"/>
    <cellStyle name="Vírgula 7 4 2 2 3 2 6 4" xfId="47892"/>
    <cellStyle name="Vírgula 7 4 2 2 3 2 7" xfId="47893"/>
    <cellStyle name="Vírgula 7 4 2 2 3 2 7 2" xfId="47894"/>
    <cellStyle name="Vírgula 7 4 2 2 3 2 7 3" xfId="47895"/>
    <cellStyle name="Vírgula 7 4 2 2 3 2 8" xfId="47896"/>
    <cellStyle name="Vírgula 7 4 2 2 3 2 9" xfId="47897"/>
    <cellStyle name="Vírgula 7 4 2 2 3 3" xfId="47898"/>
    <cellStyle name="Vírgula 7 4 2 2 3 3 2" xfId="47899"/>
    <cellStyle name="Vírgula 7 4 2 2 3 3 2 2" xfId="47900"/>
    <cellStyle name="Vírgula 7 4 2 2 3 3 2 2 2" xfId="47901"/>
    <cellStyle name="Vírgula 7 4 2 2 3 3 2 2 3" xfId="47902"/>
    <cellStyle name="Vírgula 7 4 2 2 3 3 2 2 4" xfId="47903"/>
    <cellStyle name="Vírgula 7 4 2 2 3 3 2 3" xfId="47904"/>
    <cellStyle name="Vírgula 7 4 2 2 3 3 2 3 2" xfId="47905"/>
    <cellStyle name="Vírgula 7 4 2 2 3 3 2 3 3" xfId="47906"/>
    <cellStyle name="Vírgula 7 4 2 2 3 3 2 4" xfId="47907"/>
    <cellStyle name="Vírgula 7 4 2 2 3 3 2 5" xfId="47908"/>
    <cellStyle name="Vírgula 7 4 2 2 3 3 2 6" xfId="47909"/>
    <cellStyle name="Vírgula 7 4 2 2 3 3 3" xfId="47910"/>
    <cellStyle name="Vírgula 7 4 2 2 3 3 3 2" xfId="47911"/>
    <cellStyle name="Vírgula 7 4 2 2 3 3 3 3" xfId="47912"/>
    <cellStyle name="Vírgula 7 4 2 2 3 3 3 4" xfId="47913"/>
    <cellStyle name="Vírgula 7 4 2 2 3 3 4" xfId="47914"/>
    <cellStyle name="Vírgula 7 4 2 2 3 3 4 2" xfId="47915"/>
    <cellStyle name="Vírgula 7 4 2 2 3 3 4 3" xfId="47916"/>
    <cellStyle name="Vírgula 7 4 2 2 3 3 4 4" xfId="47917"/>
    <cellStyle name="Vírgula 7 4 2 2 3 3 5" xfId="47918"/>
    <cellStyle name="Vírgula 7 4 2 2 3 3 5 2" xfId="47919"/>
    <cellStyle name="Vírgula 7 4 2 2 3 3 5 3" xfId="47920"/>
    <cellStyle name="Vírgula 7 4 2 2 3 3 5 4" xfId="47921"/>
    <cellStyle name="Vírgula 7 4 2 2 3 3 6" xfId="47922"/>
    <cellStyle name="Vírgula 7 4 2 2 3 3 6 2" xfId="47923"/>
    <cellStyle name="Vírgula 7 4 2 2 3 3 6 3" xfId="47924"/>
    <cellStyle name="Vírgula 7 4 2 2 3 3 7" xfId="47925"/>
    <cellStyle name="Vírgula 7 4 2 2 3 3 8" xfId="47926"/>
    <cellStyle name="Vírgula 7 4 2 2 3 3 9" xfId="47927"/>
    <cellStyle name="Vírgula 7 4 2 2 3 4" xfId="47928"/>
    <cellStyle name="Vírgula 7 4 2 2 3 4 2" xfId="47929"/>
    <cellStyle name="Vírgula 7 4 2 2 3 4 2 2" xfId="47930"/>
    <cellStyle name="Vírgula 7 4 2 2 3 4 2 3" xfId="47931"/>
    <cellStyle name="Vírgula 7 4 2 2 3 4 2 4" xfId="47932"/>
    <cellStyle name="Vírgula 7 4 2 2 3 4 3" xfId="47933"/>
    <cellStyle name="Vírgula 7 4 2 2 3 4 3 2" xfId="47934"/>
    <cellStyle name="Vírgula 7 4 2 2 3 4 3 3" xfId="47935"/>
    <cellStyle name="Vírgula 7 4 2 2 3 4 4" xfId="47936"/>
    <cellStyle name="Vírgula 7 4 2 2 3 4 5" xfId="47937"/>
    <cellStyle name="Vírgula 7 4 2 2 3 4 6" xfId="47938"/>
    <cellStyle name="Vírgula 7 4 2 2 3 5" xfId="47939"/>
    <cellStyle name="Vírgula 7 4 2 2 3 5 2" xfId="47940"/>
    <cellStyle name="Vírgula 7 4 2 2 3 5 3" xfId="47941"/>
    <cellStyle name="Vírgula 7 4 2 2 3 5 4" xfId="47942"/>
    <cellStyle name="Vírgula 7 4 2 2 3 6" xfId="47943"/>
    <cellStyle name="Vírgula 7 4 2 2 3 6 2" xfId="47944"/>
    <cellStyle name="Vírgula 7 4 2 2 3 6 3" xfId="47945"/>
    <cellStyle name="Vírgula 7 4 2 2 3 6 4" xfId="47946"/>
    <cellStyle name="Vírgula 7 4 2 2 3 7" xfId="47947"/>
    <cellStyle name="Vírgula 7 4 2 2 3 7 2" xfId="47948"/>
    <cellStyle name="Vírgula 7 4 2 2 3 7 3" xfId="47949"/>
    <cellStyle name="Vírgula 7 4 2 2 3 7 4" xfId="47950"/>
    <cellStyle name="Vírgula 7 4 2 2 3 8" xfId="47951"/>
    <cellStyle name="Vírgula 7 4 2 2 3 8 2" xfId="47952"/>
    <cellStyle name="Vírgula 7 4 2 2 3 8 3" xfId="47953"/>
    <cellStyle name="Vírgula 7 4 2 2 3 9" xfId="47954"/>
    <cellStyle name="Vírgula 7 4 2 2 4" xfId="47955"/>
    <cellStyle name="Vírgula 7 4 2 2 4 10" xfId="47956"/>
    <cellStyle name="Vírgula 7 4 2 2 4 2" xfId="47957"/>
    <cellStyle name="Vírgula 7 4 2 2 4 2 2" xfId="47958"/>
    <cellStyle name="Vírgula 7 4 2 2 4 2 2 2" xfId="47959"/>
    <cellStyle name="Vírgula 7 4 2 2 4 2 2 2 2" xfId="47960"/>
    <cellStyle name="Vírgula 7 4 2 2 4 2 2 2 3" xfId="47961"/>
    <cellStyle name="Vírgula 7 4 2 2 4 2 2 2 4" xfId="47962"/>
    <cellStyle name="Vírgula 7 4 2 2 4 2 2 3" xfId="47963"/>
    <cellStyle name="Vírgula 7 4 2 2 4 2 2 3 2" xfId="47964"/>
    <cellStyle name="Vírgula 7 4 2 2 4 2 2 3 3" xfId="47965"/>
    <cellStyle name="Vírgula 7 4 2 2 4 2 2 4" xfId="47966"/>
    <cellStyle name="Vírgula 7 4 2 2 4 2 2 5" xfId="47967"/>
    <cellStyle name="Vírgula 7 4 2 2 4 2 2 6" xfId="47968"/>
    <cellStyle name="Vírgula 7 4 2 2 4 2 3" xfId="47969"/>
    <cellStyle name="Vírgula 7 4 2 2 4 2 3 2" xfId="47970"/>
    <cellStyle name="Vírgula 7 4 2 2 4 2 3 3" xfId="47971"/>
    <cellStyle name="Vírgula 7 4 2 2 4 2 3 4" xfId="47972"/>
    <cellStyle name="Vírgula 7 4 2 2 4 2 4" xfId="47973"/>
    <cellStyle name="Vírgula 7 4 2 2 4 2 4 2" xfId="47974"/>
    <cellStyle name="Vírgula 7 4 2 2 4 2 4 3" xfId="47975"/>
    <cellStyle name="Vírgula 7 4 2 2 4 2 4 4" xfId="47976"/>
    <cellStyle name="Vírgula 7 4 2 2 4 2 5" xfId="47977"/>
    <cellStyle name="Vírgula 7 4 2 2 4 2 5 2" xfId="47978"/>
    <cellStyle name="Vírgula 7 4 2 2 4 2 5 3" xfId="47979"/>
    <cellStyle name="Vírgula 7 4 2 2 4 2 5 4" xfId="47980"/>
    <cellStyle name="Vírgula 7 4 2 2 4 2 6" xfId="47981"/>
    <cellStyle name="Vírgula 7 4 2 2 4 2 6 2" xfId="47982"/>
    <cellStyle name="Vírgula 7 4 2 2 4 2 6 3" xfId="47983"/>
    <cellStyle name="Vírgula 7 4 2 2 4 2 7" xfId="47984"/>
    <cellStyle name="Vírgula 7 4 2 2 4 2 8" xfId="47985"/>
    <cellStyle name="Vírgula 7 4 2 2 4 2 9" xfId="47986"/>
    <cellStyle name="Vírgula 7 4 2 2 4 3" xfId="47987"/>
    <cellStyle name="Vírgula 7 4 2 2 4 3 2" xfId="47988"/>
    <cellStyle name="Vírgula 7 4 2 2 4 3 2 2" xfId="47989"/>
    <cellStyle name="Vírgula 7 4 2 2 4 3 2 3" xfId="47990"/>
    <cellStyle name="Vírgula 7 4 2 2 4 3 2 4" xfId="47991"/>
    <cellStyle name="Vírgula 7 4 2 2 4 3 3" xfId="47992"/>
    <cellStyle name="Vírgula 7 4 2 2 4 3 3 2" xfId="47993"/>
    <cellStyle name="Vírgula 7 4 2 2 4 3 3 3" xfId="47994"/>
    <cellStyle name="Vírgula 7 4 2 2 4 3 4" xfId="47995"/>
    <cellStyle name="Vírgula 7 4 2 2 4 3 5" xfId="47996"/>
    <cellStyle name="Vírgula 7 4 2 2 4 3 6" xfId="47997"/>
    <cellStyle name="Vírgula 7 4 2 2 4 4" xfId="47998"/>
    <cellStyle name="Vírgula 7 4 2 2 4 4 2" xfId="47999"/>
    <cellStyle name="Vírgula 7 4 2 2 4 4 3" xfId="48000"/>
    <cellStyle name="Vírgula 7 4 2 2 4 4 4" xfId="48001"/>
    <cellStyle name="Vírgula 7 4 2 2 4 5" xfId="48002"/>
    <cellStyle name="Vírgula 7 4 2 2 4 5 2" xfId="48003"/>
    <cellStyle name="Vírgula 7 4 2 2 4 5 3" xfId="48004"/>
    <cellStyle name="Vírgula 7 4 2 2 4 5 4" xfId="48005"/>
    <cellStyle name="Vírgula 7 4 2 2 4 6" xfId="48006"/>
    <cellStyle name="Vírgula 7 4 2 2 4 6 2" xfId="48007"/>
    <cellStyle name="Vírgula 7 4 2 2 4 6 3" xfId="48008"/>
    <cellStyle name="Vírgula 7 4 2 2 4 6 4" xfId="48009"/>
    <cellStyle name="Vírgula 7 4 2 2 4 7" xfId="48010"/>
    <cellStyle name="Vírgula 7 4 2 2 4 7 2" xfId="48011"/>
    <cellStyle name="Vírgula 7 4 2 2 4 7 3" xfId="48012"/>
    <cellStyle name="Vírgula 7 4 2 2 4 8" xfId="48013"/>
    <cellStyle name="Vírgula 7 4 2 2 4 9" xfId="48014"/>
    <cellStyle name="Vírgula 7 4 2 2 5" xfId="48015"/>
    <cellStyle name="Vírgula 7 4 2 2 5 2" xfId="48016"/>
    <cellStyle name="Vírgula 7 4 2 2 5 2 2" xfId="48017"/>
    <cellStyle name="Vírgula 7 4 2 2 5 2 2 2" xfId="48018"/>
    <cellStyle name="Vírgula 7 4 2 2 5 2 2 3" xfId="48019"/>
    <cellStyle name="Vírgula 7 4 2 2 5 2 2 4" xfId="48020"/>
    <cellStyle name="Vírgula 7 4 2 2 5 2 3" xfId="48021"/>
    <cellStyle name="Vírgula 7 4 2 2 5 2 3 2" xfId="48022"/>
    <cellStyle name="Vírgula 7 4 2 2 5 2 3 3" xfId="48023"/>
    <cellStyle name="Vírgula 7 4 2 2 5 2 4" xfId="48024"/>
    <cellStyle name="Vírgula 7 4 2 2 5 2 5" xfId="48025"/>
    <cellStyle name="Vírgula 7 4 2 2 5 2 6" xfId="48026"/>
    <cellStyle name="Vírgula 7 4 2 2 5 3" xfId="48027"/>
    <cellStyle name="Vírgula 7 4 2 2 5 3 2" xfId="48028"/>
    <cellStyle name="Vírgula 7 4 2 2 5 3 3" xfId="48029"/>
    <cellStyle name="Vírgula 7 4 2 2 5 3 4" xfId="48030"/>
    <cellStyle name="Vírgula 7 4 2 2 5 4" xfId="48031"/>
    <cellStyle name="Vírgula 7 4 2 2 5 4 2" xfId="48032"/>
    <cellStyle name="Vírgula 7 4 2 2 5 4 3" xfId="48033"/>
    <cellStyle name="Vírgula 7 4 2 2 5 4 4" xfId="48034"/>
    <cellStyle name="Vírgula 7 4 2 2 5 5" xfId="48035"/>
    <cellStyle name="Vírgula 7 4 2 2 5 5 2" xfId="48036"/>
    <cellStyle name="Vírgula 7 4 2 2 5 5 3" xfId="48037"/>
    <cellStyle name="Vírgula 7 4 2 2 5 5 4" xfId="48038"/>
    <cellStyle name="Vírgula 7 4 2 2 5 6" xfId="48039"/>
    <cellStyle name="Vírgula 7 4 2 2 5 6 2" xfId="48040"/>
    <cellStyle name="Vírgula 7 4 2 2 5 6 3" xfId="48041"/>
    <cellStyle name="Vírgula 7 4 2 2 5 7" xfId="48042"/>
    <cellStyle name="Vírgula 7 4 2 2 5 8" xfId="48043"/>
    <cellStyle name="Vírgula 7 4 2 2 5 9" xfId="48044"/>
    <cellStyle name="Vírgula 7 4 2 2 6" xfId="48045"/>
    <cellStyle name="Vírgula 7 4 2 2 6 2" xfId="48046"/>
    <cellStyle name="Vírgula 7 4 2 2 6 2 2" xfId="48047"/>
    <cellStyle name="Vírgula 7 4 2 2 6 2 2 2" xfId="48048"/>
    <cellStyle name="Vírgula 7 4 2 2 6 2 2 3" xfId="48049"/>
    <cellStyle name="Vírgula 7 4 2 2 6 2 2 4" xfId="48050"/>
    <cellStyle name="Vírgula 7 4 2 2 6 2 3" xfId="48051"/>
    <cellStyle name="Vírgula 7 4 2 2 6 2 3 2" xfId="48052"/>
    <cellStyle name="Vírgula 7 4 2 2 6 2 3 3" xfId="48053"/>
    <cellStyle name="Vírgula 7 4 2 2 6 2 4" xfId="48054"/>
    <cellStyle name="Vírgula 7 4 2 2 6 2 5" xfId="48055"/>
    <cellStyle name="Vírgula 7 4 2 2 6 2 6" xfId="48056"/>
    <cellStyle name="Vírgula 7 4 2 2 6 3" xfId="48057"/>
    <cellStyle name="Vírgula 7 4 2 2 6 3 2" xfId="48058"/>
    <cellStyle name="Vírgula 7 4 2 2 6 3 3" xfId="48059"/>
    <cellStyle name="Vírgula 7 4 2 2 6 3 4" xfId="48060"/>
    <cellStyle name="Vírgula 7 4 2 2 6 4" xfId="48061"/>
    <cellStyle name="Vírgula 7 4 2 2 6 4 2" xfId="48062"/>
    <cellStyle name="Vírgula 7 4 2 2 6 4 3" xfId="48063"/>
    <cellStyle name="Vírgula 7 4 2 2 6 4 4" xfId="48064"/>
    <cellStyle name="Vírgula 7 4 2 2 6 5" xfId="48065"/>
    <cellStyle name="Vírgula 7 4 2 2 6 5 2" xfId="48066"/>
    <cellStyle name="Vírgula 7 4 2 2 6 5 3" xfId="48067"/>
    <cellStyle name="Vírgula 7 4 2 2 6 5 4" xfId="48068"/>
    <cellStyle name="Vírgula 7 4 2 2 6 6" xfId="48069"/>
    <cellStyle name="Vírgula 7 4 2 2 6 6 2" xfId="48070"/>
    <cellStyle name="Vírgula 7 4 2 2 6 6 3" xfId="48071"/>
    <cellStyle name="Vírgula 7 4 2 2 6 7" xfId="48072"/>
    <cellStyle name="Vírgula 7 4 2 2 6 8" xfId="48073"/>
    <cellStyle name="Vírgula 7 4 2 2 6 9" xfId="48074"/>
    <cellStyle name="Vírgula 7 4 2 2 7" xfId="48075"/>
    <cellStyle name="Vírgula 7 4 2 2 7 2" xfId="48076"/>
    <cellStyle name="Vírgula 7 4 2 2 7 2 2" xfId="48077"/>
    <cellStyle name="Vírgula 7 4 2 2 7 2 2 2" xfId="48078"/>
    <cellStyle name="Vírgula 7 4 2 2 7 2 2 3" xfId="48079"/>
    <cellStyle name="Vírgula 7 4 2 2 7 2 2 4" xfId="48080"/>
    <cellStyle name="Vírgula 7 4 2 2 7 2 3" xfId="48081"/>
    <cellStyle name="Vírgula 7 4 2 2 7 2 3 2" xfId="48082"/>
    <cellStyle name="Vírgula 7 4 2 2 7 2 3 3" xfId="48083"/>
    <cellStyle name="Vírgula 7 4 2 2 7 2 4" xfId="48084"/>
    <cellStyle name="Vírgula 7 4 2 2 7 2 5" xfId="48085"/>
    <cellStyle name="Vírgula 7 4 2 2 7 2 6" xfId="48086"/>
    <cellStyle name="Vírgula 7 4 2 2 7 3" xfId="48087"/>
    <cellStyle name="Vírgula 7 4 2 2 7 3 2" xfId="48088"/>
    <cellStyle name="Vírgula 7 4 2 2 7 3 3" xfId="48089"/>
    <cellStyle name="Vírgula 7 4 2 2 7 3 4" xfId="48090"/>
    <cellStyle name="Vírgula 7 4 2 2 7 4" xfId="48091"/>
    <cellStyle name="Vírgula 7 4 2 2 7 4 2" xfId="48092"/>
    <cellStyle name="Vírgula 7 4 2 2 7 4 3" xfId="48093"/>
    <cellStyle name="Vírgula 7 4 2 2 7 4 4" xfId="48094"/>
    <cellStyle name="Vírgula 7 4 2 2 7 5" xfId="48095"/>
    <cellStyle name="Vírgula 7 4 2 2 7 5 2" xfId="48096"/>
    <cellStyle name="Vírgula 7 4 2 2 7 5 3" xfId="48097"/>
    <cellStyle name="Vírgula 7 4 2 2 7 6" xfId="48098"/>
    <cellStyle name="Vírgula 7 4 2 2 7 7" xfId="48099"/>
    <cellStyle name="Vírgula 7 4 2 2 7 8" xfId="48100"/>
    <cellStyle name="Vírgula 7 4 2 2 8" xfId="48101"/>
    <cellStyle name="Vírgula 7 4 2 2 8 2" xfId="48102"/>
    <cellStyle name="Vírgula 7 4 2 2 8 2 2" xfId="48103"/>
    <cellStyle name="Vírgula 7 4 2 2 8 2 3" xfId="48104"/>
    <cellStyle name="Vírgula 7 4 2 2 8 2 4" xfId="48105"/>
    <cellStyle name="Vírgula 7 4 2 2 8 3" xfId="48106"/>
    <cellStyle name="Vírgula 7 4 2 2 8 3 2" xfId="48107"/>
    <cellStyle name="Vírgula 7 4 2 2 8 3 3" xfId="48108"/>
    <cellStyle name="Vírgula 7 4 2 2 8 4" xfId="48109"/>
    <cellStyle name="Vírgula 7 4 2 2 8 5" xfId="48110"/>
    <cellStyle name="Vírgula 7 4 2 2 8 6" xfId="48111"/>
    <cellStyle name="Vírgula 7 4 2 2 9" xfId="48112"/>
    <cellStyle name="Vírgula 7 4 2 2 9 2" xfId="48113"/>
    <cellStyle name="Vírgula 7 4 2 2 9 3" xfId="48114"/>
    <cellStyle name="Vírgula 7 4 2 2 9 4" xfId="48115"/>
    <cellStyle name="Vírgula 7 4 2 3" xfId="48116"/>
    <cellStyle name="Vírgula 7 4 2 3 10" xfId="48117"/>
    <cellStyle name="Vírgula 7 4 2 3 11" xfId="48118"/>
    <cellStyle name="Vírgula 7 4 2 3 2" xfId="48119"/>
    <cellStyle name="Vírgula 7 4 2 3 2 10" xfId="48120"/>
    <cellStyle name="Vírgula 7 4 2 3 2 2" xfId="48121"/>
    <cellStyle name="Vírgula 7 4 2 3 2 2 2" xfId="48122"/>
    <cellStyle name="Vírgula 7 4 2 3 2 2 2 2" xfId="48123"/>
    <cellStyle name="Vírgula 7 4 2 3 2 2 2 2 2" xfId="48124"/>
    <cellStyle name="Vírgula 7 4 2 3 2 2 2 2 3" xfId="48125"/>
    <cellStyle name="Vírgula 7 4 2 3 2 2 2 2 4" xfId="48126"/>
    <cellStyle name="Vírgula 7 4 2 3 2 2 2 3" xfId="48127"/>
    <cellStyle name="Vírgula 7 4 2 3 2 2 2 3 2" xfId="48128"/>
    <cellStyle name="Vírgula 7 4 2 3 2 2 2 3 3" xfId="48129"/>
    <cellStyle name="Vírgula 7 4 2 3 2 2 2 4" xfId="48130"/>
    <cellStyle name="Vírgula 7 4 2 3 2 2 2 5" xfId="48131"/>
    <cellStyle name="Vírgula 7 4 2 3 2 2 2 6" xfId="48132"/>
    <cellStyle name="Vírgula 7 4 2 3 2 2 3" xfId="48133"/>
    <cellStyle name="Vírgula 7 4 2 3 2 2 3 2" xfId="48134"/>
    <cellStyle name="Vírgula 7 4 2 3 2 2 3 3" xfId="48135"/>
    <cellStyle name="Vírgula 7 4 2 3 2 2 3 4" xfId="48136"/>
    <cellStyle name="Vírgula 7 4 2 3 2 2 4" xfId="48137"/>
    <cellStyle name="Vírgula 7 4 2 3 2 2 4 2" xfId="48138"/>
    <cellStyle name="Vírgula 7 4 2 3 2 2 4 3" xfId="48139"/>
    <cellStyle name="Vírgula 7 4 2 3 2 2 4 4" xfId="48140"/>
    <cellStyle name="Vírgula 7 4 2 3 2 2 5" xfId="48141"/>
    <cellStyle name="Vírgula 7 4 2 3 2 2 5 2" xfId="48142"/>
    <cellStyle name="Vírgula 7 4 2 3 2 2 5 3" xfId="48143"/>
    <cellStyle name="Vírgula 7 4 2 3 2 2 5 4" xfId="48144"/>
    <cellStyle name="Vírgula 7 4 2 3 2 2 6" xfId="48145"/>
    <cellStyle name="Vírgula 7 4 2 3 2 2 6 2" xfId="48146"/>
    <cellStyle name="Vírgula 7 4 2 3 2 2 6 3" xfId="48147"/>
    <cellStyle name="Vírgula 7 4 2 3 2 2 7" xfId="48148"/>
    <cellStyle name="Vírgula 7 4 2 3 2 2 8" xfId="48149"/>
    <cellStyle name="Vírgula 7 4 2 3 2 2 9" xfId="48150"/>
    <cellStyle name="Vírgula 7 4 2 3 2 3" xfId="48151"/>
    <cellStyle name="Vírgula 7 4 2 3 2 3 2" xfId="48152"/>
    <cellStyle name="Vírgula 7 4 2 3 2 3 2 2" xfId="48153"/>
    <cellStyle name="Vírgula 7 4 2 3 2 3 2 3" xfId="48154"/>
    <cellStyle name="Vírgula 7 4 2 3 2 3 2 4" xfId="48155"/>
    <cellStyle name="Vírgula 7 4 2 3 2 3 3" xfId="48156"/>
    <cellStyle name="Vírgula 7 4 2 3 2 3 3 2" xfId="48157"/>
    <cellStyle name="Vírgula 7 4 2 3 2 3 3 3" xfId="48158"/>
    <cellStyle name="Vírgula 7 4 2 3 2 3 4" xfId="48159"/>
    <cellStyle name="Vírgula 7 4 2 3 2 3 5" xfId="48160"/>
    <cellStyle name="Vírgula 7 4 2 3 2 3 6" xfId="48161"/>
    <cellStyle name="Vírgula 7 4 2 3 2 4" xfId="48162"/>
    <cellStyle name="Vírgula 7 4 2 3 2 4 2" xfId="48163"/>
    <cellStyle name="Vírgula 7 4 2 3 2 4 3" xfId="48164"/>
    <cellStyle name="Vírgula 7 4 2 3 2 4 4" xfId="48165"/>
    <cellStyle name="Vírgula 7 4 2 3 2 5" xfId="48166"/>
    <cellStyle name="Vírgula 7 4 2 3 2 5 2" xfId="48167"/>
    <cellStyle name="Vírgula 7 4 2 3 2 5 3" xfId="48168"/>
    <cellStyle name="Vírgula 7 4 2 3 2 5 4" xfId="48169"/>
    <cellStyle name="Vírgula 7 4 2 3 2 6" xfId="48170"/>
    <cellStyle name="Vírgula 7 4 2 3 2 6 2" xfId="48171"/>
    <cellStyle name="Vírgula 7 4 2 3 2 6 3" xfId="48172"/>
    <cellStyle name="Vírgula 7 4 2 3 2 6 4" xfId="48173"/>
    <cellStyle name="Vírgula 7 4 2 3 2 7" xfId="48174"/>
    <cellStyle name="Vírgula 7 4 2 3 2 7 2" xfId="48175"/>
    <cellStyle name="Vírgula 7 4 2 3 2 7 3" xfId="48176"/>
    <cellStyle name="Vírgula 7 4 2 3 2 8" xfId="48177"/>
    <cellStyle name="Vírgula 7 4 2 3 2 9" xfId="48178"/>
    <cellStyle name="Vírgula 7 4 2 3 3" xfId="48179"/>
    <cellStyle name="Vírgula 7 4 2 3 3 2" xfId="48180"/>
    <cellStyle name="Vírgula 7 4 2 3 3 2 2" xfId="48181"/>
    <cellStyle name="Vírgula 7 4 2 3 3 2 2 2" xfId="48182"/>
    <cellStyle name="Vírgula 7 4 2 3 3 2 2 3" xfId="48183"/>
    <cellStyle name="Vírgula 7 4 2 3 3 2 2 4" xfId="48184"/>
    <cellStyle name="Vírgula 7 4 2 3 3 2 3" xfId="48185"/>
    <cellStyle name="Vírgula 7 4 2 3 3 2 3 2" xfId="48186"/>
    <cellStyle name="Vírgula 7 4 2 3 3 2 3 3" xfId="48187"/>
    <cellStyle name="Vírgula 7 4 2 3 3 2 4" xfId="48188"/>
    <cellStyle name="Vírgula 7 4 2 3 3 2 5" xfId="48189"/>
    <cellStyle name="Vírgula 7 4 2 3 3 2 6" xfId="48190"/>
    <cellStyle name="Vírgula 7 4 2 3 3 3" xfId="48191"/>
    <cellStyle name="Vírgula 7 4 2 3 3 3 2" xfId="48192"/>
    <cellStyle name="Vírgula 7 4 2 3 3 3 3" xfId="48193"/>
    <cellStyle name="Vírgula 7 4 2 3 3 3 4" xfId="48194"/>
    <cellStyle name="Vírgula 7 4 2 3 3 4" xfId="48195"/>
    <cellStyle name="Vírgula 7 4 2 3 3 4 2" xfId="48196"/>
    <cellStyle name="Vírgula 7 4 2 3 3 4 3" xfId="48197"/>
    <cellStyle name="Vírgula 7 4 2 3 3 4 4" xfId="48198"/>
    <cellStyle name="Vírgula 7 4 2 3 3 5" xfId="48199"/>
    <cellStyle name="Vírgula 7 4 2 3 3 5 2" xfId="48200"/>
    <cellStyle name="Vírgula 7 4 2 3 3 5 3" xfId="48201"/>
    <cellStyle name="Vírgula 7 4 2 3 3 5 4" xfId="48202"/>
    <cellStyle name="Vírgula 7 4 2 3 3 6" xfId="48203"/>
    <cellStyle name="Vírgula 7 4 2 3 3 6 2" xfId="48204"/>
    <cellStyle name="Vírgula 7 4 2 3 3 6 3" xfId="48205"/>
    <cellStyle name="Vírgula 7 4 2 3 3 7" xfId="48206"/>
    <cellStyle name="Vírgula 7 4 2 3 3 8" xfId="48207"/>
    <cellStyle name="Vírgula 7 4 2 3 3 9" xfId="48208"/>
    <cellStyle name="Vírgula 7 4 2 3 4" xfId="48209"/>
    <cellStyle name="Vírgula 7 4 2 3 4 2" xfId="48210"/>
    <cellStyle name="Vírgula 7 4 2 3 4 2 2" xfId="48211"/>
    <cellStyle name="Vírgula 7 4 2 3 4 2 3" xfId="48212"/>
    <cellStyle name="Vírgula 7 4 2 3 4 2 4" xfId="48213"/>
    <cellStyle name="Vírgula 7 4 2 3 4 3" xfId="48214"/>
    <cellStyle name="Vírgula 7 4 2 3 4 3 2" xfId="48215"/>
    <cellStyle name="Vírgula 7 4 2 3 4 3 3" xfId="48216"/>
    <cellStyle name="Vírgula 7 4 2 3 4 4" xfId="48217"/>
    <cellStyle name="Vírgula 7 4 2 3 4 5" xfId="48218"/>
    <cellStyle name="Vírgula 7 4 2 3 4 6" xfId="48219"/>
    <cellStyle name="Vírgula 7 4 2 3 5" xfId="48220"/>
    <cellStyle name="Vírgula 7 4 2 3 5 2" xfId="48221"/>
    <cellStyle name="Vírgula 7 4 2 3 5 3" xfId="48222"/>
    <cellStyle name="Vírgula 7 4 2 3 5 4" xfId="48223"/>
    <cellStyle name="Vírgula 7 4 2 3 6" xfId="48224"/>
    <cellStyle name="Vírgula 7 4 2 3 6 2" xfId="48225"/>
    <cellStyle name="Vírgula 7 4 2 3 6 3" xfId="48226"/>
    <cellStyle name="Vírgula 7 4 2 3 6 4" xfId="48227"/>
    <cellStyle name="Vírgula 7 4 2 3 7" xfId="48228"/>
    <cellStyle name="Vírgula 7 4 2 3 7 2" xfId="48229"/>
    <cellStyle name="Vírgula 7 4 2 3 7 3" xfId="48230"/>
    <cellStyle name="Vírgula 7 4 2 3 7 4" xfId="48231"/>
    <cellStyle name="Vírgula 7 4 2 3 8" xfId="48232"/>
    <cellStyle name="Vírgula 7 4 2 3 8 2" xfId="48233"/>
    <cellStyle name="Vírgula 7 4 2 3 8 3" xfId="48234"/>
    <cellStyle name="Vírgula 7 4 2 3 9" xfId="48235"/>
    <cellStyle name="Vírgula 7 4 2 4" xfId="48236"/>
    <cellStyle name="Vírgula 7 4 2 4 10" xfId="48237"/>
    <cellStyle name="Vírgula 7 4 2 4 11" xfId="48238"/>
    <cellStyle name="Vírgula 7 4 2 4 2" xfId="48239"/>
    <cellStyle name="Vírgula 7 4 2 4 2 10" xfId="48240"/>
    <cellStyle name="Vírgula 7 4 2 4 2 2" xfId="48241"/>
    <cellStyle name="Vírgula 7 4 2 4 2 2 2" xfId="48242"/>
    <cellStyle name="Vírgula 7 4 2 4 2 2 2 2" xfId="48243"/>
    <cellStyle name="Vírgula 7 4 2 4 2 2 2 2 2" xfId="48244"/>
    <cellStyle name="Vírgula 7 4 2 4 2 2 2 2 3" xfId="48245"/>
    <cellStyle name="Vírgula 7 4 2 4 2 2 2 2 4" xfId="48246"/>
    <cellStyle name="Vírgula 7 4 2 4 2 2 2 3" xfId="48247"/>
    <cellStyle name="Vírgula 7 4 2 4 2 2 2 3 2" xfId="48248"/>
    <cellStyle name="Vírgula 7 4 2 4 2 2 2 3 3" xfId="48249"/>
    <cellStyle name="Vírgula 7 4 2 4 2 2 2 4" xfId="48250"/>
    <cellStyle name="Vírgula 7 4 2 4 2 2 2 5" xfId="48251"/>
    <cellStyle name="Vírgula 7 4 2 4 2 2 2 6" xfId="48252"/>
    <cellStyle name="Vírgula 7 4 2 4 2 2 3" xfId="48253"/>
    <cellStyle name="Vírgula 7 4 2 4 2 2 3 2" xfId="48254"/>
    <cellStyle name="Vírgula 7 4 2 4 2 2 3 3" xfId="48255"/>
    <cellStyle name="Vírgula 7 4 2 4 2 2 3 4" xfId="48256"/>
    <cellStyle name="Vírgula 7 4 2 4 2 2 4" xfId="48257"/>
    <cellStyle name="Vírgula 7 4 2 4 2 2 4 2" xfId="48258"/>
    <cellStyle name="Vírgula 7 4 2 4 2 2 4 3" xfId="48259"/>
    <cellStyle name="Vírgula 7 4 2 4 2 2 4 4" xfId="48260"/>
    <cellStyle name="Vírgula 7 4 2 4 2 2 5" xfId="48261"/>
    <cellStyle name="Vírgula 7 4 2 4 2 2 5 2" xfId="48262"/>
    <cellStyle name="Vírgula 7 4 2 4 2 2 5 3" xfId="48263"/>
    <cellStyle name="Vírgula 7 4 2 4 2 2 5 4" xfId="48264"/>
    <cellStyle name="Vírgula 7 4 2 4 2 2 6" xfId="48265"/>
    <cellStyle name="Vírgula 7 4 2 4 2 2 6 2" xfId="48266"/>
    <cellStyle name="Vírgula 7 4 2 4 2 2 6 3" xfId="48267"/>
    <cellStyle name="Vírgula 7 4 2 4 2 2 7" xfId="48268"/>
    <cellStyle name="Vírgula 7 4 2 4 2 2 8" xfId="48269"/>
    <cellStyle name="Vírgula 7 4 2 4 2 2 9" xfId="48270"/>
    <cellStyle name="Vírgula 7 4 2 4 2 3" xfId="48271"/>
    <cellStyle name="Vírgula 7 4 2 4 2 3 2" xfId="48272"/>
    <cellStyle name="Vírgula 7 4 2 4 2 3 2 2" xfId="48273"/>
    <cellStyle name="Vírgula 7 4 2 4 2 3 2 3" xfId="48274"/>
    <cellStyle name="Vírgula 7 4 2 4 2 3 2 4" xfId="48275"/>
    <cellStyle name="Vírgula 7 4 2 4 2 3 3" xfId="48276"/>
    <cellStyle name="Vírgula 7 4 2 4 2 3 3 2" xfId="48277"/>
    <cellStyle name="Vírgula 7 4 2 4 2 3 3 3" xfId="48278"/>
    <cellStyle name="Vírgula 7 4 2 4 2 3 4" xfId="48279"/>
    <cellStyle name="Vírgula 7 4 2 4 2 3 5" xfId="48280"/>
    <cellStyle name="Vírgula 7 4 2 4 2 3 6" xfId="48281"/>
    <cellStyle name="Vírgula 7 4 2 4 2 4" xfId="48282"/>
    <cellStyle name="Vírgula 7 4 2 4 2 4 2" xfId="48283"/>
    <cellStyle name="Vírgula 7 4 2 4 2 4 3" xfId="48284"/>
    <cellStyle name="Vírgula 7 4 2 4 2 4 4" xfId="48285"/>
    <cellStyle name="Vírgula 7 4 2 4 2 5" xfId="48286"/>
    <cellStyle name="Vírgula 7 4 2 4 2 5 2" xfId="48287"/>
    <cellStyle name="Vírgula 7 4 2 4 2 5 3" xfId="48288"/>
    <cellStyle name="Vírgula 7 4 2 4 2 5 4" xfId="48289"/>
    <cellStyle name="Vírgula 7 4 2 4 2 6" xfId="48290"/>
    <cellStyle name="Vírgula 7 4 2 4 2 6 2" xfId="48291"/>
    <cellStyle name="Vírgula 7 4 2 4 2 6 3" xfId="48292"/>
    <cellStyle name="Vírgula 7 4 2 4 2 6 4" xfId="48293"/>
    <cellStyle name="Vírgula 7 4 2 4 2 7" xfId="48294"/>
    <cellStyle name="Vírgula 7 4 2 4 2 7 2" xfId="48295"/>
    <cellStyle name="Vírgula 7 4 2 4 2 7 3" xfId="48296"/>
    <cellStyle name="Vírgula 7 4 2 4 2 8" xfId="48297"/>
    <cellStyle name="Vírgula 7 4 2 4 2 9" xfId="48298"/>
    <cellStyle name="Vírgula 7 4 2 4 3" xfId="48299"/>
    <cellStyle name="Vírgula 7 4 2 4 3 2" xfId="48300"/>
    <cellStyle name="Vírgula 7 4 2 4 3 2 2" xfId="48301"/>
    <cellStyle name="Vírgula 7 4 2 4 3 2 2 2" xfId="48302"/>
    <cellStyle name="Vírgula 7 4 2 4 3 2 2 3" xfId="48303"/>
    <cellStyle name="Vírgula 7 4 2 4 3 2 2 4" xfId="48304"/>
    <cellStyle name="Vírgula 7 4 2 4 3 2 3" xfId="48305"/>
    <cellStyle name="Vírgula 7 4 2 4 3 2 3 2" xfId="48306"/>
    <cellStyle name="Vírgula 7 4 2 4 3 2 3 3" xfId="48307"/>
    <cellStyle name="Vírgula 7 4 2 4 3 2 4" xfId="48308"/>
    <cellStyle name="Vírgula 7 4 2 4 3 2 5" xfId="48309"/>
    <cellStyle name="Vírgula 7 4 2 4 3 2 6" xfId="48310"/>
    <cellStyle name="Vírgula 7 4 2 4 3 3" xfId="48311"/>
    <cellStyle name="Vírgula 7 4 2 4 3 3 2" xfId="48312"/>
    <cellStyle name="Vírgula 7 4 2 4 3 3 3" xfId="48313"/>
    <cellStyle name="Vírgula 7 4 2 4 3 3 4" xfId="48314"/>
    <cellStyle name="Vírgula 7 4 2 4 3 4" xfId="48315"/>
    <cellStyle name="Vírgula 7 4 2 4 3 4 2" xfId="48316"/>
    <cellStyle name="Vírgula 7 4 2 4 3 4 3" xfId="48317"/>
    <cellStyle name="Vírgula 7 4 2 4 3 4 4" xfId="48318"/>
    <cellStyle name="Vírgula 7 4 2 4 3 5" xfId="48319"/>
    <cellStyle name="Vírgula 7 4 2 4 3 5 2" xfId="48320"/>
    <cellStyle name="Vírgula 7 4 2 4 3 5 3" xfId="48321"/>
    <cellStyle name="Vírgula 7 4 2 4 3 5 4" xfId="48322"/>
    <cellStyle name="Vírgula 7 4 2 4 3 6" xfId="48323"/>
    <cellStyle name="Vírgula 7 4 2 4 3 6 2" xfId="48324"/>
    <cellStyle name="Vírgula 7 4 2 4 3 6 3" xfId="48325"/>
    <cellStyle name="Vírgula 7 4 2 4 3 7" xfId="48326"/>
    <cellStyle name="Vírgula 7 4 2 4 3 8" xfId="48327"/>
    <cellStyle name="Vírgula 7 4 2 4 3 9" xfId="48328"/>
    <cellStyle name="Vírgula 7 4 2 4 4" xfId="48329"/>
    <cellStyle name="Vírgula 7 4 2 4 4 2" xfId="48330"/>
    <cellStyle name="Vírgula 7 4 2 4 4 2 2" xfId="48331"/>
    <cellStyle name="Vírgula 7 4 2 4 4 2 3" xfId="48332"/>
    <cellStyle name="Vírgula 7 4 2 4 4 2 4" xfId="48333"/>
    <cellStyle name="Vírgula 7 4 2 4 4 3" xfId="48334"/>
    <cellStyle name="Vírgula 7 4 2 4 4 3 2" xfId="48335"/>
    <cellStyle name="Vírgula 7 4 2 4 4 3 3" xfId="48336"/>
    <cellStyle name="Vírgula 7 4 2 4 4 4" xfId="48337"/>
    <cellStyle name="Vírgula 7 4 2 4 4 5" xfId="48338"/>
    <cellStyle name="Vírgula 7 4 2 4 4 6" xfId="48339"/>
    <cellStyle name="Vírgula 7 4 2 4 5" xfId="48340"/>
    <cellStyle name="Vírgula 7 4 2 4 5 2" xfId="48341"/>
    <cellStyle name="Vírgula 7 4 2 4 5 3" xfId="48342"/>
    <cellStyle name="Vírgula 7 4 2 4 5 4" xfId="48343"/>
    <cellStyle name="Vírgula 7 4 2 4 6" xfId="48344"/>
    <cellStyle name="Vírgula 7 4 2 4 6 2" xfId="48345"/>
    <cellStyle name="Vírgula 7 4 2 4 6 3" xfId="48346"/>
    <cellStyle name="Vírgula 7 4 2 4 6 4" xfId="48347"/>
    <cellStyle name="Vírgula 7 4 2 4 7" xfId="48348"/>
    <cellStyle name="Vírgula 7 4 2 4 7 2" xfId="48349"/>
    <cellStyle name="Vírgula 7 4 2 4 7 3" xfId="48350"/>
    <cellStyle name="Vírgula 7 4 2 4 7 4" xfId="48351"/>
    <cellStyle name="Vírgula 7 4 2 4 8" xfId="48352"/>
    <cellStyle name="Vírgula 7 4 2 4 8 2" xfId="48353"/>
    <cellStyle name="Vírgula 7 4 2 4 8 3" xfId="48354"/>
    <cellStyle name="Vírgula 7 4 2 4 9" xfId="48355"/>
    <cellStyle name="Vírgula 7 4 2 5" xfId="48356"/>
    <cellStyle name="Vírgula 7 4 2 5 10" xfId="48357"/>
    <cellStyle name="Vírgula 7 4 2 5 2" xfId="48358"/>
    <cellStyle name="Vírgula 7 4 2 5 2 2" xfId="48359"/>
    <cellStyle name="Vírgula 7 4 2 5 2 2 2" xfId="48360"/>
    <cellStyle name="Vírgula 7 4 2 5 2 2 2 2" xfId="48361"/>
    <cellStyle name="Vírgula 7 4 2 5 2 2 2 3" xfId="48362"/>
    <cellStyle name="Vírgula 7 4 2 5 2 2 2 4" xfId="48363"/>
    <cellStyle name="Vírgula 7 4 2 5 2 2 3" xfId="48364"/>
    <cellStyle name="Vírgula 7 4 2 5 2 2 3 2" xfId="48365"/>
    <cellStyle name="Vírgula 7 4 2 5 2 2 3 3" xfId="48366"/>
    <cellStyle name="Vírgula 7 4 2 5 2 2 4" xfId="48367"/>
    <cellStyle name="Vírgula 7 4 2 5 2 2 5" xfId="48368"/>
    <cellStyle name="Vírgula 7 4 2 5 2 2 6" xfId="48369"/>
    <cellStyle name="Vírgula 7 4 2 5 2 3" xfId="48370"/>
    <cellStyle name="Vírgula 7 4 2 5 2 3 2" xfId="48371"/>
    <cellStyle name="Vírgula 7 4 2 5 2 3 3" xfId="48372"/>
    <cellStyle name="Vírgula 7 4 2 5 2 3 4" xfId="48373"/>
    <cellStyle name="Vírgula 7 4 2 5 2 4" xfId="48374"/>
    <cellStyle name="Vírgula 7 4 2 5 2 4 2" xfId="48375"/>
    <cellStyle name="Vírgula 7 4 2 5 2 4 3" xfId="48376"/>
    <cellStyle name="Vírgula 7 4 2 5 2 4 4" xfId="48377"/>
    <cellStyle name="Vírgula 7 4 2 5 2 5" xfId="48378"/>
    <cellStyle name="Vírgula 7 4 2 5 2 5 2" xfId="48379"/>
    <cellStyle name="Vírgula 7 4 2 5 2 5 3" xfId="48380"/>
    <cellStyle name="Vírgula 7 4 2 5 2 5 4" xfId="48381"/>
    <cellStyle name="Vírgula 7 4 2 5 2 6" xfId="48382"/>
    <cellStyle name="Vírgula 7 4 2 5 2 6 2" xfId="48383"/>
    <cellStyle name="Vírgula 7 4 2 5 2 6 3" xfId="48384"/>
    <cellStyle name="Vírgula 7 4 2 5 2 7" xfId="48385"/>
    <cellStyle name="Vírgula 7 4 2 5 2 8" xfId="48386"/>
    <cellStyle name="Vírgula 7 4 2 5 2 9" xfId="48387"/>
    <cellStyle name="Vírgula 7 4 2 5 3" xfId="48388"/>
    <cellStyle name="Vírgula 7 4 2 5 3 2" xfId="48389"/>
    <cellStyle name="Vírgula 7 4 2 5 3 2 2" xfId="48390"/>
    <cellStyle name="Vírgula 7 4 2 5 3 2 3" xfId="48391"/>
    <cellStyle name="Vírgula 7 4 2 5 3 2 4" xfId="48392"/>
    <cellStyle name="Vírgula 7 4 2 5 3 3" xfId="48393"/>
    <cellStyle name="Vírgula 7 4 2 5 3 3 2" xfId="48394"/>
    <cellStyle name="Vírgula 7 4 2 5 3 3 3" xfId="48395"/>
    <cellStyle name="Vírgula 7 4 2 5 3 4" xfId="48396"/>
    <cellStyle name="Vírgula 7 4 2 5 3 5" xfId="48397"/>
    <cellStyle name="Vírgula 7 4 2 5 3 6" xfId="48398"/>
    <cellStyle name="Vírgula 7 4 2 5 4" xfId="48399"/>
    <cellStyle name="Vírgula 7 4 2 5 4 2" xfId="48400"/>
    <cellStyle name="Vírgula 7 4 2 5 4 3" xfId="48401"/>
    <cellStyle name="Vírgula 7 4 2 5 4 4" xfId="48402"/>
    <cellStyle name="Vírgula 7 4 2 5 5" xfId="48403"/>
    <cellStyle name="Vírgula 7 4 2 5 5 2" xfId="48404"/>
    <cellStyle name="Vírgula 7 4 2 5 5 3" xfId="48405"/>
    <cellStyle name="Vírgula 7 4 2 5 5 4" xfId="48406"/>
    <cellStyle name="Vírgula 7 4 2 5 6" xfId="48407"/>
    <cellStyle name="Vírgula 7 4 2 5 6 2" xfId="48408"/>
    <cellStyle name="Vírgula 7 4 2 5 6 3" xfId="48409"/>
    <cellStyle name="Vírgula 7 4 2 5 6 4" xfId="48410"/>
    <cellStyle name="Vírgula 7 4 2 5 7" xfId="48411"/>
    <cellStyle name="Vírgula 7 4 2 5 7 2" xfId="48412"/>
    <cellStyle name="Vírgula 7 4 2 5 7 3" xfId="48413"/>
    <cellStyle name="Vírgula 7 4 2 5 8" xfId="48414"/>
    <cellStyle name="Vírgula 7 4 2 5 9" xfId="48415"/>
    <cellStyle name="Vírgula 7 4 2 6" xfId="48416"/>
    <cellStyle name="Vírgula 7 4 2 6 2" xfId="48417"/>
    <cellStyle name="Vírgula 7 4 2 6 2 2" xfId="48418"/>
    <cellStyle name="Vírgula 7 4 2 6 2 2 2" xfId="48419"/>
    <cellStyle name="Vírgula 7 4 2 6 2 2 3" xfId="48420"/>
    <cellStyle name="Vírgula 7 4 2 6 2 2 4" xfId="48421"/>
    <cellStyle name="Vírgula 7 4 2 6 2 3" xfId="48422"/>
    <cellStyle name="Vírgula 7 4 2 6 2 3 2" xfId="48423"/>
    <cellStyle name="Vírgula 7 4 2 6 2 3 3" xfId="48424"/>
    <cellStyle name="Vírgula 7 4 2 6 2 4" xfId="48425"/>
    <cellStyle name="Vírgula 7 4 2 6 2 5" xfId="48426"/>
    <cellStyle name="Vírgula 7 4 2 6 2 6" xfId="48427"/>
    <cellStyle name="Vírgula 7 4 2 6 3" xfId="48428"/>
    <cellStyle name="Vírgula 7 4 2 6 3 2" xfId="48429"/>
    <cellStyle name="Vírgula 7 4 2 6 3 3" xfId="48430"/>
    <cellStyle name="Vírgula 7 4 2 6 3 4" xfId="48431"/>
    <cellStyle name="Vírgula 7 4 2 6 4" xfId="48432"/>
    <cellStyle name="Vírgula 7 4 2 6 4 2" xfId="48433"/>
    <cellStyle name="Vírgula 7 4 2 6 4 3" xfId="48434"/>
    <cellStyle name="Vírgula 7 4 2 6 4 4" xfId="48435"/>
    <cellStyle name="Vírgula 7 4 2 6 5" xfId="48436"/>
    <cellStyle name="Vírgula 7 4 2 6 5 2" xfId="48437"/>
    <cellStyle name="Vírgula 7 4 2 6 5 3" xfId="48438"/>
    <cellStyle name="Vírgula 7 4 2 6 5 4" xfId="48439"/>
    <cellStyle name="Vírgula 7 4 2 6 6" xfId="48440"/>
    <cellStyle name="Vírgula 7 4 2 6 6 2" xfId="48441"/>
    <cellStyle name="Vírgula 7 4 2 6 6 3" xfId="48442"/>
    <cellStyle name="Vírgula 7 4 2 6 7" xfId="48443"/>
    <cellStyle name="Vírgula 7 4 2 6 8" xfId="48444"/>
    <cellStyle name="Vírgula 7 4 2 6 9" xfId="48445"/>
    <cellStyle name="Vírgula 7 4 2 7" xfId="48446"/>
    <cellStyle name="Vírgula 7 4 2 7 2" xfId="48447"/>
    <cellStyle name="Vírgula 7 4 2 7 2 2" xfId="48448"/>
    <cellStyle name="Vírgula 7 4 2 7 2 2 2" xfId="48449"/>
    <cellStyle name="Vírgula 7 4 2 7 2 2 3" xfId="48450"/>
    <cellStyle name="Vírgula 7 4 2 7 2 2 4" xfId="48451"/>
    <cellStyle name="Vírgula 7 4 2 7 2 3" xfId="48452"/>
    <cellStyle name="Vírgula 7 4 2 7 2 3 2" xfId="48453"/>
    <cellStyle name="Vírgula 7 4 2 7 2 3 3" xfId="48454"/>
    <cellStyle name="Vírgula 7 4 2 7 2 4" xfId="48455"/>
    <cellStyle name="Vírgula 7 4 2 7 2 5" xfId="48456"/>
    <cellStyle name="Vírgula 7 4 2 7 2 6" xfId="48457"/>
    <cellStyle name="Vírgula 7 4 2 7 3" xfId="48458"/>
    <cellStyle name="Vírgula 7 4 2 7 3 2" xfId="48459"/>
    <cellStyle name="Vírgula 7 4 2 7 3 3" xfId="48460"/>
    <cellStyle name="Vírgula 7 4 2 7 3 4" xfId="48461"/>
    <cellStyle name="Vírgula 7 4 2 7 4" xfId="48462"/>
    <cellStyle name="Vírgula 7 4 2 7 4 2" xfId="48463"/>
    <cellStyle name="Vírgula 7 4 2 7 4 3" xfId="48464"/>
    <cellStyle name="Vírgula 7 4 2 7 4 4" xfId="48465"/>
    <cellStyle name="Vírgula 7 4 2 7 5" xfId="48466"/>
    <cellStyle name="Vírgula 7 4 2 7 5 2" xfId="48467"/>
    <cellStyle name="Vírgula 7 4 2 7 5 3" xfId="48468"/>
    <cellStyle name="Vírgula 7 4 2 7 5 4" xfId="48469"/>
    <cellStyle name="Vírgula 7 4 2 7 6" xfId="48470"/>
    <cellStyle name="Vírgula 7 4 2 7 6 2" xfId="48471"/>
    <cellStyle name="Vírgula 7 4 2 7 6 3" xfId="48472"/>
    <cellStyle name="Vírgula 7 4 2 7 7" xfId="48473"/>
    <cellStyle name="Vírgula 7 4 2 7 8" xfId="48474"/>
    <cellStyle name="Vírgula 7 4 2 7 9" xfId="48475"/>
    <cellStyle name="Vírgula 7 4 2 8" xfId="48476"/>
    <cellStyle name="Vírgula 7 4 2 8 2" xfId="48477"/>
    <cellStyle name="Vírgula 7 4 2 8 2 2" xfId="48478"/>
    <cellStyle name="Vírgula 7 4 2 8 2 2 2" xfId="48479"/>
    <cellStyle name="Vírgula 7 4 2 8 2 2 3" xfId="48480"/>
    <cellStyle name="Vírgula 7 4 2 8 2 2 4" xfId="48481"/>
    <cellStyle name="Vírgula 7 4 2 8 2 3" xfId="48482"/>
    <cellStyle name="Vírgula 7 4 2 8 2 3 2" xfId="48483"/>
    <cellStyle name="Vírgula 7 4 2 8 2 3 3" xfId="48484"/>
    <cellStyle name="Vírgula 7 4 2 8 2 4" xfId="48485"/>
    <cellStyle name="Vírgula 7 4 2 8 2 5" xfId="48486"/>
    <cellStyle name="Vírgula 7 4 2 8 2 6" xfId="48487"/>
    <cellStyle name="Vírgula 7 4 2 8 3" xfId="48488"/>
    <cellStyle name="Vírgula 7 4 2 8 3 2" xfId="48489"/>
    <cellStyle name="Vírgula 7 4 2 8 3 3" xfId="48490"/>
    <cellStyle name="Vírgula 7 4 2 8 3 4" xfId="48491"/>
    <cellStyle name="Vírgula 7 4 2 8 4" xfId="48492"/>
    <cellStyle name="Vírgula 7 4 2 8 4 2" xfId="48493"/>
    <cellStyle name="Vírgula 7 4 2 8 4 3" xfId="48494"/>
    <cellStyle name="Vírgula 7 4 2 8 4 4" xfId="48495"/>
    <cellStyle name="Vírgula 7 4 2 8 5" xfId="48496"/>
    <cellStyle name="Vírgula 7 4 2 8 5 2" xfId="48497"/>
    <cellStyle name="Vírgula 7 4 2 8 5 3" xfId="48498"/>
    <cellStyle name="Vírgula 7 4 2 8 6" xfId="48499"/>
    <cellStyle name="Vírgula 7 4 2 8 7" xfId="48500"/>
    <cellStyle name="Vírgula 7 4 2 8 8" xfId="48501"/>
    <cellStyle name="Vírgula 7 4 2 9" xfId="48502"/>
    <cellStyle name="Vírgula 7 4 2 9 2" xfId="48503"/>
    <cellStyle name="Vírgula 7 4 2 9 2 2" xfId="48504"/>
    <cellStyle name="Vírgula 7 4 2 9 2 3" xfId="48505"/>
    <cellStyle name="Vírgula 7 4 2 9 2 4" xfId="48506"/>
    <cellStyle name="Vírgula 7 4 2 9 3" xfId="48507"/>
    <cellStyle name="Vírgula 7 4 2 9 3 2" xfId="48508"/>
    <cellStyle name="Vírgula 7 4 2 9 3 3" xfId="48509"/>
    <cellStyle name="Vírgula 7 4 2 9 4" xfId="48510"/>
    <cellStyle name="Vírgula 7 4 2 9 5" xfId="48511"/>
    <cellStyle name="Vírgula 7 4 2 9 6" xfId="48512"/>
    <cellStyle name="Vírgula 7 4 3" xfId="235"/>
    <cellStyle name="Vírgula 7 4 3 10" xfId="48513"/>
    <cellStyle name="Vírgula 7 4 3 10 2" xfId="48514"/>
    <cellStyle name="Vírgula 7 4 3 10 3" xfId="48515"/>
    <cellStyle name="Vírgula 7 4 3 10 4" xfId="48516"/>
    <cellStyle name="Vírgula 7 4 3 11" xfId="48517"/>
    <cellStyle name="Vírgula 7 4 3 11 2" xfId="48518"/>
    <cellStyle name="Vírgula 7 4 3 11 3" xfId="48519"/>
    <cellStyle name="Vírgula 7 4 3 12" xfId="48520"/>
    <cellStyle name="Vírgula 7 4 3 13" xfId="48521"/>
    <cellStyle name="Vírgula 7 4 3 14" xfId="48522"/>
    <cellStyle name="Vírgula 7 4 3 2" xfId="48523"/>
    <cellStyle name="Vírgula 7 4 3 2 10" xfId="48524"/>
    <cellStyle name="Vírgula 7 4 3 2 11" xfId="48525"/>
    <cellStyle name="Vírgula 7 4 3 2 2" xfId="48526"/>
    <cellStyle name="Vírgula 7 4 3 2 2 10" xfId="48527"/>
    <cellStyle name="Vírgula 7 4 3 2 2 2" xfId="48528"/>
    <cellStyle name="Vírgula 7 4 3 2 2 2 2" xfId="48529"/>
    <cellStyle name="Vírgula 7 4 3 2 2 2 2 2" xfId="48530"/>
    <cellStyle name="Vírgula 7 4 3 2 2 2 2 2 2" xfId="48531"/>
    <cellStyle name="Vírgula 7 4 3 2 2 2 2 2 3" xfId="48532"/>
    <cellStyle name="Vírgula 7 4 3 2 2 2 2 2 4" xfId="48533"/>
    <cellStyle name="Vírgula 7 4 3 2 2 2 2 3" xfId="48534"/>
    <cellStyle name="Vírgula 7 4 3 2 2 2 2 3 2" xfId="48535"/>
    <cellStyle name="Vírgula 7 4 3 2 2 2 2 3 3" xfId="48536"/>
    <cellStyle name="Vírgula 7 4 3 2 2 2 2 4" xfId="48537"/>
    <cellStyle name="Vírgula 7 4 3 2 2 2 2 5" xfId="48538"/>
    <cellStyle name="Vírgula 7 4 3 2 2 2 2 6" xfId="48539"/>
    <cellStyle name="Vírgula 7 4 3 2 2 2 3" xfId="48540"/>
    <cellStyle name="Vírgula 7 4 3 2 2 2 3 2" xfId="48541"/>
    <cellStyle name="Vírgula 7 4 3 2 2 2 3 3" xfId="48542"/>
    <cellStyle name="Vírgula 7 4 3 2 2 2 3 4" xfId="48543"/>
    <cellStyle name="Vírgula 7 4 3 2 2 2 4" xfId="48544"/>
    <cellStyle name="Vírgula 7 4 3 2 2 2 4 2" xfId="48545"/>
    <cellStyle name="Vírgula 7 4 3 2 2 2 4 3" xfId="48546"/>
    <cellStyle name="Vírgula 7 4 3 2 2 2 4 4" xfId="48547"/>
    <cellStyle name="Vírgula 7 4 3 2 2 2 5" xfId="48548"/>
    <cellStyle name="Vírgula 7 4 3 2 2 2 5 2" xfId="48549"/>
    <cellStyle name="Vírgula 7 4 3 2 2 2 5 3" xfId="48550"/>
    <cellStyle name="Vírgula 7 4 3 2 2 2 5 4" xfId="48551"/>
    <cellStyle name="Vírgula 7 4 3 2 2 2 6" xfId="48552"/>
    <cellStyle name="Vírgula 7 4 3 2 2 2 6 2" xfId="48553"/>
    <cellStyle name="Vírgula 7 4 3 2 2 2 6 3" xfId="48554"/>
    <cellStyle name="Vírgula 7 4 3 2 2 2 7" xfId="48555"/>
    <cellStyle name="Vírgula 7 4 3 2 2 2 8" xfId="48556"/>
    <cellStyle name="Vírgula 7 4 3 2 2 2 9" xfId="48557"/>
    <cellStyle name="Vírgula 7 4 3 2 2 3" xfId="48558"/>
    <cellStyle name="Vírgula 7 4 3 2 2 3 2" xfId="48559"/>
    <cellStyle name="Vírgula 7 4 3 2 2 3 2 2" xfId="48560"/>
    <cellStyle name="Vírgula 7 4 3 2 2 3 2 3" xfId="48561"/>
    <cellStyle name="Vírgula 7 4 3 2 2 3 2 4" xfId="48562"/>
    <cellStyle name="Vírgula 7 4 3 2 2 3 3" xfId="48563"/>
    <cellStyle name="Vírgula 7 4 3 2 2 3 3 2" xfId="48564"/>
    <cellStyle name="Vírgula 7 4 3 2 2 3 3 3" xfId="48565"/>
    <cellStyle name="Vírgula 7 4 3 2 2 3 4" xfId="48566"/>
    <cellStyle name="Vírgula 7 4 3 2 2 3 5" xfId="48567"/>
    <cellStyle name="Vírgula 7 4 3 2 2 3 6" xfId="48568"/>
    <cellStyle name="Vírgula 7 4 3 2 2 4" xfId="48569"/>
    <cellStyle name="Vírgula 7 4 3 2 2 4 2" xfId="48570"/>
    <cellStyle name="Vírgula 7 4 3 2 2 4 3" xfId="48571"/>
    <cellStyle name="Vírgula 7 4 3 2 2 4 4" xfId="48572"/>
    <cellStyle name="Vírgula 7 4 3 2 2 5" xfId="48573"/>
    <cellStyle name="Vírgula 7 4 3 2 2 5 2" xfId="48574"/>
    <cellStyle name="Vírgula 7 4 3 2 2 5 3" xfId="48575"/>
    <cellStyle name="Vírgula 7 4 3 2 2 5 4" xfId="48576"/>
    <cellStyle name="Vírgula 7 4 3 2 2 6" xfId="48577"/>
    <cellStyle name="Vírgula 7 4 3 2 2 6 2" xfId="48578"/>
    <cellStyle name="Vírgula 7 4 3 2 2 6 3" xfId="48579"/>
    <cellStyle name="Vírgula 7 4 3 2 2 6 4" xfId="48580"/>
    <cellStyle name="Vírgula 7 4 3 2 2 7" xfId="48581"/>
    <cellStyle name="Vírgula 7 4 3 2 2 7 2" xfId="48582"/>
    <cellStyle name="Vírgula 7 4 3 2 2 7 3" xfId="48583"/>
    <cellStyle name="Vírgula 7 4 3 2 2 8" xfId="48584"/>
    <cellStyle name="Vírgula 7 4 3 2 2 9" xfId="48585"/>
    <cellStyle name="Vírgula 7 4 3 2 3" xfId="48586"/>
    <cellStyle name="Vírgula 7 4 3 2 3 2" xfId="48587"/>
    <cellStyle name="Vírgula 7 4 3 2 3 2 2" xfId="48588"/>
    <cellStyle name="Vírgula 7 4 3 2 3 2 2 2" xfId="48589"/>
    <cellStyle name="Vírgula 7 4 3 2 3 2 2 3" xfId="48590"/>
    <cellStyle name="Vírgula 7 4 3 2 3 2 2 4" xfId="48591"/>
    <cellStyle name="Vírgula 7 4 3 2 3 2 3" xfId="48592"/>
    <cellStyle name="Vírgula 7 4 3 2 3 2 3 2" xfId="48593"/>
    <cellStyle name="Vírgula 7 4 3 2 3 2 3 3" xfId="48594"/>
    <cellStyle name="Vírgula 7 4 3 2 3 2 4" xfId="48595"/>
    <cellStyle name="Vírgula 7 4 3 2 3 2 5" xfId="48596"/>
    <cellStyle name="Vírgula 7 4 3 2 3 2 6" xfId="48597"/>
    <cellStyle name="Vírgula 7 4 3 2 3 3" xfId="48598"/>
    <cellStyle name="Vírgula 7 4 3 2 3 3 2" xfId="48599"/>
    <cellStyle name="Vírgula 7 4 3 2 3 3 3" xfId="48600"/>
    <cellStyle name="Vírgula 7 4 3 2 3 3 4" xfId="48601"/>
    <cellStyle name="Vírgula 7 4 3 2 3 4" xfId="48602"/>
    <cellStyle name="Vírgula 7 4 3 2 3 4 2" xfId="48603"/>
    <cellStyle name="Vírgula 7 4 3 2 3 4 3" xfId="48604"/>
    <cellStyle name="Vírgula 7 4 3 2 3 4 4" xfId="48605"/>
    <cellStyle name="Vírgula 7 4 3 2 3 5" xfId="48606"/>
    <cellStyle name="Vírgula 7 4 3 2 3 5 2" xfId="48607"/>
    <cellStyle name="Vírgula 7 4 3 2 3 5 3" xfId="48608"/>
    <cellStyle name="Vírgula 7 4 3 2 3 5 4" xfId="48609"/>
    <cellStyle name="Vírgula 7 4 3 2 3 6" xfId="48610"/>
    <cellStyle name="Vírgula 7 4 3 2 3 6 2" xfId="48611"/>
    <cellStyle name="Vírgula 7 4 3 2 3 6 3" xfId="48612"/>
    <cellStyle name="Vírgula 7 4 3 2 3 7" xfId="48613"/>
    <cellStyle name="Vírgula 7 4 3 2 3 8" xfId="48614"/>
    <cellStyle name="Vírgula 7 4 3 2 3 9" xfId="48615"/>
    <cellStyle name="Vírgula 7 4 3 2 4" xfId="48616"/>
    <cellStyle name="Vírgula 7 4 3 2 4 2" xfId="48617"/>
    <cellStyle name="Vírgula 7 4 3 2 4 2 2" xfId="48618"/>
    <cellStyle name="Vírgula 7 4 3 2 4 2 3" xfId="48619"/>
    <cellStyle name="Vírgula 7 4 3 2 4 2 4" xfId="48620"/>
    <cellStyle name="Vírgula 7 4 3 2 4 3" xfId="48621"/>
    <cellStyle name="Vírgula 7 4 3 2 4 3 2" xfId="48622"/>
    <cellStyle name="Vírgula 7 4 3 2 4 3 3" xfId="48623"/>
    <cellStyle name="Vírgula 7 4 3 2 4 4" xfId="48624"/>
    <cellStyle name="Vírgula 7 4 3 2 4 5" xfId="48625"/>
    <cellStyle name="Vírgula 7 4 3 2 4 6" xfId="48626"/>
    <cellStyle name="Vírgula 7 4 3 2 5" xfId="48627"/>
    <cellStyle name="Vírgula 7 4 3 2 5 2" xfId="48628"/>
    <cellStyle name="Vírgula 7 4 3 2 5 3" xfId="48629"/>
    <cellStyle name="Vírgula 7 4 3 2 5 4" xfId="48630"/>
    <cellStyle name="Vírgula 7 4 3 2 6" xfId="48631"/>
    <cellStyle name="Vírgula 7 4 3 2 6 2" xfId="48632"/>
    <cellStyle name="Vírgula 7 4 3 2 6 3" xfId="48633"/>
    <cellStyle name="Vírgula 7 4 3 2 6 4" xfId="48634"/>
    <cellStyle name="Vírgula 7 4 3 2 7" xfId="48635"/>
    <cellStyle name="Vírgula 7 4 3 2 7 2" xfId="48636"/>
    <cellStyle name="Vírgula 7 4 3 2 7 3" xfId="48637"/>
    <cellStyle name="Vírgula 7 4 3 2 7 4" xfId="48638"/>
    <cellStyle name="Vírgula 7 4 3 2 8" xfId="48639"/>
    <cellStyle name="Vírgula 7 4 3 2 8 2" xfId="48640"/>
    <cellStyle name="Vírgula 7 4 3 2 8 3" xfId="48641"/>
    <cellStyle name="Vírgula 7 4 3 2 9" xfId="48642"/>
    <cellStyle name="Vírgula 7 4 3 3" xfId="48643"/>
    <cellStyle name="Vírgula 7 4 3 3 10" xfId="48644"/>
    <cellStyle name="Vírgula 7 4 3 3 2" xfId="48645"/>
    <cellStyle name="Vírgula 7 4 3 3 2 2" xfId="48646"/>
    <cellStyle name="Vírgula 7 4 3 3 2 2 2" xfId="48647"/>
    <cellStyle name="Vírgula 7 4 3 3 2 2 2 2" xfId="48648"/>
    <cellStyle name="Vírgula 7 4 3 3 2 2 2 3" xfId="48649"/>
    <cellStyle name="Vírgula 7 4 3 3 2 2 2 4" xfId="48650"/>
    <cellStyle name="Vírgula 7 4 3 3 2 2 3" xfId="48651"/>
    <cellStyle name="Vírgula 7 4 3 3 2 2 3 2" xfId="48652"/>
    <cellStyle name="Vírgula 7 4 3 3 2 2 3 3" xfId="48653"/>
    <cellStyle name="Vírgula 7 4 3 3 2 2 4" xfId="48654"/>
    <cellStyle name="Vírgula 7 4 3 3 2 2 5" xfId="48655"/>
    <cellStyle name="Vírgula 7 4 3 3 2 2 6" xfId="48656"/>
    <cellStyle name="Vírgula 7 4 3 3 2 3" xfId="48657"/>
    <cellStyle name="Vírgula 7 4 3 3 2 3 2" xfId="48658"/>
    <cellStyle name="Vírgula 7 4 3 3 2 3 3" xfId="48659"/>
    <cellStyle name="Vírgula 7 4 3 3 2 3 4" xfId="48660"/>
    <cellStyle name="Vírgula 7 4 3 3 2 4" xfId="48661"/>
    <cellStyle name="Vírgula 7 4 3 3 2 4 2" xfId="48662"/>
    <cellStyle name="Vírgula 7 4 3 3 2 4 3" xfId="48663"/>
    <cellStyle name="Vírgula 7 4 3 3 2 4 4" xfId="48664"/>
    <cellStyle name="Vírgula 7 4 3 3 2 5" xfId="48665"/>
    <cellStyle name="Vírgula 7 4 3 3 2 5 2" xfId="48666"/>
    <cellStyle name="Vírgula 7 4 3 3 2 5 3" xfId="48667"/>
    <cellStyle name="Vírgula 7 4 3 3 2 5 4" xfId="48668"/>
    <cellStyle name="Vírgula 7 4 3 3 2 6" xfId="48669"/>
    <cellStyle name="Vírgula 7 4 3 3 2 6 2" xfId="48670"/>
    <cellStyle name="Vírgula 7 4 3 3 2 6 3" xfId="48671"/>
    <cellStyle name="Vírgula 7 4 3 3 2 7" xfId="48672"/>
    <cellStyle name="Vírgula 7 4 3 3 2 8" xfId="48673"/>
    <cellStyle name="Vírgula 7 4 3 3 2 9" xfId="48674"/>
    <cellStyle name="Vírgula 7 4 3 3 3" xfId="48675"/>
    <cellStyle name="Vírgula 7 4 3 3 3 2" xfId="48676"/>
    <cellStyle name="Vírgula 7 4 3 3 3 2 2" xfId="48677"/>
    <cellStyle name="Vírgula 7 4 3 3 3 2 3" xfId="48678"/>
    <cellStyle name="Vírgula 7 4 3 3 3 2 4" xfId="48679"/>
    <cellStyle name="Vírgula 7 4 3 3 3 3" xfId="48680"/>
    <cellStyle name="Vírgula 7 4 3 3 3 3 2" xfId="48681"/>
    <cellStyle name="Vírgula 7 4 3 3 3 3 3" xfId="48682"/>
    <cellStyle name="Vírgula 7 4 3 3 3 4" xfId="48683"/>
    <cellStyle name="Vírgula 7 4 3 3 3 5" xfId="48684"/>
    <cellStyle name="Vírgula 7 4 3 3 3 6" xfId="48685"/>
    <cellStyle name="Vírgula 7 4 3 3 4" xfId="48686"/>
    <cellStyle name="Vírgula 7 4 3 3 4 2" xfId="48687"/>
    <cellStyle name="Vírgula 7 4 3 3 4 3" xfId="48688"/>
    <cellStyle name="Vírgula 7 4 3 3 4 4" xfId="48689"/>
    <cellStyle name="Vírgula 7 4 3 3 5" xfId="48690"/>
    <cellStyle name="Vírgula 7 4 3 3 5 2" xfId="48691"/>
    <cellStyle name="Vírgula 7 4 3 3 5 3" xfId="48692"/>
    <cellStyle name="Vírgula 7 4 3 3 5 4" xfId="48693"/>
    <cellStyle name="Vírgula 7 4 3 3 6" xfId="48694"/>
    <cellStyle name="Vírgula 7 4 3 3 6 2" xfId="48695"/>
    <cellStyle name="Vírgula 7 4 3 3 6 3" xfId="48696"/>
    <cellStyle name="Vírgula 7 4 3 3 6 4" xfId="48697"/>
    <cellStyle name="Vírgula 7 4 3 3 7" xfId="48698"/>
    <cellStyle name="Vírgula 7 4 3 3 7 2" xfId="48699"/>
    <cellStyle name="Vírgula 7 4 3 3 7 3" xfId="48700"/>
    <cellStyle name="Vírgula 7 4 3 3 8" xfId="48701"/>
    <cellStyle name="Vírgula 7 4 3 3 9" xfId="48702"/>
    <cellStyle name="Vírgula 7 4 3 4" xfId="48703"/>
    <cellStyle name="Vírgula 7 4 3 4 2" xfId="48704"/>
    <cellStyle name="Vírgula 7 4 3 4 2 2" xfId="48705"/>
    <cellStyle name="Vírgula 7 4 3 4 2 2 2" xfId="48706"/>
    <cellStyle name="Vírgula 7 4 3 4 2 2 3" xfId="48707"/>
    <cellStyle name="Vírgula 7 4 3 4 2 2 4" xfId="48708"/>
    <cellStyle name="Vírgula 7 4 3 4 2 3" xfId="48709"/>
    <cellStyle name="Vírgula 7 4 3 4 2 3 2" xfId="48710"/>
    <cellStyle name="Vírgula 7 4 3 4 2 3 3" xfId="48711"/>
    <cellStyle name="Vírgula 7 4 3 4 2 4" xfId="48712"/>
    <cellStyle name="Vírgula 7 4 3 4 2 5" xfId="48713"/>
    <cellStyle name="Vírgula 7 4 3 4 2 6" xfId="48714"/>
    <cellStyle name="Vírgula 7 4 3 4 3" xfId="48715"/>
    <cellStyle name="Vírgula 7 4 3 4 3 2" xfId="48716"/>
    <cellStyle name="Vírgula 7 4 3 4 3 3" xfId="48717"/>
    <cellStyle name="Vírgula 7 4 3 4 3 4" xfId="48718"/>
    <cellStyle name="Vírgula 7 4 3 4 4" xfId="48719"/>
    <cellStyle name="Vírgula 7 4 3 4 4 2" xfId="48720"/>
    <cellStyle name="Vírgula 7 4 3 4 4 3" xfId="48721"/>
    <cellStyle name="Vírgula 7 4 3 4 4 4" xfId="48722"/>
    <cellStyle name="Vírgula 7 4 3 4 5" xfId="48723"/>
    <cellStyle name="Vírgula 7 4 3 4 5 2" xfId="48724"/>
    <cellStyle name="Vírgula 7 4 3 4 5 3" xfId="48725"/>
    <cellStyle name="Vírgula 7 4 3 4 5 4" xfId="48726"/>
    <cellStyle name="Vírgula 7 4 3 4 6" xfId="48727"/>
    <cellStyle name="Vírgula 7 4 3 4 6 2" xfId="48728"/>
    <cellStyle name="Vírgula 7 4 3 4 6 3" xfId="48729"/>
    <cellStyle name="Vírgula 7 4 3 4 7" xfId="48730"/>
    <cellStyle name="Vírgula 7 4 3 4 8" xfId="48731"/>
    <cellStyle name="Vírgula 7 4 3 4 9" xfId="48732"/>
    <cellStyle name="Vírgula 7 4 3 5" xfId="48733"/>
    <cellStyle name="Vírgula 7 4 3 5 2" xfId="48734"/>
    <cellStyle name="Vírgula 7 4 3 5 2 2" xfId="48735"/>
    <cellStyle name="Vírgula 7 4 3 5 2 2 2" xfId="48736"/>
    <cellStyle name="Vírgula 7 4 3 5 2 2 3" xfId="48737"/>
    <cellStyle name="Vírgula 7 4 3 5 2 2 4" xfId="48738"/>
    <cellStyle name="Vírgula 7 4 3 5 2 3" xfId="48739"/>
    <cellStyle name="Vírgula 7 4 3 5 2 3 2" xfId="48740"/>
    <cellStyle name="Vírgula 7 4 3 5 2 3 3" xfId="48741"/>
    <cellStyle name="Vírgula 7 4 3 5 2 4" xfId="48742"/>
    <cellStyle name="Vírgula 7 4 3 5 2 5" xfId="48743"/>
    <cellStyle name="Vírgula 7 4 3 5 2 6" xfId="48744"/>
    <cellStyle name="Vírgula 7 4 3 5 3" xfId="48745"/>
    <cellStyle name="Vírgula 7 4 3 5 3 2" xfId="48746"/>
    <cellStyle name="Vírgula 7 4 3 5 3 3" xfId="48747"/>
    <cellStyle name="Vírgula 7 4 3 5 3 4" xfId="48748"/>
    <cellStyle name="Vírgula 7 4 3 5 4" xfId="48749"/>
    <cellStyle name="Vírgula 7 4 3 5 4 2" xfId="48750"/>
    <cellStyle name="Vírgula 7 4 3 5 4 3" xfId="48751"/>
    <cellStyle name="Vírgula 7 4 3 5 4 4" xfId="48752"/>
    <cellStyle name="Vírgula 7 4 3 5 5" xfId="48753"/>
    <cellStyle name="Vírgula 7 4 3 5 5 2" xfId="48754"/>
    <cellStyle name="Vírgula 7 4 3 5 5 3" xfId="48755"/>
    <cellStyle name="Vírgula 7 4 3 5 5 4" xfId="48756"/>
    <cellStyle name="Vírgula 7 4 3 5 6" xfId="48757"/>
    <cellStyle name="Vírgula 7 4 3 5 6 2" xfId="48758"/>
    <cellStyle name="Vírgula 7 4 3 5 6 3" xfId="48759"/>
    <cellStyle name="Vírgula 7 4 3 5 7" xfId="48760"/>
    <cellStyle name="Vírgula 7 4 3 5 8" xfId="48761"/>
    <cellStyle name="Vírgula 7 4 3 5 9" xfId="48762"/>
    <cellStyle name="Vírgula 7 4 3 6" xfId="48763"/>
    <cellStyle name="Vírgula 7 4 3 6 2" xfId="48764"/>
    <cellStyle name="Vírgula 7 4 3 6 2 2" xfId="48765"/>
    <cellStyle name="Vírgula 7 4 3 6 2 2 2" xfId="48766"/>
    <cellStyle name="Vírgula 7 4 3 6 2 2 3" xfId="48767"/>
    <cellStyle name="Vírgula 7 4 3 6 2 2 4" xfId="48768"/>
    <cellStyle name="Vírgula 7 4 3 6 2 3" xfId="48769"/>
    <cellStyle name="Vírgula 7 4 3 6 2 3 2" xfId="48770"/>
    <cellStyle name="Vírgula 7 4 3 6 2 3 3" xfId="48771"/>
    <cellStyle name="Vírgula 7 4 3 6 2 4" xfId="48772"/>
    <cellStyle name="Vírgula 7 4 3 6 2 5" xfId="48773"/>
    <cellStyle name="Vírgula 7 4 3 6 2 6" xfId="48774"/>
    <cellStyle name="Vírgula 7 4 3 6 3" xfId="48775"/>
    <cellStyle name="Vírgula 7 4 3 6 3 2" xfId="48776"/>
    <cellStyle name="Vírgula 7 4 3 6 3 3" xfId="48777"/>
    <cellStyle name="Vírgula 7 4 3 6 3 4" xfId="48778"/>
    <cellStyle name="Vírgula 7 4 3 6 4" xfId="48779"/>
    <cellStyle name="Vírgula 7 4 3 6 4 2" xfId="48780"/>
    <cellStyle name="Vírgula 7 4 3 6 4 3" xfId="48781"/>
    <cellStyle name="Vírgula 7 4 3 6 4 4" xfId="48782"/>
    <cellStyle name="Vírgula 7 4 3 6 5" xfId="48783"/>
    <cellStyle name="Vírgula 7 4 3 6 5 2" xfId="48784"/>
    <cellStyle name="Vírgula 7 4 3 6 5 3" xfId="48785"/>
    <cellStyle name="Vírgula 7 4 3 6 6" xfId="48786"/>
    <cellStyle name="Vírgula 7 4 3 6 7" xfId="48787"/>
    <cellStyle name="Vírgula 7 4 3 6 8" xfId="48788"/>
    <cellStyle name="Vírgula 7 4 3 7" xfId="48789"/>
    <cellStyle name="Vírgula 7 4 3 7 2" xfId="48790"/>
    <cellStyle name="Vírgula 7 4 3 7 2 2" xfId="48791"/>
    <cellStyle name="Vírgula 7 4 3 7 2 3" xfId="48792"/>
    <cellStyle name="Vírgula 7 4 3 7 2 4" xfId="48793"/>
    <cellStyle name="Vírgula 7 4 3 7 3" xfId="48794"/>
    <cellStyle name="Vírgula 7 4 3 7 3 2" xfId="48795"/>
    <cellStyle name="Vírgula 7 4 3 7 3 3" xfId="48796"/>
    <cellStyle name="Vírgula 7 4 3 7 4" xfId="48797"/>
    <cellStyle name="Vírgula 7 4 3 7 5" xfId="48798"/>
    <cellStyle name="Vírgula 7 4 3 7 6" xfId="48799"/>
    <cellStyle name="Vírgula 7 4 3 8" xfId="48800"/>
    <cellStyle name="Vírgula 7 4 3 8 2" xfId="48801"/>
    <cellStyle name="Vírgula 7 4 3 8 3" xfId="48802"/>
    <cellStyle name="Vírgula 7 4 3 8 4" xfId="48803"/>
    <cellStyle name="Vírgula 7 4 3 9" xfId="48804"/>
    <cellStyle name="Vírgula 7 4 3 9 2" xfId="48805"/>
    <cellStyle name="Vírgula 7 4 3 9 3" xfId="48806"/>
    <cellStyle name="Vírgula 7 4 3 9 4" xfId="48807"/>
    <cellStyle name="Vírgula 7 4 4" xfId="48808"/>
    <cellStyle name="Vírgula 7 4 4 10" xfId="48809"/>
    <cellStyle name="Vírgula 7 4 4 11" xfId="48810"/>
    <cellStyle name="Vírgula 7 4 4 2" xfId="48811"/>
    <cellStyle name="Vírgula 7 4 4 2 10" xfId="48812"/>
    <cellStyle name="Vírgula 7 4 4 2 2" xfId="48813"/>
    <cellStyle name="Vírgula 7 4 4 2 2 2" xfId="48814"/>
    <cellStyle name="Vírgula 7 4 4 2 2 2 2" xfId="48815"/>
    <cellStyle name="Vírgula 7 4 4 2 2 2 2 2" xfId="48816"/>
    <cellStyle name="Vírgula 7 4 4 2 2 2 2 3" xfId="48817"/>
    <cellStyle name="Vírgula 7 4 4 2 2 2 2 4" xfId="48818"/>
    <cellStyle name="Vírgula 7 4 4 2 2 2 3" xfId="48819"/>
    <cellStyle name="Vírgula 7 4 4 2 2 2 3 2" xfId="48820"/>
    <cellStyle name="Vírgula 7 4 4 2 2 2 3 3" xfId="48821"/>
    <cellStyle name="Vírgula 7 4 4 2 2 2 4" xfId="48822"/>
    <cellStyle name="Vírgula 7 4 4 2 2 2 5" xfId="48823"/>
    <cellStyle name="Vírgula 7 4 4 2 2 2 6" xfId="48824"/>
    <cellStyle name="Vírgula 7 4 4 2 2 3" xfId="48825"/>
    <cellStyle name="Vírgula 7 4 4 2 2 3 2" xfId="48826"/>
    <cellStyle name="Vírgula 7 4 4 2 2 3 3" xfId="48827"/>
    <cellStyle name="Vírgula 7 4 4 2 2 3 4" xfId="48828"/>
    <cellStyle name="Vírgula 7 4 4 2 2 4" xfId="48829"/>
    <cellStyle name="Vírgula 7 4 4 2 2 4 2" xfId="48830"/>
    <cellStyle name="Vírgula 7 4 4 2 2 4 3" xfId="48831"/>
    <cellStyle name="Vírgula 7 4 4 2 2 4 4" xfId="48832"/>
    <cellStyle name="Vírgula 7 4 4 2 2 5" xfId="48833"/>
    <cellStyle name="Vírgula 7 4 4 2 2 5 2" xfId="48834"/>
    <cellStyle name="Vírgula 7 4 4 2 2 5 3" xfId="48835"/>
    <cellStyle name="Vírgula 7 4 4 2 2 5 4" xfId="48836"/>
    <cellStyle name="Vírgula 7 4 4 2 2 6" xfId="48837"/>
    <cellStyle name="Vírgula 7 4 4 2 2 6 2" xfId="48838"/>
    <cellStyle name="Vírgula 7 4 4 2 2 6 3" xfId="48839"/>
    <cellStyle name="Vírgula 7 4 4 2 2 7" xfId="48840"/>
    <cellStyle name="Vírgula 7 4 4 2 2 8" xfId="48841"/>
    <cellStyle name="Vírgula 7 4 4 2 2 9" xfId="48842"/>
    <cellStyle name="Vírgula 7 4 4 2 3" xfId="48843"/>
    <cellStyle name="Vírgula 7 4 4 2 3 2" xfId="48844"/>
    <cellStyle name="Vírgula 7 4 4 2 3 2 2" xfId="48845"/>
    <cellStyle name="Vírgula 7 4 4 2 3 2 3" xfId="48846"/>
    <cellStyle name="Vírgula 7 4 4 2 3 2 4" xfId="48847"/>
    <cellStyle name="Vírgula 7 4 4 2 3 3" xfId="48848"/>
    <cellStyle name="Vírgula 7 4 4 2 3 3 2" xfId="48849"/>
    <cellStyle name="Vírgula 7 4 4 2 3 3 3" xfId="48850"/>
    <cellStyle name="Vírgula 7 4 4 2 3 4" xfId="48851"/>
    <cellStyle name="Vírgula 7 4 4 2 3 5" xfId="48852"/>
    <cellStyle name="Vírgula 7 4 4 2 3 6" xfId="48853"/>
    <cellStyle name="Vírgula 7 4 4 2 4" xfId="48854"/>
    <cellStyle name="Vírgula 7 4 4 2 4 2" xfId="48855"/>
    <cellStyle name="Vírgula 7 4 4 2 4 3" xfId="48856"/>
    <cellStyle name="Vírgula 7 4 4 2 4 4" xfId="48857"/>
    <cellStyle name="Vírgula 7 4 4 2 5" xfId="48858"/>
    <cellStyle name="Vírgula 7 4 4 2 5 2" xfId="48859"/>
    <cellStyle name="Vírgula 7 4 4 2 5 3" xfId="48860"/>
    <cellStyle name="Vírgula 7 4 4 2 5 4" xfId="48861"/>
    <cellStyle name="Vírgula 7 4 4 2 6" xfId="48862"/>
    <cellStyle name="Vírgula 7 4 4 2 6 2" xfId="48863"/>
    <cellStyle name="Vírgula 7 4 4 2 6 3" xfId="48864"/>
    <cellStyle name="Vírgula 7 4 4 2 6 4" xfId="48865"/>
    <cellStyle name="Vírgula 7 4 4 2 7" xfId="48866"/>
    <cellStyle name="Vírgula 7 4 4 2 7 2" xfId="48867"/>
    <cellStyle name="Vírgula 7 4 4 2 7 3" xfId="48868"/>
    <cellStyle name="Vírgula 7 4 4 2 8" xfId="48869"/>
    <cellStyle name="Vírgula 7 4 4 2 9" xfId="48870"/>
    <cellStyle name="Vírgula 7 4 4 3" xfId="48871"/>
    <cellStyle name="Vírgula 7 4 4 3 2" xfId="48872"/>
    <cellStyle name="Vírgula 7 4 4 3 2 2" xfId="48873"/>
    <cellStyle name="Vírgula 7 4 4 3 2 2 2" xfId="48874"/>
    <cellStyle name="Vírgula 7 4 4 3 2 2 3" xfId="48875"/>
    <cellStyle name="Vírgula 7 4 4 3 2 2 4" xfId="48876"/>
    <cellStyle name="Vírgula 7 4 4 3 2 3" xfId="48877"/>
    <cellStyle name="Vírgula 7 4 4 3 2 3 2" xfId="48878"/>
    <cellStyle name="Vírgula 7 4 4 3 2 3 3" xfId="48879"/>
    <cellStyle name="Vírgula 7 4 4 3 2 4" xfId="48880"/>
    <cellStyle name="Vírgula 7 4 4 3 2 5" xfId="48881"/>
    <cellStyle name="Vírgula 7 4 4 3 2 6" xfId="48882"/>
    <cellStyle name="Vírgula 7 4 4 3 3" xfId="48883"/>
    <cellStyle name="Vírgula 7 4 4 3 3 2" xfId="48884"/>
    <cellStyle name="Vírgula 7 4 4 3 3 3" xfId="48885"/>
    <cellStyle name="Vírgula 7 4 4 3 3 4" xfId="48886"/>
    <cellStyle name="Vírgula 7 4 4 3 4" xfId="48887"/>
    <cellStyle name="Vírgula 7 4 4 3 4 2" xfId="48888"/>
    <cellStyle name="Vírgula 7 4 4 3 4 3" xfId="48889"/>
    <cellStyle name="Vírgula 7 4 4 3 4 4" xfId="48890"/>
    <cellStyle name="Vírgula 7 4 4 3 5" xfId="48891"/>
    <cellStyle name="Vírgula 7 4 4 3 5 2" xfId="48892"/>
    <cellStyle name="Vírgula 7 4 4 3 5 3" xfId="48893"/>
    <cellStyle name="Vírgula 7 4 4 3 5 4" xfId="48894"/>
    <cellStyle name="Vírgula 7 4 4 3 6" xfId="48895"/>
    <cellStyle name="Vírgula 7 4 4 3 6 2" xfId="48896"/>
    <cellStyle name="Vírgula 7 4 4 3 6 3" xfId="48897"/>
    <cellStyle name="Vírgula 7 4 4 3 7" xfId="48898"/>
    <cellStyle name="Vírgula 7 4 4 3 8" xfId="48899"/>
    <cellStyle name="Vírgula 7 4 4 3 9" xfId="48900"/>
    <cellStyle name="Vírgula 7 4 4 4" xfId="48901"/>
    <cellStyle name="Vírgula 7 4 4 4 2" xfId="48902"/>
    <cellStyle name="Vírgula 7 4 4 4 2 2" xfId="48903"/>
    <cellStyle name="Vírgula 7 4 4 4 2 3" xfId="48904"/>
    <cellStyle name="Vírgula 7 4 4 4 2 4" xfId="48905"/>
    <cellStyle name="Vírgula 7 4 4 4 3" xfId="48906"/>
    <cellStyle name="Vírgula 7 4 4 4 3 2" xfId="48907"/>
    <cellStyle name="Vírgula 7 4 4 4 3 3" xfId="48908"/>
    <cellStyle name="Vírgula 7 4 4 4 4" xfId="48909"/>
    <cellStyle name="Vírgula 7 4 4 4 5" xfId="48910"/>
    <cellStyle name="Vírgula 7 4 4 4 6" xfId="48911"/>
    <cellStyle name="Vírgula 7 4 4 5" xfId="48912"/>
    <cellStyle name="Vírgula 7 4 4 5 2" xfId="48913"/>
    <cellStyle name="Vírgula 7 4 4 5 3" xfId="48914"/>
    <cellStyle name="Vírgula 7 4 4 5 4" xfId="48915"/>
    <cellStyle name="Vírgula 7 4 4 6" xfId="48916"/>
    <cellStyle name="Vírgula 7 4 4 6 2" xfId="48917"/>
    <cellStyle name="Vírgula 7 4 4 6 3" xfId="48918"/>
    <cellStyle name="Vírgula 7 4 4 6 4" xfId="48919"/>
    <cellStyle name="Vírgula 7 4 4 7" xfId="48920"/>
    <cellStyle name="Vírgula 7 4 4 7 2" xfId="48921"/>
    <cellStyle name="Vírgula 7 4 4 7 3" xfId="48922"/>
    <cellStyle name="Vírgula 7 4 4 7 4" xfId="48923"/>
    <cellStyle name="Vírgula 7 4 4 8" xfId="48924"/>
    <cellStyle name="Vírgula 7 4 4 8 2" xfId="48925"/>
    <cellStyle name="Vírgula 7 4 4 8 3" xfId="48926"/>
    <cellStyle name="Vírgula 7 4 4 9" xfId="48927"/>
    <cellStyle name="Vírgula 7 4 5" xfId="48928"/>
    <cellStyle name="Vírgula 7 4 5 10" xfId="48929"/>
    <cellStyle name="Vírgula 7 4 5 11" xfId="48930"/>
    <cellStyle name="Vírgula 7 4 5 2" xfId="48931"/>
    <cellStyle name="Vírgula 7 4 5 2 10" xfId="48932"/>
    <cellStyle name="Vírgula 7 4 5 2 2" xfId="48933"/>
    <cellStyle name="Vírgula 7 4 5 2 2 2" xfId="48934"/>
    <cellStyle name="Vírgula 7 4 5 2 2 2 2" xfId="48935"/>
    <cellStyle name="Vírgula 7 4 5 2 2 2 2 2" xfId="48936"/>
    <cellStyle name="Vírgula 7 4 5 2 2 2 2 3" xfId="48937"/>
    <cellStyle name="Vírgula 7 4 5 2 2 2 2 4" xfId="48938"/>
    <cellStyle name="Vírgula 7 4 5 2 2 2 3" xfId="48939"/>
    <cellStyle name="Vírgula 7 4 5 2 2 2 3 2" xfId="48940"/>
    <cellStyle name="Vírgula 7 4 5 2 2 2 3 3" xfId="48941"/>
    <cellStyle name="Vírgula 7 4 5 2 2 2 4" xfId="48942"/>
    <cellStyle name="Vírgula 7 4 5 2 2 2 5" xfId="48943"/>
    <cellStyle name="Vírgula 7 4 5 2 2 2 6" xfId="48944"/>
    <cellStyle name="Vírgula 7 4 5 2 2 3" xfId="48945"/>
    <cellStyle name="Vírgula 7 4 5 2 2 3 2" xfId="48946"/>
    <cellStyle name="Vírgula 7 4 5 2 2 3 3" xfId="48947"/>
    <cellStyle name="Vírgula 7 4 5 2 2 3 4" xfId="48948"/>
    <cellStyle name="Vírgula 7 4 5 2 2 4" xfId="48949"/>
    <cellStyle name="Vírgula 7 4 5 2 2 4 2" xfId="48950"/>
    <cellStyle name="Vírgula 7 4 5 2 2 4 3" xfId="48951"/>
    <cellStyle name="Vírgula 7 4 5 2 2 4 4" xfId="48952"/>
    <cellStyle name="Vírgula 7 4 5 2 2 5" xfId="48953"/>
    <cellStyle name="Vírgula 7 4 5 2 2 5 2" xfId="48954"/>
    <cellStyle name="Vírgula 7 4 5 2 2 5 3" xfId="48955"/>
    <cellStyle name="Vírgula 7 4 5 2 2 5 4" xfId="48956"/>
    <cellStyle name="Vírgula 7 4 5 2 2 6" xfId="48957"/>
    <cellStyle name="Vírgula 7 4 5 2 2 6 2" xfId="48958"/>
    <cellStyle name="Vírgula 7 4 5 2 2 6 3" xfId="48959"/>
    <cellStyle name="Vírgula 7 4 5 2 2 7" xfId="48960"/>
    <cellStyle name="Vírgula 7 4 5 2 2 8" xfId="48961"/>
    <cellStyle name="Vírgula 7 4 5 2 2 9" xfId="48962"/>
    <cellStyle name="Vírgula 7 4 5 2 3" xfId="48963"/>
    <cellStyle name="Vírgula 7 4 5 2 3 2" xfId="48964"/>
    <cellStyle name="Vírgula 7 4 5 2 3 2 2" xfId="48965"/>
    <cellStyle name="Vírgula 7 4 5 2 3 2 3" xfId="48966"/>
    <cellStyle name="Vírgula 7 4 5 2 3 2 4" xfId="48967"/>
    <cellStyle name="Vírgula 7 4 5 2 3 3" xfId="48968"/>
    <cellStyle name="Vírgula 7 4 5 2 3 3 2" xfId="48969"/>
    <cellStyle name="Vírgula 7 4 5 2 3 3 3" xfId="48970"/>
    <cellStyle name="Vírgula 7 4 5 2 3 4" xfId="48971"/>
    <cellStyle name="Vírgula 7 4 5 2 3 5" xfId="48972"/>
    <cellStyle name="Vírgula 7 4 5 2 3 6" xfId="48973"/>
    <cellStyle name="Vírgula 7 4 5 2 4" xfId="48974"/>
    <cellStyle name="Vírgula 7 4 5 2 4 2" xfId="48975"/>
    <cellStyle name="Vírgula 7 4 5 2 4 3" xfId="48976"/>
    <cellStyle name="Vírgula 7 4 5 2 4 4" xfId="48977"/>
    <cellStyle name="Vírgula 7 4 5 2 5" xfId="48978"/>
    <cellStyle name="Vírgula 7 4 5 2 5 2" xfId="48979"/>
    <cellStyle name="Vírgula 7 4 5 2 5 3" xfId="48980"/>
    <cellStyle name="Vírgula 7 4 5 2 5 4" xfId="48981"/>
    <cellStyle name="Vírgula 7 4 5 2 6" xfId="48982"/>
    <cellStyle name="Vírgula 7 4 5 2 6 2" xfId="48983"/>
    <cellStyle name="Vírgula 7 4 5 2 6 3" xfId="48984"/>
    <cellStyle name="Vírgula 7 4 5 2 6 4" xfId="48985"/>
    <cellStyle name="Vírgula 7 4 5 2 7" xfId="48986"/>
    <cellStyle name="Vírgula 7 4 5 2 7 2" xfId="48987"/>
    <cellStyle name="Vírgula 7 4 5 2 7 3" xfId="48988"/>
    <cellStyle name="Vírgula 7 4 5 2 8" xfId="48989"/>
    <cellStyle name="Vírgula 7 4 5 2 9" xfId="48990"/>
    <cellStyle name="Vírgula 7 4 5 3" xfId="48991"/>
    <cellStyle name="Vírgula 7 4 5 3 2" xfId="48992"/>
    <cellStyle name="Vírgula 7 4 5 3 2 2" xfId="48993"/>
    <cellStyle name="Vírgula 7 4 5 3 2 2 2" xfId="48994"/>
    <cellStyle name="Vírgula 7 4 5 3 2 2 3" xfId="48995"/>
    <cellStyle name="Vírgula 7 4 5 3 2 2 4" xfId="48996"/>
    <cellStyle name="Vírgula 7 4 5 3 2 3" xfId="48997"/>
    <cellStyle name="Vírgula 7 4 5 3 2 3 2" xfId="48998"/>
    <cellStyle name="Vírgula 7 4 5 3 2 3 3" xfId="48999"/>
    <cellStyle name="Vírgula 7 4 5 3 2 4" xfId="49000"/>
    <cellStyle name="Vírgula 7 4 5 3 2 5" xfId="49001"/>
    <cellStyle name="Vírgula 7 4 5 3 2 6" xfId="49002"/>
    <cellStyle name="Vírgula 7 4 5 3 3" xfId="49003"/>
    <cellStyle name="Vírgula 7 4 5 3 3 2" xfId="49004"/>
    <cellStyle name="Vírgula 7 4 5 3 3 3" xfId="49005"/>
    <cellStyle name="Vírgula 7 4 5 3 3 4" xfId="49006"/>
    <cellStyle name="Vírgula 7 4 5 3 4" xfId="49007"/>
    <cellStyle name="Vírgula 7 4 5 3 4 2" xfId="49008"/>
    <cellStyle name="Vírgula 7 4 5 3 4 3" xfId="49009"/>
    <cellStyle name="Vírgula 7 4 5 3 4 4" xfId="49010"/>
    <cellStyle name="Vírgula 7 4 5 3 5" xfId="49011"/>
    <cellStyle name="Vírgula 7 4 5 3 5 2" xfId="49012"/>
    <cellStyle name="Vírgula 7 4 5 3 5 3" xfId="49013"/>
    <cellStyle name="Vírgula 7 4 5 3 5 4" xfId="49014"/>
    <cellStyle name="Vírgula 7 4 5 3 6" xfId="49015"/>
    <cellStyle name="Vírgula 7 4 5 3 6 2" xfId="49016"/>
    <cellStyle name="Vírgula 7 4 5 3 6 3" xfId="49017"/>
    <cellStyle name="Vírgula 7 4 5 3 7" xfId="49018"/>
    <cellStyle name="Vírgula 7 4 5 3 8" xfId="49019"/>
    <cellStyle name="Vírgula 7 4 5 3 9" xfId="49020"/>
    <cellStyle name="Vírgula 7 4 5 4" xfId="49021"/>
    <cellStyle name="Vírgula 7 4 5 4 2" xfId="49022"/>
    <cellStyle name="Vírgula 7 4 5 4 2 2" xfId="49023"/>
    <cellStyle name="Vírgula 7 4 5 4 2 3" xfId="49024"/>
    <cellStyle name="Vírgula 7 4 5 4 2 4" xfId="49025"/>
    <cellStyle name="Vírgula 7 4 5 4 3" xfId="49026"/>
    <cellStyle name="Vírgula 7 4 5 4 3 2" xfId="49027"/>
    <cellStyle name="Vírgula 7 4 5 4 3 3" xfId="49028"/>
    <cellStyle name="Vírgula 7 4 5 4 4" xfId="49029"/>
    <cellStyle name="Vírgula 7 4 5 4 5" xfId="49030"/>
    <cellStyle name="Vírgula 7 4 5 4 6" xfId="49031"/>
    <cellStyle name="Vírgula 7 4 5 5" xfId="49032"/>
    <cellStyle name="Vírgula 7 4 5 5 2" xfId="49033"/>
    <cellStyle name="Vírgula 7 4 5 5 3" xfId="49034"/>
    <cellStyle name="Vírgula 7 4 5 5 4" xfId="49035"/>
    <cellStyle name="Vírgula 7 4 5 6" xfId="49036"/>
    <cellStyle name="Vírgula 7 4 5 6 2" xfId="49037"/>
    <cellStyle name="Vírgula 7 4 5 6 3" xfId="49038"/>
    <cellStyle name="Vírgula 7 4 5 6 4" xfId="49039"/>
    <cellStyle name="Vírgula 7 4 5 7" xfId="49040"/>
    <cellStyle name="Vírgula 7 4 5 7 2" xfId="49041"/>
    <cellStyle name="Vírgula 7 4 5 7 3" xfId="49042"/>
    <cellStyle name="Vírgula 7 4 5 7 4" xfId="49043"/>
    <cellStyle name="Vírgula 7 4 5 8" xfId="49044"/>
    <cellStyle name="Vírgula 7 4 5 8 2" xfId="49045"/>
    <cellStyle name="Vírgula 7 4 5 8 3" xfId="49046"/>
    <cellStyle name="Vírgula 7 4 5 9" xfId="49047"/>
    <cellStyle name="Vírgula 7 4 6" xfId="49048"/>
    <cellStyle name="Vírgula 7 4 6 10" xfId="49049"/>
    <cellStyle name="Vírgula 7 4 6 11" xfId="49050"/>
    <cellStyle name="Vírgula 7 4 6 2" xfId="49051"/>
    <cellStyle name="Vírgula 7 4 6 2 10" xfId="49052"/>
    <cellStyle name="Vírgula 7 4 6 2 2" xfId="49053"/>
    <cellStyle name="Vírgula 7 4 6 2 2 2" xfId="49054"/>
    <cellStyle name="Vírgula 7 4 6 2 2 2 2" xfId="49055"/>
    <cellStyle name="Vírgula 7 4 6 2 2 2 2 2" xfId="49056"/>
    <cellStyle name="Vírgula 7 4 6 2 2 2 2 3" xfId="49057"/>
    <cellStyle name="Vírgula 7 4 6 2 2 2 2 4" xfId="49058"/>
    <cellStyle name="Vírgula 7 4 6 2 2 2 3" xfId="49059"/>
    <cellStyle name="Vírgula 7 4 6 2 2 2 3 2" xfId="49060"/>
    <cellStyle name="Vírgula 7 4 6 2 2 2 3 3" xfId="49061"/>
    <cellStyle name="Vírgula 7 4 6 2 2 2 4" xfId="49062"/>
    <cellStyle name="Vírgula 7 4 6 2 2 2 5" xfId="49063"/>
    <cellStyle name="Vírgula 7 4 6 2 2 2 6" xfId="49064"/>
    <cellStyle name="Vírgula 7 4 6 2 2 3" xfId="49065"/>
    <cellStyle name="Vírgula 7 4 6 2 2 3 2" xfId="49066"/>
    <cellStyle name="Vírgula 7 4 6 2 2 3 3" xfId="49067"/>
    <cellStyle name="Vírgula 7 4 6 2 2 3 4" xfId="49068"/>
    <cellStyle name="Vírgula 7 4 6 2 2 4" xfId="49069"/>
    <cellStyle name="Vírgula 7 4 6 2 2 4 2" xfId="49070"/>
    <cellStyle name="Vírgula 7 4 6 2 2 4 3" xfId="49071"/>
    <cellStyle name="Vírgula 7 4 6 2 2 4 4" xfId="49072"/>
    <cellStyle name="Vírgula 7 4 6 2 2 5" xfId="49073"/>
    <cellStyle name="Vírgula 7 4 6 2 2 5 2" xfId="49074"/>
    <cellStyle name="Vírgula 7 4 6 2 2 5 3" xfId="49075"/>
    <cellStyle name="Vírgula 7 4 6 2 2 5 4" xfId="49076"/>
    <cellStyle name="Vírgula 7 4 6 2 2 6" xfId="49077"/>
    <cellStyle name="Vírgula 7 4 6 2 2 6 2" xfId="49078"/>
    <cellStyle name="Vírgula 7 4 6 2 2 6 3" xfId="49079"/>
    <cellStyle name="Vírgula 7 4 6 2 2 7" xfId="49080"/>
    <cellStyle name="Vírgula 7 4 6 2 2 8" xfId="49081"/>
    <cellStyle name="Vírgula 7 4 6 2 2 9" xfId="49082"/>
    <cellStyle name="Vírgula 7 4 6 2 3" xfId="49083"/>
    <cellStyle name="Vírgula 7 4 6 2 3 2" xfId="49084"/>
    <cellStyle name="Vírgula 7 4 6 2 3 2 2" xfId="49085"/>
    <cellStyle name="Vírgula 7 4 6 2 3 2 3" xfId="49086"/>
    <cellStyle name="Vírgula 7 4 6 2 3 2 4" xfId="49087"/>
    <cellStyle name="Vírgula 7 4 6 2 3 3" xfId="49088"/>
    <cellStyle name="Vírgula 7 4 6 2 3 3 2" xfId="49089"/>
    <cellStyle name="Vírgula 7 4 6 2 3 3 3" xfId="49090"/>
    <cellStyle name="Vírgula 7 4 6 2 3 4" xfId="49091"/>
    <cellStyle name="Vírgula 7 4 6 2 3 5" xfId="49092"/>
    <cellStyle name="Vírgula 7 4 6 2 3 6" xfId="49093"/>
    <cellStyle name="Vírgula 7 4 6 2 4" xfId="49094"/>
    <cellStyle name="Vírgula 7 4 6 2 4 2" xfId="49095"/>
    <cellStyle name="Vírgula 7 4 6 2 4 3" xfId="49096"/>
    <cellStyle name="Vírgula 7 4 6 2 4 4" xfId="49097"/>
    <cellStyle name="Vírgula 7 4 6 2 5" xfId="49098"/>
    <cellStyle name="Vírgula 7 4 6 2 5 2" xfId="49099"/>
    <cellStyle name="Vírgula 7 4 6 2 5 3" xfId="49100"/>
    <cellStyle name="Vírgula 7 4 6 2 5 4" xfId="49101"/>
    <cellStyle name="Vírgula 7 4 6 2 6" xfId="49102"/>
    <cellStyle name="Vírgula 7 4 6 2 6 2" xfId="49103"/>
    <cellStyle name="Vírgula 7 4 6 2 6 3" xfId="49104"/>
    <cellStyle name="Vírgula 7 4 6 2 6 4" xfId="49105"/>
    <cellStyle name="Vírgula 7 4 6 2 7" xfId="49106"/>
    <cellStyle name="Vírgula 7 4 6 2 7 2" xfId="49107"/>
    <cellStyle name="Vírgula 7 4 6 2 7 3" xfId="49108"/>
    <cellStyle name="Vírgula 7 4 6 2 8" xfId="49109"/>
    <cellStyle name="Vírgula 7 4 6 2 9" xfId="49110"/>
    <cellStyle name="Vírgula 7 4 6 3" xfId="49111"/>
    <cellStyle name="Vírgula 7 4 6 3 2" xfId="49112"/>
    <cellStyle name="Vírgula 7 4 6 3 2 2" xfId="49113"/>
    <cellStyle name="Vírgula 7 4 6 3 2 2 2" xfId="49114"/>
    <cellStyle name="Vírgula 7 4 6 3 2 2 3" xfId="49115"/>
    <cellStyle name="Vírgula 7 4 6 3 2 2 4" xfId="49116"/>
    <cellStyle name="Vírgula 7 4 6 3 2 3" xfId="49117"/>
    <cellStyle name="Vírgula 7 4 6 3 2 3 2" xfId="49118"/>
    <cellStyle name="Vírgula 7 4 6 3 2 3 3" xfId="49119"/>
    <cellStyle name="Vírgula 7 4 6 3 2 4" xfId="49120"/>
    <cellStyle name="Vírgula 7 4 6 3 2 5" xfId="49121"/>
    <cellStyle name="Vírgula 7 4 6 3 2 6" xfId="49122"/>
    <cellStyle name="Vírgula 7 4 6 3 3" xfId="49123"/>
    <cellStyle name="Vírgula 7 4 6 3 3 2" xfId="49124"/>
    <cellStyle name="Vírgula 7 4 6 3 3 3" xfId="49125"/>
    <cellStyle name="Vírgula 7 4 6 3 3 4" xfId="49126"/>
    <cellStyle name="Vírgula 7 4 6 3 4" xfId="49127"/>
    <cellStyle name="Vírgula 7 4 6 3 4 2" xfId="49128"/>
    <cellStyle name="Vírgula 7 4 6 3 4 3" xfId="49129"/>
    <cellStyle name="Vírgula 7 4 6 3 4 4" xfId="49130"/>
    <cellStyle name="Vírgula 7 4 6 3 5" xfId="49131"/>
    <cellStyle name="Vírgula 7 4 6 3 5 2" xfId="49132"/>
    <cellStyle name="Vírgula 7 4 6 3 5 3" xfId="49133"/>
    <cellStyle name="Vírgula 7 4 6 3 5 4" xfId="49134"/>
    <cellStyle name="Vírgula 7 4 6 3 6" xfId="49135"/>
    <cellStyle name="Vírgula 7 4 6 3 6 2" xfId="49136"/>
    <cellStyle name="Vírgula 7 4 6 3 6 3" xfId="49137"/>
    <cellStyle name="Vírgula 7 4 6 3 7" xfId="49138"/>
    <cellStyle name="Vírgula 7 4 6 3 8" xfId="49139"/>
    <cellStyle name="Vírgula 7 4 6 3 9" xfId="49140"/>
    <cellStyle name="Vírgula 7 4 6 4" xfId="49141"/>
    <cellStyle name="Vírgula 7 4 6 4 2" xfId="49142"/>
    <cellStyle name="Vírgula 7 4 6 4 2 2" xfId="49143"/>
    <cellStyle name="Vírgula 7 4 6 4 2 3" xfId="49144"/>
    <cellStyle name="Vírgula 7 4 6 4 2 4" xfId="49145"/>
    <cellStyle name="Vírgula 7 4 6 4 3" xfId="49146"/>
    <cellStyle name="Vírgula 7 4 6 4 3 2" xfId="49147"/>
    <cellStyle name="Vírgula 7 4 6 4 3 3" xfId="49148"/>
    <cellStyle name="Vírgula 7 4 6 4 4" xfId="49149"/>
    <cellStyle name="Vírgula 7 4 6 4 5" xfId="49150"/>
    <cellStyle name="Vírgula 7 4 6 4 6" xfId="49151"/>
    <cellStyle name="Vírgula 7 4 6 5" xfId="49152"/>
    <cellStyle name="Vírgula 7 4 6 5 2" xfId="49153"/>
    <cellStyle name="Vírgula 7 4 6 5 3" xfId="49154"/>
    <cellStyle name="Vírgula 7 4 6 5 4" xfId="49155"/>
    <cellStyle name="Vírgula 7 4 6 6" xfId="49156"/>
    <cellStyle name="Vírgula 7 4 6 6 2" xfId="49157"/>
    <cellStyle name="Vírgula 7 4 6 6 3" xfId="49158"/>
    <cellStyle name="Vírgula 7 4 6 6 4" xfId="49159"/>
    <cellStyle name="Vírgula 7 4 6 7" xfId="49160"/>
    <cellStyle name="Vírgula 7 4 6 7 2" xfId="49161"/>
    <cellStyle name="Vírgula 7 4 6 7 3" xfId="49162"/>
    <cellStyle name="Vírgula 7 4 6 7 4" xfId="49163"/>
    <cellStyle name="Vírgula 7 4 6 8" xfId="49164"/>
    <cellStyle name="Vírgula 7 4 6 8 2" xfId="49165"/>
    <cellStyle name="Vírgula 7 4 6 8 3" xfId="49166"/>
    <cellStyle name="Vírgula 7 4 6 9" xfId="49167"/>
    <cellStyle name="Vírgula 7 4 7" xfId="49168"/>
    <cellStyle name="Vírgula 7 4 7 10" xfId="49169"/>
    <cellStyle name="Vírgula 7 4 7 2" xfId="49170"/>
    <cellStyle name="Vírgula 7 4 7 2 2" xfId="49171"/>
    <cellStyle name="Vírgula 7 4 7 2 2 2" xfId="49172"/>
    <cellStyle name="Vírgula 7 4 7 2 2 2 2" xfId="49173"/>
    <cellStyle name="Vírgula 7 4 7 2 2 2 3" xfId="49174"/>
    <cellStyle name="Vírgula 7 4 7 2 2 2 4" xfId="49175"/>
    <cellStyle name="Vírgula 7 4 7 2 2 3" xfId="49176"/>
    <cellStyle name="Vírgula 7 4 7 2 2 3 2" xfId="49177"/>
    <cellStyle name="Vírgula 7 4 7 2 2 3 3" xfId="49178"/>
    <cellStyle name="Vírgula 7 4 7 2 2 4" xfId="49179"/>
    <cellStyle name="Vírgula 7 4 7 2 2 5" xfId="49180"/>
    <cellStyle name="Vírgula 7 4 7 2 2 6" xfId="49181"/>
    <cellStyle name="Vírgula 7 4 7 2 3" xfId="49182"/>
    <cellStyle name="Vírgula 7 4 7 2 3 2" xfId="49183"/>
    <cellStyle name="Vírgula 7 4 7 2 3 3" xfId="49184"/>
    <cellStyle name="Vírgula 7 4 7 2 3 4" xfId="49185"/>
    <cellStyle name="Vírgula 7 4 7 2 4" xfId="49186"/>
    <cellStyle name="Vírgula 7 4 7 2 4 2" xfId="49187"/>
    <cellStyle name="Vírgula 7 4 7 2 4 3" xfId="49188"/>
    <cellStyle name="Vírgula 7 4 7 2 4 4" xfId="49189"/>
    <cellStyle name="Vírgula 7 4 7 2 5" xfId="49190"/>
    <cellStyle name="Vírgula 7 4 7 2 5 2" xfId="49191"/>
    <cellStyle name="Vírgula 7 4 7 2 5 3" xfId="49192"/>
    <cellStyle name="Vírgula 7 4 7 2 5 4" xfId="49193"/>
    <cellStyle name="Vírgula 7 4 7 2 6" xfId="49194"/>
    <cellStyle name="Vírgula 7 4 7 2 6 2" xfId="49195"/>
    <cellStyle name="Vírgula 7 4 7 2 6 3" xfId="49196"/>
    <cellStyle name="Vírgula 7 4 7 2 7" xfId="49197"/>
    <cellStyle name="Vírgula 7 4 7 2 8" xfId="49198"/>
    <cellStyle name="Vírgula 7 4 7 2 9" xfId="49199"/>
    <cellStyle name="Vírgula 7 4 7 3" xfId="49200"/>
    <cellStyle name="Vírgula 7 4 7 3 2" xfId="49201"/>
    <cellStyle name="Vírgula 7 4 7 3 2 2" xfId="49202"/>
    <cellStyle name="Vírgula 7 4 7 3 2 3" xfId="49203"/>
    <cellStyle name="Vírgula 7 4 7 3 2 4" xfId="49204"/>
    <cellStyle name="Vírgula 7 4 7 3 3" xfId="49205"/>
    <cellStyle name="Vírgula 7 4 7 3 3 2" xfId="49206"/>
    <cellStyle name="Vírgula 7 4 7 3 3 3" xfId="49207"/>
    <cellStyle name="Vírgula 7 4 7 3 4" xfId="49208"/>
    <cellStyle name="Vírgula 7 4 7 3 5" xfId="49209"/>
    <cellStyle name="Vírgula 7 4 7 3 6" xfId="49210"/>
    <cellStyle name="Vírgula 7 4 7 4" xfId="49211"/>
    <cellStyle name="Vírgula 7 4 7 4 2" xfId="49212"/>
    <cellStyle name="Vírgula 7 4 7 4 3" xfId="49213"/>
    <cellStyle name="Vírgula 7 4 7 4 4" xfId="49214"/>
    <cellStyle name="Vírgula 7 4 7 5" xfId="49215"/>
    <cellStyle name="Vírgula 7 4 7 5 2" xfId="49216"/>
    <cellStyle name="Vírgula 7 4 7 5 3" xfId="49217"/>
    <cellStyle name="Vírgula 7 4 7 5 4" xfId="49218"/>
    <cellStyle name="Vírgula 7 4 7 6" xfId="49219"/>
    <cellStyle name="Vírgula 7 4 7 6 2" xfId="49220"/>
    <cellStyle name="Vírgula 7 4 7 6 3" xfId="49221"/>
    <cellStyle name="Vírgula 7 4 7 6 4" xfId="49222"/>
    <cellStyle name="Vírgula 7 4 7 7" xfId="49223"/>
    <cellStyle name="Vírgula 7 4 7 7 2" xfId="49224"/>
    <cellStyle name="Vírgula 7 4 7 7 3" xfId="49225"/>
    <cellStyle name="Vírgula 7 4 7 8" xfId="49226"/>
    <cellStyle name="Vírgula 7 4 7 9" xfId="49227"/>
    <cellStyle name="Vírgula 7 4 8" xfId="49228"/>
    <cellStyle name="Vírgula 7 4 8 2" xfId="49229"/>
    <cellStyle name="Vírgula 7 4 8 2 2" xfId="49230"/>
    <cellStyle name="Vírgula 7 4 8 2 2 2" xfId="49231"/>
    <cellStyle name="Vírgula 7 4 8 2 2 3" xfId="49232"/>
    <cellStyle name="Vírgula 7 4 8 2 2 4" xfId="49233"/>
    <cellStyle name="Vírgula 7 4 8 2 3" xfId="49234"/>
    <cellStyle name="Vírgula 7 4 8 2 3 2" xfId="49235"/>
    <cellStyle name="Vírgula 7 4 8 2 3 3" xfId="49236"/>
    <cellStyle name="Vírgula 7 4 8 2 4" xfId="49237"/>
    <cellStyle name="Vírgula 7 4 8 2 5" xfId="49238"/>
    <cellStyle name="Vírgula 7 4 8 2 6" xfId="49239"/>
    <cellStyle name="Vírgula 7 4 8 3" xfId="49240"/>
    <cellStyle name="Vírgula 7 4 8 3 2" xfId="49241"/>
    <cellStyle name="Vírgula 7 4 8 3 3" xfId="49242"/>
    <cellStyle name="Vírgula 7 4 8 3 4" xfId="49243"/>
    <cellStyle name="Vírgula 7 4 8 4" xfId="49244"/>
    <cellStyle name="Vírgula 7 4 8 4 2" xfId="49245"/>
    <cellStyle name="Vírgula 7 4 8 4 3" xfId="49246"/>
    <cellStyle name="Vírgula 7 4 8 4 4" xfId="49247"/>
    <cellStyle name="Vírgula 7 4 8 5" xfId="49248"/>
    <cellStyle name="Vírgula 7 4 8 5 2" xfId="49249"/>
    <cellStyle name="Vírgula 7 4 8 5 3" xfId="49250"/>
    <cellStyle name="Vírgula 7 4 8 5 4" xfId="49251"/>
    <cellStyle name="Vírgula 7 4 8 6" xfId="49252"/>
    <cellStyle name="Vírgula 7 4 8 6 2" xfId="49253"/>
    <cellStyle name="Vírgula 7 4 8 6 3" xfId="49254"/>
    <cellStyle name="Vírgula 7 4 8 7" xfId="49255"/>
    <cellStyle name="Vírgula 7 4 8 8" xfId="49256"/>
    <cellStyle name="Vírgula 7 4 8 9" xfId="49257"/>
    <cellStyle name="Vírgula 7 4 9" xfId="49258"/>
    <cellStyle name="Vírgula 7 4 9 2" xfId="49259"/>
    <cellStyle name="Vírgula 7 4 9 2 2" xfId="49260"/>
    <cellStyle name="Vírgula 7 4 9 2 2 2" xfId="49261"/>
    <cellStyle name="Vírgula 7 4 9 2 2 3" xfId="49262"/>
    <cellStyle name="Vírgula 7 4 9 2 2 4" xfId="49263"/>
    <cellStyle name="Vírgula 7 4 9 2 3" xfId="49264"/>
    <cellStyle name="Vírgula 7 4 9 2 3 2" xfId="49265"/>
    <cellStyle name="Vírgula 7 4 9 2 3 3" xfId="49266"/>
    <cellStyle name="Vírgula 7 4 9 2 4" xfId="49267"/>
    <cellStyle name="Vírgula 7 4 9 2 5" xfId="49268"/>
    <cellStyle name="Vírgula 7 4 9 2 6" xfId="49269"/>
    <cellStyle name="Vírgula 7 4 9 3" xfId="49270"/>
    <cellStyle name="Vírgula 7 4 9 3 2" xfId="49271"/>
    <cellStyle name="Vírgula 7 4 9 3 3" xfId="49272"/>
    <cellStyle name="Vírgula 7 4 9 3 4" xfId="49273"/>
    <cellStyle name="Vírgula 7 4 9 4" xfId="49274"/>
    <cellStyle name="Vírgula 7 4 9 4 2" xfId="49275"/>
    <cellStyle name="Vírgula 7 4 9 4 3" xfId="49276"/>
    <cellStyle name="Vírgula 7 4 9 4 4" xfId="49277"/>
    <cellStyle name="Vírgula 7 4 9 5" xfId="49278"/>
    <cellStyle name="Vírgula 7 4 9 5 2" xfId="49279"/>
    <cellStyle name="Vírgula 7 4 9 5 3" xfId="49280"/>
    <cellStyle name="Vírgula 7 4 9 5 4" xfId="49281"/>
    <cellStyle name="Vírgula 7 4 9 6" xfId="49282"/>
    <cellStyle name="Vírgula 7 4 9 6 2" xfId="49283"/>
    <cellStyle name="Vírgula 7 4 9 6 3" xfId="49284"/>
    <cellStyle name="Vírgula 7 4 9 7" xfId="49285"/>
    <cellStyle name="Vírgula 7 4 9 8" xfId="49286"/>
    <cellStyle name="Vírgula 7 4 9 9" xfId="49287"/>
    <cellStyle name="Vírgula 7 5" xfId="241"/>
    <cellStyle name="Vírgula 7 5 10" xfId="49288"/>
    <cellStyle name="Vírgula 7 5 10 2" xfId="49289"/>
    <cellStyle name="Vírgula 7 5 10 3" xfId="49290"/>
    <cellStyle name="Vírgula 7 5 10 4" xfId="49291"/>
    <cellStyle name="Vírgula 7 5 11" xfId="49292"/>
    <cellStyle name="Vírgula 7 5 11 2" xfId="49293"/>
    <cellStyle name="Vírgula 7 5 11 3" xfId="49294"/>
    <cellStyle name="Vírgula 7 5 11 4" xfId="49295"/>
    <cellStyle name="Vírgula 7 5 12" xfId="49296"/>
    <cellStyle name="Vírgula 7 5 12 2" xfId="49297"/>
    <cellStyle name="Vírgula 7 5 12 3" xfId="49298"/>
    <cellStyle name="Vírgula 7 5 12 4" xfId="49299"/>
    <cellStyle name="Vírgula 7 5 13" xfId="49300"/>
    <cellStyle name="Vírgula 7 5 13 2" xfId="49301"/>
    <cellStyle name="Vírgula 7 5 13 3" xfId="49302"/>
    <cellStyle name="Vírgula 7 5 14" xfId="49303"/>
    <cellStyle name="Vírgula 7 5 15" xfId="49304"/>
    <cellStyle name="Vírgula 7 5 16" xfId="49305"/>
    <cellStyle name="Vírgula 7 5 2" xfId="49306"/>
    <cellStyle name="Vírgula 7 5 2 10" xfId="49307"/>
    <cellStyle name="Vírgula 7 5 2 10 2" xfId="49308"/>
    <cellStyle name="Vírgula 7 5 2 10 3" xfId="49309"/>
    <cellStyle name="Vírgula 7 5 2 10 4" xfId="49310"/>
    <cellStyle name="Vírgula 7 5 2 11" xfId="49311"/>
    <cellStyle name="Vírgula 7 5 2 11 2" xfId="49312"/>
    <cellStyle name="Vírgula 7 5 2 11 3" xfId="49313"/>
    <cellStyle name="Vírgula 7 5 2 12" xfId="49314"/>
    <cellStyle name="Vírgula 7 5 2 13" xfId="49315"/>
    <cellStyle name="Vírgula 7 5 2 14" xfId="49316"/>
    <cellStyle name="Vírgula 7 5 2 2" xfId="49317"/>
    <cellStyle name="Vírgula 7 5 2 2 10" xfId="49318"/>
    <cellStyle name="Vírgula 7 5 2 2 11" xfId="49319"/>
    <cellStyle name="Vírgula 7 5 2 2 2" xfId="49320"/>
    <cellStyle name="Vírgula 7 5 2 2 2 10" xfId="49321"/>
    <cellStyle name="Vírgula 7 5 2 2 2 2" xfId="49322"/>
    <cellStyle name="Vírgula 7 5 2 2 2 2 2" xfId="49323"/>
    <cellStyle name="Vírgula 7 5 2 2 2 2 2 2" xfId="49324"/>
    <cellStyle name="Vírgula 7 5 2 2 2 2 2 2 2" xfId="49325"/>
    <cellStyle name="Vírgula 7 5 2 2 2 2 2 2 3" xfId="49326"/>
    <cellStyle name="Vírgula 7 5 2 2 2 2 2 2 4" xfId="49327"/>
    <cellStyle name="Vírgula 7 5 2 2 2 2 2 3" xfId="49328"/>
    <cellStyle name="Vírgula 7 5 2 2 2 2 2 3 2" xfId="49329"/>
    <cellStyle name="Vírgula 7 5 2 2 2 2 2 3 3" xfId="49330"/>
    <cellStyle name="Vírgula 7 5 2 2 2 2 2 4" xfId="49331"/>
    <cellStyle name="Vírgula 7 5 2 2 2 2 2 5" xfId="49332"/>
    <cellStyle name="Vírgula 7 5 2 2 2 2 2 6" xfId="49333"/>
    <cellStyle name="Vírgula 7 5 2 2 2 2 3" xfId="49334"/>
    <cellStyle name="Vírgula 7 5 2 2 2 2 3 2" xfId="49335"/>
    <cellStyle name="Vírgula 7 5 2 2 2 2 3 3" xfId="49336"/>
    <cellStyle name="Vírgula 7 5 2 2 2 2 3 4" xfId="49337"/>
    <cellStyle name="Vírgula 7 5 2 2 2 2 4" xfId="49338"/>
    <cellStyle name="Vírgula 7 5 2 2 2 2 4 2" xfId="49339"/>
    <cellStyle name="Vírgula 7 5 2 2 2 2 4 3" xfId="49340"/>
    <cellStyle name="Vírgula 7 5 2 2 2 2 4 4" xfId="49341"/>
    <cellStyle name="Vírgula 7 5 2 2 2 2 5" xfId="49342"/>
    <cellStyle name="Vírgula 7 5 2 2 2 2 5 2" xfId="49343"/>
    <cellStyle name="Vírgula 7 5 2 2 2 2 5 3" xfId="49344"/>
    <cellStyle name="Vírgula 7 5 2 2 2 2 5 4" xfId="49345"/>
    <cellStyle name="Vírgula 7 5 2 2 2 2 6" xfId="49346"/>
    <cellStyle name="Vírgula 7 5 2 2 2 2 6 2" xfId="49347"/>
    <cellStyle name="Vírgula 7 5 2 2 2 2 6 3" xfId="49348"/>
    <cellStyle name="Vírgula 7 5 2 2 2 2 7" xfId="49349"/>
    <cellStyle name="Vírgula 7 5 2 2 2 2 8" xfId="49350"/>
    <cellStyle name="Vírgula 7 5 2 2 2 2 9" xfId="49351"/>
    <cellStyle name="Vírgula 7 5 2 2 2 3" xfId="49352"/>
    <cellStyle name="Vírgula 7 5 2 2 2 3 2" xfId="49353"/>
    <cellStyle name="Vírgula 7 5 2 2 2 3 2 2" xfId="49354"/>
    <cellStyle name="Vírgula 7 5 2 2 2 3 2 3" xfId="49355"/>
    <cellStyle name="Vírgula 7 5 2 2 2 3 2 4" xfId="49356"/>
    <cellStyle name="Vírgula 7 5 2 2 2 3 3" xfId="49357"/>
    <cellStyle name="Vírgula 7 5 2 2 2 3 3 2" xfId="49358"/>
    <cellStyle name="Vírgula 7 5 2 2 2 3 3 3" xfId="49359"/>
    <cellStyle name="Vírgula 7 5 2 2 2 3 4" xfId="49360"/>
    <cellStyle name="Vírgula 7 5 2 2 2 3 5" xfId="49361"/>
    <cellStyle name="Vírgula 7 5 2 2 2 3 6" xfId="49362"/>
    <cellStyle name="Vírgula 7 5 2 2 2 4" xfId="49363"/>
    <cellStyle name="Vírgula 7 5 2 2 2 4 2" xfId="49364"/>
    <cellStyle name="Vírgula 7 5 2 2 2 4 3" xfId="49365"/>
    <cellStyle name="Vírgula 7 5 2 2 2 4 4" xfId="49366"/>
    <cellStyle name="Vírgula 7 5 2 2 2 5" xfId="49367"/>
    <cellStyle name="Vírgula 7 5 2 2 2 5 2" xfId="49368"/>
    <cellStyle name="Vírgula 7 5 2 2 2 5 3" xfId="49369"/>
    <cellStyle name="Vírgula 7 5 2 2 2 5 4" xfId="49370"/>
    <cellStyle name="Vírgula 7 5 2 2 2 6" xfId="49371"/>
    <cellStyle name="Vírgula 7 5 2 2 2 6 2" xfId="49372"/>
    <cellStyle name="Vírgula 7 5 2 2 2 6 3" xfId="49373"/>
    <cellStyle name="Vírgula 7 5 2 2 2 6 4" xfId="49374"/>
    <cellStyle name="Vírgula 7 5 2 2 2 7" xfId="49375"/>
    <cellStyle name="Vírgula 7 5 2 2 2 7 2" xfId="49376"/>
    <cellStyle name="Vírgula 7 5 2 2 2 7 3" xfId="49377"/>
    <cellStyle name="Vírgula 7 5 2 2 2 8" xfId="49378"/>
    <cellStyle name="Vírgula 7 5 2 2 2 9" xfId="49379"/>
    <cellStyle name="Vírgula 7 5 2 2 3" xfId="49380"/>
    <cellStyle name="Vírgula 7 5 2 2 3 2" xfId="49381"/>
    <cellStyle name="Vírgula 7 5 2 2 3 2 2" xfId="49382"/>
    <cellStyle name="Vírgula 7 5 2 2 3 2 2 2" xfId="49383"/>
    <cellStyle name="Vírgula 7 5 2 2 3 2 2 3" xfId="49384"/>
    <cellStyle name="Vírgula 7 5 2 2 3 2 2 4" xfId="49385"/>
    <cellStyle name="Vírgula 7 5 2 2 3 2 3" xfId="49386"/>
    <cellStyle name="Vírgula 7 5 2 2 3 2 3 2" xfId="49387"/>
    <cellStyle name="Vírgula 7 5 2 2 3 2 3 3" xfId="49388"/>
    <cellStyle name="Vírgula 7 5 2 2 3 2 4" xfId="49389"/>
    <cellStyle name="Vírgula 7 5 2 2 3 2 5" xfId="49390"/>
    <cellStyle name="Vírgula 7 5 2 2 3 2 6" xfId="49391"/>
    <cellStyle name="Vírgula 7 5 2 2 3 3" xfId="49392"/>
    <cellStyle name="Vírgula 7 5 2 2 3 3 2" xfId="49393"/>
    <cellStyle name="Vírgula 7 5 2 2 3 3 3" xfId="49394"/>
    <cellStyle name="Vírgula 7 5 2 2 3 3 4" xfId="49395"/>
    <cellStyle name="Vírgula 7 5 2 2 3 4" xfId="49396"/>
    <cellStyle name="Vírgula 7 5 2 2 3 4 2" xfId="49397"/>
    <cellStyle name="Vírgula 7 5 2 2 3 4 3" xfId="49398"/>
    <cellStyle name="Vírgula 7 5 2 2 3 4 4" xfId="49399"/>
    <cellStyle name="Vírgula 7 5 2 2 3 5" xfId="49400"/>
    <cellStyle name="Vírgula 7 5 2 2 3 5 2" xfId="49401"/>
    <cellStyle name="Vírgula 7 5 2 2 3 5 3" xfId="49402"/>
    <cellStyle name="Vírgula 7 5 2 2 3 5 4" xfId="49403"/>
    <cellStyle name="Vírgula 7 5 2 2 3 6" xfId="49404"/>
    <cellStyle name="Vírgula 7 5 2 2 3 6 2" xfId="49405"/>
    <cellStyle name="Vírgula 7 5 2 2 3 6 3" xfId="49406"/>
    <cellStyle name="Vírgula 7 5 2 2 3 7" xfId="49407"/>
    <cellStyle name="Vírgula 7 5 2 2 3 8" xfId="49408"/>
    <cellStyle name="Vírgula 7 5 2 2 3 9" xfId="49409"/>
    <cellStyle name="Vírgula 7 5 2 2 4" xfId="49410"/>
    <cellStyle name="Vírgula 7 5 2 2 4 2" xfId="49411"/>
    <cellStyle name="Vírgula 7 5 2 2 4 2 2" xfId="49412"/>
    <cellStyle name="Vírgula 7 5 2 2 4 2 3" xfId="49413"/>
    <cellStyle name="Vírgula 7 5 2 2 4 2 4" xfId="49414"/>
    <cellStyle name="Vírgula 7 5 2 2 4 3" xfId="49415"/>
    <cellStyle name="Vírgula 7 5 2 2 4 3 2" xfId="49416"/>
    <cellStyle name="Vírgula 7 5 2 2 4 3 3" xfId="49417"/>
    <cellStyle name="Vírgula 7 5 2 2 4 4" xfId="49418"/>
    <cellStyle name="Vírgula 7 5 2 2 4 5" xfId="49419"/>
    <cellStyle name="Vírgula 7 5 2 2 4 6" xfId="49420"/>
    <cellStyle name="Vírgula 7 5 2 2 5" xfId="49421"/>
    <cellStyle name="Vírgula 7 5 2 2 5 2" xfId="49422"/>
    <cellStyle name="Vírgula 7 5 2 2 5 3" xfId="49423"/>
    <cellStyle name="Vírgula 7 5 2 2 5 4" xfId="49424"/>
    <cellStyle name="Vírgula 7 5 2 2 6" xfId="49425"/>
    <cellStyle name="Vírgula 7 5 2 2 6 2" xfId="49426"/>
    <cellStyle name="Vírgula 7 5 2 2 6 3" xfId="49427"/>
    <cellStyle name="Vírgula 7 5 2 2 6 4" xfId="49428"/>
    <cellStyle name="Vírgula 7 5 2 2 7" xfId="49429"/>
    <cellStyle name="Vírgula 7 5 2 2 7 2" xfId="49430"/>
    <cellStyle name="Vírgula 7 5 2 2 7 3" xfId="49431"/>
    <cellStyle name="Vírgula 7 5 2 2 7 4" xfId="49432"/>
    <cellStyle name="Vírgula 7 5 2 2 8" xfId="49433"/>
    <cellStyle name="Vírgula 7 5 2 2 8 2" xfId="49434"/>
    <cellStyle name="Vírgula 7 5 2 2 8 3" xfId="49435"/>
    <cellStyle name="Vírgula 7 5 2 2 9" xfId="49436"/>
    <cellStyle name="Vírgula 7 5 2 3" xfId="49437"/>
    <cellStyle name="Vírgula 7 5 2 3 10" xfId="49438"/>
    <cellStyle name="Vírgula 7 5 2 3 2" xfId="49439"/>
    <cellStyle name="Vírgula 7 5 2 3 2 2" xfId="49440"/>
    <cellStyle name="Vírgula 7 5 2 3 2 2 2" xfId="49441"/>
    <cellStyle name="Vírgula 7 5 2 3 2 2 2 2" xfId="49442"/>
    <cellStyle name="Vírgula 7 5 2 3 2 2 2 3" xfId="49443"/>
    <cellStyle name="Vírgula 7 5 2 3 2 2 2 4" xfId="49444"/>
    <cellStyle name="Vírgula 7 5 2 3 2 2 3" xfId="49445"/>
    <cellStyle name="Vírgula 7 5 2 3 2 2 3 2" xfId="49446"/>
    <cellStyle name="Vírgula 7 5 2 3 2 2 3 3" xfId="49447"/>
    <cellStyle name="Vírgula 7 5 2 3 2 2 4" xfId="49448"/>
    <cellStyle name="Vírgula 7 5 2 3 2 2 5" xfId="49449"/>
    <cellStyle name="Vírgula 7 5 2 3 2 2 6" xfId="49450"/>
    <cellStyle name="Vírgula 7 5 2 3 2 3" xfId="49451"/>
    <cellStyle name="Vírgula 7 5 2 3 2 3 2" xfId="49452"/>
    <cellStyle name="Vírgula 7 5 2 3 2 3 3" xfId="49453"/>
    <cellStyle name="Vírgula 7 5 2 3 2 3 4" xfId="49454"/>
    <cellStyle name="Vírgula 7 5 2 3 2 4" xfId="49455"/>
    <cellStyle name="Vírgula 7 5 2 3 2 4 2" xfId="49456"/>
    <cellStyle name="Vírgula 7 5 2 3 2 4 3" xfId="49457"/>
    <cellStyle name="Vírgula 7 5 2 3 2 4 4" xfId="49458"/>
    <cellStyle name="Vírgula 7 5 2 3 2 5" xfId="49459"/>
    <cellStyle name="Vírgula 7 5 2 3 2 5 2" xfId="49460"/>
    <cellStyle name="Vírgula 7 5 2 3 2 5 3" xfId="49461"/>
    <cellStyle name="Vírgula 7 5 2 3 2 5 4" xfId="49462"/>
    <cellStyle name="Vírgula 7 5 2 3 2 6" xfId="49463"/>
    <cellStyle name="Vírgula 7 5 2 3 2 6 2" xfId="49464"/>
    <cellStyle name="Vírgula 7 5 2 3 2 6 3" xfId="49465"/>
    <cellStyle name="Vírgula 7 5 2 3 2 7" xfId="49466"/>
    <cellStyle name="Vírgula 7 5 2 3 2 8" xfId="49467"/>
    <cellStyle name="Vírgula 7 5 2 3 2 9" xfId="49468"/>
    <cellStyle name="Vírgula 7 5 2 3 3" xfId="49469"/>
    <cellStyle name="Vírgula 7 5 2 3 3 2" xfId="49470"/>
    <cellStyle name="Vírgula 7 5 2 3 3 2 2" xfId="49471"/>
    <cellStyle name="Vírgula 7 5 2 3 3 2 3" xfId="49472"/>
    <cellStyle name="Vírgula 7 5 2 3 3 2 4" xfId="49473"/>
    <cellStyle name="Vírgula 7 5 2 3 3 3" xfId="49474"/>
    <cellStyle name="Vírgula 7 5 2 3 3 3 2" xfId="49475"/>
    <cellStyle name="Vírgula 7 5 2 3 3 3 3" xfId="49476"/>
    <cellStyle name="Vírgula 7 5 2 3 3 4" xfId="49477"/>
    <cellStyle name="Vírgula 7 5 2 3 3 5" xfId="49478"/>
    <cellStyle name="Vírgula 7 5 2 3 3 6" xfId="49479"/>
    <cellStyle name="Vírgula 7 5 2 3 4" xfId="49480"/>
    <cellStyle name="Vírgula 7 5 2 3 4 2" xfId="49481"/>
    <cellStyle name="Vírgula 7 5 2 3 4 3" xfId="49482"/>
    <cellStyle name="Vírgula 7 5 2 3 4 4" xfId="49483"/>
    <cellStyle name="Vírgula 7 5 2 3 5" xfId="49484"/>
    <cellStyle name="Vírgula 7 5 2 3 5 2" xfId="49485"/>
    <cellStyle name="Vírgula 7 5 2 3 5 3" xfId="49486"/>
    <cellStyle name="Vírgula 7 5 2 3 5 4" xfId="49487"/>
    <cellStyle name="Vírgula 7 5 2 3 6" xfId="49488"/>
    <cellStyle name="Vírgula 7 5 2 3 6 2" xfId="49489"/>
    <cellStyle name="Vírgula 7 5 2 3 6 3" xfId="49490"/>
    <cellStyle name="Vírgula 7 5 2 3 6 4" xfId="49491"/>
    <cellStyle name="Vírgula 7 5 2 3 7" xfId="49492"/>
    <cellStyle name="Vírgula 7 5 2 3 7 2" xfId="49493"/>
    <cellStyle name="Vírgula 7 5 2 3 7 3" xfId="49494"/>
    <cellStyle name="Vírgula 7 5 2 3 8" xfId="49495"/>
    <cellStyle name="Vírgula 7 5 2 3 9" xfId="49496"/>
    <cellStyle name="Vírgula 7 5 2 4" xfId="49497"/>
    <cellStyle name="Vírgula 7 5 2 4 2" xfId="49498"/>
    <cellStyle name="Vírgula 7 5 2 4 2 2" xfId="49499"/>
    <cellStyle name="Vírgula 7 5 2 4 2 2 2" xfId="49500"/>
    <cellStyle name="Vírgula 7 5 2 4 2 2 3" xfId="49501"/>
    <cellStyle name="Vírgula 7 5 2 4 2 2 4" xfId="49502"/>
    <cellStyle name="Vírgula 7 5 2 4 2 3" xfId="49503"/>
    <cellStyle name="Vírgula 7 5 2 4 2 3 2" xfId="49504"/>
    <cellStyle name="Vírgula 7 5 2 4 2 3 3" xfId="49505"/>
    <cellStyle name="Vírgula 7 5 2 4 2 4" xfId="49506"/>
    <cellStyle name="Vírgula 7 5 2 4 2 5" xfId="49507"/>
    <cellStyle name="Vírgula 7 5 2 4 2 6" xfId="49508"/>
    <cellStyle name="Vírgula 7 5 2 4 3" xfId="49509"/>
    <cellStyle name="Vírgula 7 5 2 4 3 2" xfId="49510"/>
    <cellStyle name="Vírgula 7 5 2 4 3 3" xfId="49511"/>
    <cellStyle name="Vírgula 7 5 2 4 3 4" xfId="49512"/>
    <cellStyle name="Vírgula 7 5 2 4 4" xfId="49513"/>
    <cellStyle name="Vírgula 7 5 2 4 4 2" xfId="49514"/>
    <cellStyle name="Vírgula 7 5 2 4 4 3" xfId="49515"/>
    <cellStyle name="Vírgula 7 5 2 4 4 4" xfId="49516"/>
    <cellStyle name="Vírgula 7 5 2 4 5" xfId="49517"/>
    <cellStyle name="Vírgula 7 5 2 4 5 2" xfId="49518"/>
    <cellStyle name="Vírgula 7 5 2 4 5 3" xfId="49519"/>
    <cellStyle name="Vírgula 7 5 2 4 5 4" xfId="49520"/>
    <cellStyle name="Vírgula 7 5 2 4 6" xfId="49521"/>
    <cellStyle name="Vírgula 7 5 2 4 6 2" xfId="49522"/>
    <cellStyle name="Vírgula 7 5 2 4 6 3" xfId="49523"/>
    <cellStyle name="Vírgula 7 5 2 4 7" xfId="49524"/>
    <cellStyle name="Vírgula 7 5 2 4 8" xfId="49525"/>
    <cellStyle name="Vírgula 7 5 2 4 9" xfId="49526"/>
    <cellStyle name="Vírgula 7 5 2 5" xfId="49527"/>
    <cellStyle name="Vírgula 7 5 2 5 2" xfId="49528"/>
    <cellStyle name="Vírgula 7 5 2 5 2 2" xfId="49529"/>
    <cellStyle name="Vírgula 7 5 2 5 2 2 2" xfId="49530"/>
    <cellStyle name="Vírgula 7 5 2 5 2 2 3" xfId="49531"/>
    <cellStyle name="Vírgula 7 5 2 5 2 2 4" xfId="49532"/>
    <cellStyle name="Vírgula 7 5 2 5 2 3" xfId="49533"/>
    <cellStyle name="Vírgula 7 5 2 5 2 3 2" xfId="49534"/>
    <cellStyle name="Vírgula 7 5 2 5 2 3 3" xfId="49535"/>
    <cellStyle name="Vírgula 7 5 2 5 2 4" xfId="49536"/>
    <cellStyle name="Vírgula 7 5 2 5 2 5" xfId="49537"/>
    <cellStyle name="Vírgula 7 5 2 5 2 6" xfId="49538"/>
    <cellStyle name="Vírgula 7 5 2 5 3" xfId="49539"/>
    <cellStyle name="Vírgula 7 5 2 5 3 2" xfId="49540"/>
    <cellStyle name="Vírgula 7 5 2 5 3 3" xfId="49541"/>
    <cellStyle name="Vírgula 7 5 2 5 3 4" xfId="49542"/>
    <cellStyle name="Vírgula 7 5 2 5 4" xfId="49543"/>
    <cellStyle name="Vírgula 7 5 2 5 4 2" xfId="49544"/>
    <cellStyle name="Vírgula 7 5 2 5 4 3" xfId="49545"/>
    <cellStyle name="Vírgula 7 5 2 5 4 4" xfId="49546"/>
    <cellStyle name="Vírgula 7 5 2 5 5" xfId="49547"/>
    <cellStyle name="Vírgula 7 5 2 5 5 2" xfId="49548"/>
    <cellStyle name="Vírgula 7 5 2 5 5 3" xfId="49549"/>
    <cellStyle name="Vírgula 7 5 2 5 5 4" xfId="49550"/>
    <cellStyle name="Vírgula 7 5 2 5 6" xfId="49551"/>
    <cellStyle name="Vírgula 7 5 2 5 6 2" xfId="49552"/>
    <cellStyle name="Vírgula 7 5 2 5 6 3" xfId="49553"/>
    <cellStyle name="Vírgula 7 5 2 5 7" xfId="49554"/>
    <cellStyle name="Vírgula 7 5 2 5 8" xfId="49555"/>
    <cellStyle name="Vírgula 7 5 2 5 9" xfId="49556"/>
    <cellStyle name="Vírgula 7 5 2 6" xfId="49557"/>
    <cellStyle name="Vírgula 7 5 2 6 2" xfId="49558"/>
    <cellStyle name="Vírgula 7 5 2 6 2 2" xfId="49559"/>
    <cellStyle name="Vírgula 7 5 2 6 2 2 2" xfId="49560"/>
    <cellStyle name="Vírgula 7 5 2 6 2 2 3" xfId="49561"/>
    <cellStyle name="Vírgula 7 5 2 6 2 2 4" xfId="49562"/>
    <cellStyle name="Vírgula 7 5 2 6 2 3" xfId="49563"/>
    <cellStyle name="Vírgula 7 5 2 6 2 3 2" xfId="49564"/>
    <cellStyle name="Vírgula 7 5 2 6 2 3 3" xfId="49565"/>
    <cellStyle name="Vírgula 7 5 2 6 2 4" xfId="49566"/>
    <cellStyle name="Vírgula 7 5 2 6 2 5" xfId="49567"/>
    <cellStyle name="Vírgula 7 5 2 6 2 6" xfId="49568"/>
    <cellStyle name="Vírgula 7 5 2 6 3" xfId="49569"/>
    <cellStyle name="Vírgula 7 5 2 6 3 2" xfId="49570"/>
    <cellStyle name="Vírgula 7 5 2 6 3 3" xfId="49571"/>
    <cellStyle name="Vírgula 7 5 2 6 3 4" xfId="49572"/>
    <cellStyle name="Vírgula 7 5 2 6 4" xfId="49573"/>
    <cellStyle name="Vírgula 7 5 2 6 4 2" xfId="49574"/>
    <cellStyle name="Vírgula 7 5 2 6 4 3" xfId="49575"/>
    <cellStyle name="Vírgula 7 5 2 6 4 4" xfId="49576"/>
    <cellStyle name="Vírgula 7 5 2 6 5" xfId="49577"/>
    <cellStyle name="Vírgula 7 5 2 6 5 2" xfId="49578"/>
    <cellStyle name="Vírgula 7 5 2 6 5 3" xfId="49579"/>
    <cellStyle name="Vírgula 7 5 2 6 6" xfId="49580"/>
    <cellStyle name="Vírgula 7 5 2 6 7" xfId="49581"/>
    <cellStyle name="Vírgula 7 5 2 6 8" xfId="49582"/>
    <cellStyle name="Vírgula 7 5 2 7" xfId="49583"/>
    <cellStyle name="Vírgula 7 5 2 7 2" xfId="49584"/>
    <cellStyle name="Vírgula 7 5 2 7 2 2" xfId="49585"/>
    <cellStyle name="Vírgula 7 5 2 7 2 3" xfId="49586"/>
    <cellStyle name="Vírgula 7 5 2 7 2 4" xfId="49587"/>
    <cellStyle name="Vírgula 7 5 2 7 3" xfId="49588"/>
    <cellStyle name="Vírgula 7 5 2 7 3 2" xfId="49589"/>
    <cellStyle name="Vírgula 7 5 2 7 3 3" xfId="49590"/>
    <cellStyle name="Vírgula 7 5 2 7 4" xfId="49591"/>
    <cellStyle name="Vírgula 7 5 2 7 5" xfId="49592"/>
    <cellStyle name="Vírgula 7 5 2 7 6" xfId="49593"/>
    <cellStyle name="Vírgula 7 5 2 8" xfId="49594"/>
    <cellStyle name="Vírgula 7 5 2 8 2" xfId="49595"/>
    <cellStyle name="Vírgula 7 5 2 8 3" xfId="49596"/>
    <cellStyle name="Vírgula 7 5 2 8 4" xfId="49597"/>
    <cellStyle name="Vírgula 7 5 2 9" xfId="49598"/>
    <cellStyle name="Vírgula 7 5 2 9 2" xfId="49599"/>
    <cellStyle name="Vírgula 7 5 2 9 3" xfId="49600"/>
    <cellStyle name="Vírgula 7 5 2 9 4" xfId="49601"/>
    <cellStyle name="Vírgula 7 5 3" xfId="49602"/>
    <cellStyle name="Vírgula 7 5 3 10" xfId="49603"/>
    <cellStyle name="Vírgula 7 5 3 11" xfId="49604"/>
    <cellStyle name="Vírgula 7 5 3 2" xfId="49605"/>
    <cellStyle name="Vírgula 7 5 3 2 10" xfId="49606"/>
    <cellStyle name="Vírgula 7 5 3 2 2" xfId="49607"/>
    <cellStyle name="Vírgula 7 5 3 2 2 2" xfId="49608"/>
    <cellStyle name="Vírgula 7 5 3 2 2 2 2" xfId="49609"/>
    <cellStyle name="Vírgula 7 5 3 2 2 2 2 2" xfId="49610"/>
    <cellStyle name="Vírgula 7 5 3 2 2 2 2 3" xfId="49611"/>
    <cellStyle name="Vírgula 7 5 3 2 2 2 2 4" xfId="49612"/>
    <cellStyle name="Vírgula 7 5 3 2 2 2 3" xfId="49613"/>
    <cellStyle name="Vírgula 7 5 3 2 2 2 3 2" xfId="49614"/>
    <cellStyle name="Vírgula 7 5 3 2 2 2 3 3" xfId="49615"/>
    <cellStyle name="Vírgula 7 5 3 2 2 2 4" xfId="49616"/>
    <cellStyle name="Vírgula 7 5 3 2 2 2 5" xfId="49617"/>
    <cellStyle name="Vírgula 7 5 3 2 2 2 6" xfId="49618"/>
    <cellStyle name="Vírgula 7 5 3 2 2 3" xfId="49619"/>
    <cellStyle name="Vírgula 7 5 3 2 2 3 2" xfId="49620"/>
    <cellStyle name="Vírgula 7 5 3 2 2 3 3" xfId="49621"/>
    <cellStyle name="Vírgula 7 5 3 2 2 3 4" xfId="49622"/>
    <cellStyle name="Vírgula 7 5 3 2 2 4" xfId="49623"/>
    <cellStyle name="Vírgula 7 5 3 2 2 4 2" xfId="49624"/>
    <cellStyle name="Vírgula 7 5 3 2 2 4 3" xfId="49625"/>
    <cellStyle name="Vírgula 7 5 3 2 2 4 4" xfId="49626"/>
    <cellStyle name="Vírgula 7 5 3 2 2 5" xfId="49627"/>
    <cellStyle name="Vírgula 7 5 3 2 2 5 2" xfId="49628"/>
    <cellStyle name="Vírgula 7 5 3 2 2 5 3" xfId="49629"/>
    <cellStyle name="Vírgula 7 5 3 2 2 5 4" xfId="49630"/>
    <cellStyle name="Vírgula 7 5 3 2 2 6" xfId="49631"/>
    <cellStyle name="Vírgula 7 5 3 2 2 6 2" xfId="49632"/>
    <cellStyle name="Vírgula 7 5 3 2 2 6 3" xfId="49633"/>
    <cellStyle name="Vírgula 7 5 3 2 2 7" xfId="49634"/>
    <cellStyle name="Vírgula 7 5 3 2 2 8" xfId="49635"/>
    <cellStyle name="Vírgula 7 5 3 2 2 9" xfId="49636"/>
    <cellStyle name="Vírgula 7 5 3 2 3" xfId="49637"/>
    <cellStyle name="Vírgula 7 5 3 2 3 2" xfId="49638"/>
    <cellStyle name="Vírgula 7 5 3 2 3 2 2" xfId="49639"/>
    <cellStyle name="Vírgula 7 5 3 2 3 2 3" xfId="49640"/>
    <cellStyle name="Vírgula 7 5 3 2 3 2 4" xfId="49641"/>
    <cellStyle name="Vírgula 7 5 3 2 3 3" xfId="49642"/>
    <cellStyle name="Vírgula 7 5 3 2 3 3 2" xfId="49643"/>
    <cellStyle name="Vírgula 7 5 3 2 3 3 3" xfId="49644"/>
    <cellStyle name="Vírgula 7 5 3 2 3 4" xfId="49645"/>
    <cellStyle name="Vírgula 7 5 3 2 3 5" xfId="49646"/>
    <cellStyle name="Vírgula 7 5 3 2 3 6" xfId="49647"/>
    <cellStyle name="Vírgula 7 5 3 2 4" xfId="49648"/>
    <cellStyle name="Vírgula 7 5 3 2 4 2" xfId="49649"/>
    <cellStyle name="Vírgula 7 5 3 2 4 3" xfId="49650"/>
    <cellStyle name="Vírgula 7 5 3 2 4 4" xfId="49651"/>
    <cellStyle name="Vírgula 7 5 3 2 5" xfId="49652"/>
    <cellStyle name="Vírgula 7 5 3 2 5 2" xfId="49653"/>
    <cellStyle name="Vírgula 7 5 3 2 5 3" xfId="49654"/>
    <cellStyle name="Vírgula 7 5 3 2 5 4" xfId="49655"/>
    <cellStyle name="Vírgula 7 5 3 2 6" xfId="49656"/>
    <cellStyle name="Vírgula 7 5 3 2 6 2" xfId="49657"/>
    <cellStyle name="Vírgula 7 5 3 2 6 3" xfId="49658"/>
    <cellStyle name="Vírgula 7 5 3 2 6 4" xfId="49659"/>
    <cellStyle name="Vírgula 7 5 3 2 7" xfId="49660"/>
    <cellStyle name="Vírgula 7 5 3 2 7 2" xfId="49661"/>
    <cellStyle name="Vírgula 7 5 3 2 7 3" xfId="49662"/>
    <cellStyle name="Vírgula 7 5 3 2 8" xfId="49663"/>
    <cellStyle name="Vírgula 7 5 3 2 9" xfId="49664"/>
    <cellStyle name="Vírgula 7 5 3 3" xfId="49665"/>
    <cellStyle name="Vírgula 7 5 3 3 2" xfId="49666"/>
    <cellStyle name="Vírgula 7 5 3 3 2 2" xfId="49667"/>
    <cellStyle name="Vírgula 7 5 3 3 2 2 2" xfId="49668"/>
    <cellStyle name="Vírgula 7 5 3 3 2 2 3" xfId="49669"/>
    <cellStyle name="Vírgula 7 5 3 3 2 2 4" xfId="49670"/>
    <cellStyle name="Vírgula 7 5 3 3 2 3" xfId="49671"/>
    <cellStyle name="Vírgula 7 5 3 3 2 3 2" xfId="49672"/>
    <cellStyle name="Vírgula 7 5 3 3 2 3 3" xfId="49673"/>
    <cellStyle name="Vírgula 7 5 3 3 2 4" xfId="49674"/>
    <cellStyle name="Vírgula 7 5 3 3 2 5" xfId="49675"/>
    <cellStyle name="Vírgula 7 5 3 3 2 6" xfId="49676"/>
    <cellStyle name="Vírgula 7 5 3 3 3" xfId="49677"/>
    <cellStyle name="Vírgula 7 5 3 3 3 2" xfId="49678"/>
    <cellStyle name="Vírgula 7 5 3 3 3 3" xfId="49679"/>
    <cellStyle name="Vírgula 7 5 3 3 3 4" xfId="49680"/>
    <cellStyle name="Vírgula 7 5 3 3 4" xfId="49681"/>
    <cellStyle name="Vírgula 7 5 3 3 4 2" xfId="49682"/>
    <cellStyle name="Vírgula 7 5 3 3 4 3" xfId="49683"/>
    <cellStyle name="Vírgula 7 5 3 3 4 4" xfId="49684"/>
    <cellStyle name="Vírgula 7 5 3 3 5" xfId="49685"/>
    <cellStyle name="Vírgula 7 5 3 3 5 2" xfId="49686"/>
    <cellStyle name="Vírgula 7 5 3 3 5 3" xfId="49687"/>
    <cellStyle name="Vírgula 7 5 3 3 5 4" xfId="49688"/>
    <cellStyle name="Vírgula 7 5 3 3 6" xfId="49689"/>
    <cellStyle name="Vírgula 7 5 3 3 6 2" xfId="49690"/>
    <cellStyle name="Vírgula 7 5 3 3 6 3" xfId="49691"/>
    <cellStyle name="Vírgula 7 5 3 3 7" xfId="49692"/>
    <cellStyle name="Vírgula 7 5 3 3 8" xfId="49693"/>
    <cellStyle name="Vírgula 7 5 3 3 9" xfId="49694"/>
    <cellStyle name="Vírgula 7 5 3 4" xfId="49695"/>
    <cellStyle name="Vírgula 7 5 3 4 2" xfId="49696"/>
    <cellStyle name="Vírgula 7 5 3 4 2 2" xfId="49697"/>
    <cellStyle name="Vírgula 7 5 3 4 2 3" xfId="49698"/>
    <cellStyle name="Vírgula 7 5 3 4 2 4" xfId="49699"/>
    <cellStyle name="Vírgula 7 5 3 4 3" xfId="49700"/>
    <cellStyle name="Vírgula 7 5 3 4 3 2" xfId="49701"/>
    <cellStyle name="Vírgula 7 5 3 4 3 3" xfId="49702"/>
    <cellStyle name="Vírgula 7 5 3 4 4" xfId="49703"/>
    <cellStyle name="Vírgula 7 5 3 4 5" xfId="49704"/>
    <cellStyle name="Vírgula 7 5 3 4 6" xfId="49705"/>
    <cellStyle name="Vírgula 7 5 3 5" xfId="49706"/>
    <cellStyle name="Vírgula 7 5 3 5 2" xfId="49707"/>
    <cellStyle name="Vírgula 7 5 3 5 3" xfId="49708"/>
    <cellStyle name="Vírgula 7 5 3 5 4" xfId="49709"/>
    <cellStyle name="Vírgula 7 5 3 6" xfId="49710"/>
    <cellStyle name="Vírgula 7 5 3 6 2" xfId="49711"/>
    <cellStyle name="Vírgula 7 5 3 6 3" xfId="49712"/>
    <cellStyle name="Vírgula 7 5 3 6 4" xfId="49713"/>
    <cellStyle name="Vírgula 7 5 3 7" xfId="49714"/>
    <cellStyle name="Vírgula 7 5 3 7 2" xfId="49715"/>
    <cellStyle name="Vírgula 7 5 3 7 3" xfId="49716"/>
    <cellStyle name="Vírgula 7 5 3 7 4" xfId="49717"/>
    <cellStyle name="Vírgula 7 5 3 8" xfId="49718"/>
    <cellStyle name="Vírgula 7 5 3 8 2" xfId="49719"/>
    <cellStyle name="Vírgula 7 5 3 8 3" xfId="49720"/>
    <cellStyle name="Vírgula 7 5 3 9" xfId="49721"/>
    <cellStyle name="Vírgula 7 5 4" xfId="49722"/>
    <cellStyle name="Vírgula 7 5 4 10" xfId="49723"/>
    <cellStyle name="Vírgula 7 5 4 11" xfId="49724"/>
    <cellStyle name="Vírgula 7 5 4 2" xfId="49725"/>
    <cellStyle name="Vírgula 7 5 4 2 10" xfId="49726"/>
    <cellStyle name="Vírgula 7 5 4 2 2" xfId="49727"/>
    <cellStyle name="Vírgula 7 5 4 2 2 2" xfId="49728"/>
    <cellStyle name="Vírgula 7 5 4 2 2 2 2" xfId="49729"/>
    <cellStyle name="Vírgula 7 5 4 2 2 2 2 2" xfId="49730"/>
    <cellStyle name="Vírgula 7 5 4 2 2 2 2 3" xfId="49731"/>
    <cellStyle name="Vírgula 7 5 4 2 2 2 2 4" xfId="49732"/>
    <cellStyle name="Vírgula 7 5 4 2 2 2 3" xfId="49733"/>
    <cellStyle name="Vírgula 7 5 4 2 2 2 3 2" xfId="49734"/>
    <cellStyle name="Vírgula 7 5 4 2 2 2 3 3" xfId="49735"/>
    <cellStyle name="Vírgula 7 5 4 2 2 2 4" xfId="49736"/>
    <cellStyle name="Vírgula 7 5 4 2 2 2 5" xfId="49737"/>
    <cellStyle name="Vírgula 7 5 4 2 2 2 6" xfId="49738"/>
    <cellStyle name="Vírgula 7 5 4 2 2 3" xfId="49739"/>
    <cellStyle name="Vírgula 7 5 4 2 2 3 2" xfId="49740"/>
    <cellStyle name="Vírgula 7 5 4 2 2 3 3" xfId="49741"/>
    <cellStyle name="Vírgula 7 5 4 2 2 3 4" xfId="49742"/>
    <cellStyle name="Vírgula 7 5 4 2 2 4" xfId="49743"/>
    <cellStyle name="Vírgula 7 5 4 2 2 4 2" xfId="49744"/>
    <cellStyle name="Vírgula 7 5 4 2 2 4 3" xfId="49745"/>
    <cellStyle name="Vírgula 7 5 4 2 2 4 4" xfId="49746"/>
    <cellStyle name="Vírgula 7 5 4 2 2 5" xfId="49747"/>
    <cellStyle name="Vírgula 7 5 4 2 2 5 2" xfId="49748"/>
    <cellStyle name="Vírgula 7 5 4 2 2 5 3" xfId="49749"/>
    <cellStyle name="Vírgula 7 5 4 2 2 5 4" xfId="49750"/>
    <cellStyle name="Vírgula 7 5 4 2 2 6" xfId="49751"/>
    <cellStyle name="Vírgula 7 5 4 2 2 6 2" xfId="49752"/>
    <cellStyle name="Vírgula 7 5 4 2 2 6 3" xfId="49753"/>
    <cellStyle name="Vírgula 7 5 4 2 2 7" xfId="49754"/>
    <cellStyle name="Vírgula 7 5 4 2 2 8" xfId="49755"/>
    <cellStyle name="Vírgula 7 5 4 2 2 9" xfId="49756"/>
    <cellStyle name="Vírgula 7 5 4 2 3" xfId="49757"/>
    <cellStyle name="Vírgula 7 5 4 2 3 2" xfId="49758"/>
    <cellStyle name="Vírgula 7 5 4 2 3 2 2" xfId="49759"/>
    <cellStyle name="Vírgula 7 5 4 2 3 2 3" xfId="49760"/>
    <cellStyle name="Vírgula 7 5 4 2 3 2 4" xfId="49761"/>
    <cellStyle name="Vírgula 7 5 4 2 3 3" xfId="49762"/>
    <cellStyle name="Vírgula 7 5 4 2 3 3 2" xfId="49763"/>
    <cellStyle name="Vírgula 7 5 4 2 3 3 3" xfId="49764"/>
    <cellStyle name="Vírgula 7 5 4 2 3 4" xfId="49765"/>
    <cellStyle name="Vírgula 7 5 4 2 3 5" xfId="49766"/>
    <cellStyle name="Vírgula 7 5 4 2 3 6" xfId="49767"/>
    <cellStyle name="Vírgula 7 5 4 2 4" xfId="49768"/>
    <cellStyle name="Vírgula 7 5 4 2 4 2" xfId="49769"/>
    <cellStyle name="Vírgula 7 5 4 2 4 3" xfId="49770"/>
    <cellStyle name="Vírgula 7 5 4 2 4 4" xfId="49771"/>
    <cellStyle name="Vírgula 7 5 4 2 5" xfId="49772"/>
    <cellStyle name="Vírgula 7 5 4 2 5 2" xfId="49773"/>
    <cellStyle name="Vírgula 7 5 4 2 5 3" xfId="49774"/>
    <cellStyle name="Vírgula 7 5 4 2 5 4" xfId="49775"/>
    <cellStyle name="Vírgula 7 5 4 2 6" xfId="49776"/>
    <cellStyle name="Vírgula 7 5 4 2 6 2" xfId="49777"/>
    <cellStyle name="Vírgula 7 5 4 2 6 3" xfId="49778"/>
    <cellStyle name="Vírgula 7 5 4 2 6 4" xfId="49779"/>
    <cellStyle name="Vírgula 7 5 4 2 7" xfId="49780"/>
    <cellStyle name="Vírgula 7 5 4 2 7 2" xfId="49781"/>
    <cellStyle name="Vírgula 7 5 4 2 7 3" xfId="49782"/>
    <cellStyle name="Vírgula 7 5 4 2 8" xfId="49783"/>
    <cellStyle name="Vírgula 7 5 4 2 9" xfId="49784"/>
    <cellStyle name="Vírgula 7 5 4 3" xfId="49785"/>
    <cellStyle name="Vírgula 7 5 4 3 2" xfId="49786"/>
    <cellStyle name="Vírgula 7 5 4 3 2 2" xfId="49787"/>
    <cellStyle name="Vírgula 7 5 4 3 2 2 2" xfId="49788"/>
    <cellStyle name="Vírgula 7 5 4 3 2 2 3" xfId="49789"/>
    <cellStyle name="Vírgula 7 5 4 3 2 2 4" xfId="49790"/>
    <cellStyle name="Vírgula 7 5 4 3 2 3" xfId="49791"/>
    <cellStyle name="Vírgula 7 5 4 3 2 3 2" xfId="49792"/>
    <cellStyle name="Vírgula 7 5 4 3 2 3 3" xfId="49793"/>
    <cellStyle name="Vírgula 7 5 4 3 2 4" xfId="49794"/>
    <cellStyle name="Vírgula 7 5 4 3 2 5" xfId="49795"/>
    <cellStyle name="Vírgula 7 5 4 3 2 6" xfId="49796"/>
    <cellStyle name="Vírgula 7 5 4 3 3" xfId="49797"/>
    <cellStyle name="Vírgula 7 5 4 3 3 2" xfId="49798"/>
    <cellStyle name="Vírgula 7 5 4 3 3 3" xfId="49799"/>
    <cellStyle name="Vírgula 7 5 4 3 3 4" xfId="49800"/>
    <cellStyle name="Vírgula 7 5 4 3 4" xfId="49801"/>
    <cellStyle name="Vírgula 7 5 4 3 4 2" xfId="49802"/>
    <cellStyle name="Vírgula 7 5 4 3 4 3" xfId="49803"/>
    <cellStyle name="Vírgula 7 5 4 3 4 4" xfId="49804"/>
    <cellStyle name="Vírgula 7 5 4 3 5" xfId="49805"/>
    <cellStyle name="Vírgula 7 5 4 3 5 2" xfId="49806"/>
    <cellStyle name="Vírgula 7 5 4 3 5 3" xfId="49807"/>
    <cellStyle name="Vírgula 7 5 4 3 5 4" xfId="49808"/>
    <cellStyle name="Vírgula 7 5 4 3 6" xfId="49809"/>
    <cellStyle name="Vírgula 7 5 4 3 6 2" xfId="49810"/>
    <cellStyle name="Vírgula 7 5 4 3 6 3" xfId="49811"/>
    <cellStyle name="Vírgula 7 5 4 3 7" xfId="49812"/>
    <cellStyle name="Vírgula 7 5 4 3 8" xfId="49813"/>
    <cellStyle name="Vírgula 7 5 4 3 9" xfId="49814"/>
    <cellStyle name="Vírgula 7 5 4 4" xfId="49815"/>
    <cellStyle name="Vírgula 7 5 4 4 2" xfId="49816"/>
    <cellStyle name="Vírgula 7 5 4 4 2 2" xfId="49817"/>
    <cellStyle name="Vírgula 7 5 4 4 2 3" xfId="49818"/>
    <cellStyle name="Vírgula 7 5 4 4 2 4" xfId="49819"/>
    <cellStyle name="Vírgula 7 5 4 4 3" xfId="49820"/>
    <cellStyle name="Vírgula 7 5 4 4 3 2" xfId="49821"/>
    <cellStyle name="Vírgula 7 5 4 4 3 3" xfId="49822"/>
    <cellStyle name="Vírgula 7 5 4 4 4" xfId="49823"/>
    <cellStyle name="Vírgula 7 5 4 4 5" xfId="49824"/>
    <cellStyle name="Vírgula 7 5 4 4 6" xfId="49825"/>
    <cellStyle name="Vírgula 7 5 4 5" xfId="49826"/>
    <cellStyle name="Vírgula 7 5 4 5 2" xfId="49827"/>
    <cellStyle name="Vírgula 7 5 4 5 3" xfId="49828"/>
    <cellStyle name="Vírgula 7 5 4 5 4" xfId="49829"/>
    <cellStyle name="Vírgula 7 5 4 6" xfId="49830"/>
    <cellStyle name="Vírgula 7 5 4 6 2" xfId="49831"/>
    <cellStyle name="Vírgula 7 5 4 6 3" xfId="49832"/>
    <cellStyle name="Vírgula 7 5 4 6 4" xfId="49833"/>
    <cellStyle name="Vírgula 7 5 4 7" xfId="49834"/>
    <cellStyle name="Vírgula 7 5 4 7 2" xfId="49835"/>
    <cellStyle name="Vírgula 7 5 4 7 3" xfId="49836"/>
    <cellStyle name="Vírgula 7 5 4 7 4" xfId="49837"/>
    <cellStyle name="Vírgula 7 5 4 8" xfId="49838"/>
    <cellStyle name="Vírgula 7 5 4 8 2" xfId="49839"/>
    <cellStyle name="Vírgula 7 5 4 8 3" xfId="49840"/>
    <cellStyle name="Vírgula 7 5 4 9" xfId="49841"/>
    <cellStyle name="Vírgula 7 5 5" xfId="49842"/>
    <cellStyle name="Vírgula 7 5 5 10" xfId="49843"/>
    <cellStyle name="Vírgula 7 5 5 2" xfId="49844"/>
    <cellStyle name="Vírgula 7 5 5 2 2" xfId="49845"/>
    <cellStyle name="Vírgula 7 5 5 2 2 2" xfId="49846"/>
    <cellStyle name="Vírgula 7 5 5 2 2 2 2" xfId="49847"/>
    <cellStyle name="Vírgula 7 5 5 2 2 2 3" xfId="49848"/>
    <cellStyle name="Vírgula 7 5 5 2 2 2 4" xfId="49849"/>
    <cellStyle name="Vírgula 7 5 5 2 2 3" xfId="49850"/>
    <cellStyle name="Vírgula 7 5 5 2 2 3 2" xfId="49851"/>
    <cellStyle name="Vírgula 7 5 5 2 2 3 3" xfId="49852"/>
    <cellStyle name="Vírgula 7 5 5 2 2 4" xfId="49853"/>
    <cellStyle name="Vírgula 7 5 5 2 2 5" xfId="49854"/>
    <cellStyle name="Vírgula 7 5 5 2 2 6" xfId="49855"/>
    <cellStyle name="Vírgula 7 5 5 2 3" xfId="49856"/>
    <cellStyle name="Vírgula 7 5 5 2 3 2" xfId="49857"/>
    <cellStyle name="Vírgula 7 5 5 2 3 3" xfId="49858"/>
    <cellStyle name="Vírgula 7 5 5 2 3 4" xfId="49859"/>
    <cellStyle name="Vírgula 7 5 5 2 4" xfId="49860"/>
    <cellStyle name="Vírgula 7 5 5 2 4 2" xfId="49861"/>
    <cellStyle name="Vírgula 7 5 5 2 4 3" xfId="49862"/>
    <cellStyle name="Vírgula 7 5 5 2 4 4" xfId="49863"/>
    <cellStyle name="Vírgula 7 5 5 2 5" xfId="49864"/>
    <cellStyle name="Vírgula 7 5 5 2 5 2" xfId="49865"/>
    <cellStyle name="Vírgula 7 5 5 2 5 3" xfId="49866"/>
    <cellStyle name="Vírgula 7 5 5 2 5 4" xfId="49867"/>
    <cellStyle name="Vírgula 7 5 5 2 6" xfId="49868"/>
    <cellStyle name="Vírgula 7 5 5 2 6 2" xfId="49869"/>
    <cellStyle name="Vírgula 7 5 5 2 6 3" xfId="49870"/>
    <cellStyle name="Vírgula 7 5 5 2 7" xfId="49871"/>
    <cellStyle name="Vírgula 7 5 5 2 8" xfId="49872"/>
    <cellStyle name="Vírgula 7 5 5 2 9" xfId="49873"/>
    <cellStyle name="Vírgula 7 5 5 3" xfId="49874"/>
    <cellStyle name="Vírgula 7 5 5 3 2" xfId="49875"/>
    <cellStyle name="Vírgula 7 5 5 3 2 2" xfId="49876"/>
    <cellStyle name="Vírgula 7 5 5 3 2 3" xfId="49877"/>
    <cellStyle name="Vírgula 7 5 5 3 2 4" xfId="49878"/>
    <cellStyle name="Vírgula 7 5 5 3 3" xfId="49879"/>
    <cellStyle name="Vírgula 7 5 5 3 3 2" xfId="49880"/>
    <cellStyle name="Vírgula 7 5 5 3 3 3" xfId="49881"/>
    <cellStyle name="Vírgula 7 5 5 3 4" xfId="49882"/>
    <cellStyle name="Vírgula 7 5 5 3 5" xfId="49883"/>
    <cellStyle name="Vírgula 7 5 5 3 6" xfId="49884"/>
    <cellStyle name="Vírgula 7 5 5 4" xfId="49885"/>
    <cellStyle name="Vírgula 7 5 5 4 2" xfId="49886"/>
    <cellStyle name="Vírgula 7 5 5 4 3" xfId="49887"/>
    <cellStyle name="Vírgula 7 5 5 4 4" xfId="49888"/>
    <cellStyle name="Vírgula 7 5 5 5" xfId="49889"/>
    <cellStyle name="Vírgula 7 5 5 5 2" xfId="49890"/>
    <cellStyle name="Vírgula 7 5 5 5 3" xfId="49891"/>
    <cellStyle name="Vírgula 7 5 5 5 4" xfId="49892"/>
    <cellStyle name="Vírgula 7 5 5 6" xfId="49893"/>
    <cellStyle name="Vírgula 7 5 5 6 2" xfId="49894"/>
    <cellStyle name="Vírgula 7 5 5 6 3" xfId="49895"/>
    <cellStyle name="Vírgula 7 5 5 6 4" xfId="49896"/>
    <cellStyle name="Vírgula 7 5 5 7" xfId="49897"/>
    <cellStyle name="Vírgula 7 5 5 7 2" xfId="49898"/>
    <cellStyle name="Vírgula 7 5 5 7 3" xfId="49899"/>
    <cellStyle name="Vírgula 7 5 5 8" xfId="49900"/>
    <cellStyle name="Vírgula 7 5 5 9" xfId="49901"/>
    <cellStyle name="Vírgula 7 5 6" xfId="49902"/>
    <cellStyle name="Vírgula 7 5 6 2" xfId="49903"/>
    <cellStyle name="Vírgula 7 5 6 2 2" xfId="49904"/>
    <cellStyle name="Vírgula 7 5 6 2 2 2" xfId="49905"/>
    <cellStyle name="Vírgula 7 5 6 2 2 3" xfId="49906"/>
    <cellStyle name="Vírgula 7 5 6 2 2 4" xfId="49907"/>
    <cellStyle name="Vírgula 7 5 6 2 3" xfId="49908"/>
    <cellStyle name="Vírgula 7 5 6 2 3 2" xfId="49909"/>
    <cellStyle name="Vírgula 7 5 6 2 3 3" xfId="49910"/>
    <cellStyle name="Vírgula 7 5 6 2 4" xfId="49911"/>
    <cellStyle name="Vírgula 7 5 6 2 5" xfId="49912"/>
    <cellStyle name="Vírgula 7 5 6 2 6" xfId="49913"/>
    <cellStyle name="Vírgula 7 5 6 3" xfId="49914"/>
    <cellStyle name="Vírgula 7 5 6 3 2" xfId="49915"/>
    <cellStyle name="Vírgula 7 5 6 3 3" xfId="49916"/>
    <cellStyle name="Vírgula 7 5 6 3 4" xfId="49917"/>
    <cellStyle name="Vírgula 7 5 6 4" xfId="49918"/>
    <cellStyle name="Vírgula 7 5 6 4 2" xfId="49919"/>
    <cellStyle name="Vírgula 7 5 6 4 3" xfId="49920"/>
    <cellStyle name="Vírgula 7 5 6 4 4" xfId="49921"/>
    <cellStyle name="Vírgula 7 5 6 5" xfId="49922"/>
    <cellStyle name="Vírgula 7 5 6 5 2" xfId="49923"/>
    <cellStyle name="Vírgula 7 5 6 5 3" xfId="49924"/>
    <cellStyle name="Vírgula 7 5 6 5 4" xfId="49925"/>
    <cellStyle name="Vírgula 7 5 6 6" xfId="49926"/>
    <cellStyle name="Vírgula 7 5 6 6 2" xfId="49927"/>
    <cellStyle name="Vírgula 7 5 6 6 3" xfId="49928"/>
    <cellStyle name="Vírgula 7 5 6 7" xfId="49929"/>
    <cellStyle name="Vírgula 7 5 6 8" xfId="49930"/>
    <cellStyle name="Vírgula 7 5 6 9" xfId="49931"/>
    <cellStyle name="Vírgula 7 5 7" xfId="49932"/>
    <cellStyle name="Vírgula 7 5 7 2" xfId="49933"/>
    <cellStyle name="Vírgula 7 5 7 2 2" xfId="49934"/>
    <cellStyle name="Vírgula 7 5 7 2 2 2" xfId="49935"/>
    <cellStyle name="Vírgula 7 5 7 2 2 3" xfId="49936"/>
    <cellStyle name="Vírgula 7 5 7 2 2 4" xfId="49937"/>
    <cellStyle name="Vírgula 7 5 7 2 3" xfId="49938"/>
    <cellStyle name="Vírgula 7 5 7 2 3 2" xfId="49939"/>
    <cellStyle name="Vírgula 7 5 7 2 3 3" xfId="49940"/>
    <cellStyle name="Vírgula 7 5 7 2 4" xfId="49941"/>
    <cellStyle name="Vírgula 7 5 7 2 5" xfId="49942"/>
    <cellStyle name="Vírgula 7 5 7 2 6" xfId="49943"/>
    <cellStyle name="Vírgula 7 5 7 3" xfId="49944"/>
    <cellStyle name="Vírgula 7 5 7 3 2" xfId="49945"/>
    <cellStyle name="Vírgula 7 5 7 3 3" xfId="49946"/>
    <cellStyle name="Vírgula 7 5 7 3 4" xfId="49947"/>
    <cellStyle name="Vírgula 7 5 7 4" xfId="49948"/>
    <cellStyle name="Vírgula 7 5 7 4 2" xfId="49949"/>
    <cellStyle name="Vírgula 7 5 7 4 3" xfId="49950"/>
    <cellStyle name="Vírgula 7 5 7 4 4" xfId="49951"/>
    <cellStyle name="Vírgula 7 5 7 5" xfId="49952"/>
    <cellStyle name="Vírgula 7 5 7 5 2" xfId="49953"/>
    <cellStyle name="Vírgula 7 5 7 5 3" xfId="49954"/>
    <cellStyle name="Vírgula 7 5 7 5 4" xfId="49955"/>
    <cellStyle name="Vírgula 7 5 7 6" xfId="49956"/>
    <cellStyle name="Vírgula 7 5 7 6 2" xfId="49957"/>
    <cellStyle name="Vírgula 7 5 7 6 3" xfId="49958"/>
    <cellStyle name="Vírgula 7 5 7 7" xfId="49959"/>
    <cellStyle name="Vírgula 7 5 7 8" xfId="49960"/>
    <cellStyle name="Vírgula 7 5 7 9" xfId="49961"/>
    <cellStyle name="Vírgula 7 5 8" xfId="49962"/>
    <cellStyle name="Vírgula 7 5 8 2" xfId="49963"/>
    <cellStyle name="Vírgula 7 5 8 2 2" xfId="49964"/>
    <cellStyle name="Vírgula 7 5 8 2 2 2" xfId="49965"/>
    <cellStyle name="Vírgula 7 5 8 2 2 3" xfId="49966"/>
    <cellStyle name="Vírgula 7 5 8 2 2 4" xfId="49967"/>
    <cellStyle name="Vírgula 7 5 8 2 3" xfId="49968"/>
    <cellStyle name="Vírgula 7 5 8 2 3 2" xfId="49969"/>
    <cellStyle name="Vírgula 7 5 8 2 3 3" xfId="49970"/>
    <cellStyle name="Vírgula 7 5 8 2 4" xfId="49971"/>
    <cellStyle name="Vírgula 7 5 8 2 5" xfId="49972"/>
    <cellStyle name="Vírgula 7 5 8 2 6" xfId="49973"/>
    <cellStyle name="Vírgula 7 5 8 3" xfId="49974"/>
    <cellStyle name="Vírgula 7 5 8 3 2" xfId="49975"/>
    <cellStyle name="Vírgula 7 5 8 3 3" xfId="49976"/>
    <cellStyle name="Vírgula 7 5 8 3 4" xfId="49977"/>
    <cellStyle name="Vírgula 7 5 8 4" xfId="49978"/>
    <cellStyle name="Vírgula 7 5 8 4 2" xfId="49979"/>
    <cellStyle name="Vírgula 7 5 8 4 3" xfId="49980"/>
    <cellStyle name="Vírgula 7 5 8 4 4" xfId="49981"/>
    <cellStyle name="Vírgula 7 5 8 5" xfId="49982"/>
    <cellStyle name="Vírgula 7 5 8 5 2" xfId="49983"/>
    <cellStyle name="Vírgula 7 5 8 5 3" xfId="49984"/>
    <cellStyle name="Vírgula 7 5 8 6" xfId="49985"/>
    <cellStyle name="Vírgula 7 5 8 7" xfId="49986"/>
    <cellStyle name="Vírgula 7 5 8 8" xfId="49987"/>
    <cellStyle name="Vírgula 7 5 9" xfId="49988"/>
    <cellStyle name="Vírgula 7 5 9 2" xfId="49989"/>
    <cellStyle name="Vírgula 7 5 9 2 2" xfId="49990"/>
    <cellStyle name="Vírgula 7 5 9 2 3" xfId="49991"/>
    <cellStyle name="Vírgula 7 5 9 2 4" xfId="49992"/>
    <cellStyle name="Vírgula 7 5 9 3" xfId="49993"/>
    <cellStyle name="Vírgula 7 5 9 3 2" xfId="49994"/>
    <cellStyle name="Vírgula 7 5 9 3 3" xfId="49995"/>
    <cellStyle name="Vírgula 7 5 9 4" xfId="49996"/>
    <cellStyle name="Vírgula 7 5 9 5" xfId="49997"/>
    <cellStyle name="Vírgula 7 5 9 6" xfId="49998"/>
    <cellStyle name="Vírgula 7 6" xfId="232"/>
    <cellStyle name="Vírgula 7 6 10" xfId="49999"/>
    <cellStyle name="Vírgula 7 6 10 2" xfId="50000"/>
    <cellStyle name="Vírgula 7 6 10 3" xfId="50001"/>
    <cellStyle name="Vírgula 7 6 10 4" xfId="50002"/>
    <cellStyle name="Vírgula 7 6 11" xfId="50003"/>
    <cellStyle name="Vírgula 7 6 11 2" xfId="50004"/>
    <cellStyle name="Vírgula 7 6 11 3" xfId="50005"/>
    <cellStyle name="Vírgula 7 6 12" xfId="50006"/>
    <cellStyle name="Vírgula 7 6 13" xfId="50007"/>
    <cellStyle name="Vírgula 7 6 14" xfId="50008"/>
    <cellStyle name="Vírgula 7 6 2" xfId="50009"/>
    <cellStyle name="Vírgula 7 6 2 10" xfId="50010"/>
    <cellStyle name="Vírgula 7 6 2 11" xfId="50011"/>
    <cellStyle name="Vírgula 7 6 2 2" xfId="50012"/>
    <cellStyle name="Vírgula 7 6 2 2 10" xfId="50013"/>
    <cellStyle name="Vírgula 7 6 2 2 2" xfId="50014"/>
    <cellStyle name="Vírgula 7 6 2 2 2 2" xfId="50015"/>
    <cellStyle name="Vírgula 7 6 2 2 2 2 2" xfId="50016"/>
    <cellStyle name="Vírgula 7 6 2 2 2 2 2 2" xfId="50017"/>
    <cellStyle name="Vírgula 7 6 2 2 2 2 2 3" xfId="50018"/>
    <cellStyle name="Vírgula 7 6 2 2 2 2 2 4" xfId="50019"/>
    <cellStyle name="Vírgula 7 6 2 2 2 2 3" xfId="50020"/>
    <cellStyle name="Vírgula 7 6 2 2 2 2 3 2" xfId="50021"/>
    <cellStyle name="Vírgula 7 6 2 2 2 2 3 3" xfId="50022"/>
    <cellStyle name="Vírgula 7 6 2 2 2 2 4" xfId="50023"/>
    <cellStyle name="Vírgula 7 6 2 2 2 2 5" xfId="50024"/>
    <cellStyle name="Vírgula 7 6 2 2 2 2 6" xfId="50025"/>
    <cellStyle name="Vírgula 7 6 2 2 2 3" xfId="50026"/>
    <cellStyle name="Vírgula 7 6 2 2 2 3 2" xfId="50027"/>
    <cellStyle name="Vírgula 7 6 2 2 2 3 3" xfId="50028"/>
    <cellStyle name="Vírgula 7 6 2 2 2 3 4" xfId="50029"/>
    <cellStyle name="Vírgula 7 6 2 2 2 4" xfId="50030"/>
    <cellStyle name="Vírgula 7 6 2 2 2 4 2" xfId="50031"/>
    <cellStyle name="Vírgula 7 6 2 2 2 4 3" xfId="50032"/>
    <cellStyle name="Vírgula 7 6 2 2 2 4 4" xfId="50033"/>
    <cellStyle name="Vírgula 7 6 2 2 2 5" xfId="50034"/>
    <cellStyle name="Vírgula 7 6 2 2 2 5 2" xfId="50035"/>
    <cellStyle name="Vírgula 7 6 2 2 2 5 3" xfId="50036"/>
    <cellStyle name="Vírgula 7 6 2 2 2 5 4" xfId="50037"/>
    <cellStyle name="Vírgula 7 6 2 2 2 6" xfId="50038"/>
    <cellStyle name="Vírgula 7 6 2 2 2 6 2" xfId="50039"/>
    <cellStyle name="Vírgula 7 6 2 2 2 6 3" xfId="50040"/>
    <cellStyle name="Vírgula 7 6 2 2 2 7" xfId="50041"/>
    <cellStyle name="Vírgula 7 6 2 2 2 8" xfId="50042"/>
    <cellStyle name="Vírgula 7 6 2 2 2 9" xfId="50043"/>
    <cellStyle name="Vírgula 7 6 2 2 3" xfId="50044"/>
    <cellStyle name="Vírgula 7 6 2 2 3 2" xfId="50045"/>
    <cellStyle name="Vírgula 7 6 2 2 3 2 2" xfId="50046"/>
    <cellStyle name="Vírgula 7 6 2 2 3 2 3" xfId="50047"/>
    <cellStyle name="Vírgula 7 6 2 2 3 2 4" xfId="50048"/>
    <cellStyle name="Vírgula 7 6 2 2 3 3" xfId="50049"/>
    <cellStyle name="Vírgula 7 6 2 2 3 3 2" xfId="50050"/>
    <cellStyle name="Vírgula 7 6 2 2 3 3 3" xfId="50051"/>
    <cellStyle name="Vírgula 7 6 2 2 3 4" xfId="50052"/>
    <cellStyle name="Vírgula 7 6 2 2 3 5" xfId="50053"/>
    <cellStyle name="Vírgula 7 6 2 2 3 6" xfId="50054"/>
    <cellStyle name="Vírgula 7 6 2 2 4" xfId="50055"/>
    <cellStyle name="Vírgula 7 6 2 2 4 2" xfId="50056"/>
    <cellStyle name="Vírgula 7 6 2 2 4 3" xfId="50057"/>
    <cellStyle name="Vírgula 7 6 2 2 4 4" xfId="50058"/>
    <cellStyle name="Vírgula 7 6 2 2 5" xfId="50059"/>
    <cellStyle name="Vírgula 7 6 2 2 5 2" xfId="50060"/>
    <cellStyle name="Vírgula 7 6 2 2 5 3" xfId="50061"/>
    <cellStyle name="Vírgula 7 6 2 2 5 4" xfId="50062"/>
    <cellStyle name="Vírgula 7 6 2 2 6" xfId="50063"/>
    <cellStyle name="Vírgula 7 6 2 2 6 2" xfId="50064"/>
    <cellStyle name="Vírgula 7 6 2 2 6 3" xfId="50065"/>
    <cellStyle name="Vírgula 7 6 2 2 6 4" xfId="50066"/>
    <cellStyle name="Vírgula 7 6 2 2 7" xfId="50067"/>
    <cellStyle name="Vírgula 7 6 2 2 7 2" xfId="50068"/>
    <cellStyle name="Vírgula 7 6 2 2 7 3" xfId="50069"/>
    <cellStyle name="Vírgula 7 6 2 2 8" xfId="50070"/>
    <cellStyle name="Vírgula 7 6 2 2 9" xfId="50071"/>
    <cellStyle name="Vírgula 7 6 2 3" xfId="50072"/>
    <cellStyle name="Vírgula 7 6 2 3 2" xfId="50073"/>
    <cellStyle name="Vírgula 7 6 2 3 2 2" xfId="50074"/>
    <cellStyle name="Vírgula 7 6 2 3 2 2 2" xfId="50075"/>
    <cellStyle name="Vírgula 7 6 2 3 2 2 3" xfId="50076"/>
    <cellStyle name="Vírgula 7 6 2 3 2 2 4" xfId="50077"/>
    <cellStyle name="Vírgula 7 6 2 3 2 3" xfId="50078"/>
    <cellStyle name="Vírgula 7 6 2 3 2 3 2" xfId="50079"/>
    <cellStyle name="Vírgula 7 6 2 3 2 3 3" xfId="50080"/>
    <cellStyle name="Vírgula 7 6 2 3 2 4" xfId="50081"/>
    <cellStyle name="Vírgula 7 6 2 3 2 5" xfId="50082"/>
    <cellStyle name="Vírgula 7 6 2 3 2 6" xfId="50083"/>
    <cellStyle name="Vírgula 7 6 2 3 3" xfId="50084"/>
    <cellStyle name="Vírgula 7 6 2 3 3 2" xfId="50085"/>
    <cellStyle name="Vírgula 7 6 2 3 3 3" xfId="50086"/>
    <cellStyle name="Vírgula 7 6 2 3 3 4" xfId="50087"/>
    <cellStyle name="Vírgula 7 6 2 3 4" xfId="50088"/>
    <cellStyle name="Vírgula 7 6 2 3 4 2" xfId="50089"/>
    <cellStyle name="Vírgula 7 6 2 3 4 3" xfId="50090"/>
    <cellStyle name="Vírgula 7 6 2 3 4 4" xfId="50091"/>
    <cellStyle name="Vírgula 7 6 2 3 5" xfId="50092"/>
    <cellStyle name="Vírgula 7 6 2 3 5 2" xfId="50093"/>
    <cellStyle name="Vírgula 7 6 2 3 5 3" xfId="50094"/>
    <cellStyle name="Vírgula 7 6 2 3 5 4" xfId="50095"/>
    <cellStyle name="Vírgula 7 6 2 3 6" xfId="50096"/>
    <cellStyle name="Vírgula 7 6 2 3 6 2" xfId="50097"/>
    <cellStyle name="Vírgula 7 6 2 3 6 3" xfId="50098"/>
    <cellStyle name="Vírgula 7 6 2 3 7" xfId="50099"/>
    <cellStyle name="Vírgula 7 6 2 3 8" xfId="50100"/>
    <cellStyle name="Vírgula 7 6 2 3 9" xfId="50101"/>
    <cellStyle name="Vírgula 7 6 2 4" xfId="50102"/>
    <cellStyle name="Vírgula 7 6 2 4 2" xfId="50103"/>
    <cellStyle name="Vírgula 7 6 2 4 2 2" xfId="50104"/>
    <cellStyle name="Vírgula 7 6 2 4 2 3" xfId="50105"/>
    <cellStyle name="Vírgula 7 6 2 4 2 4" xfId="50106"/>
    <cellStyle name="Vírgula 7 6 2 4 3" xfId="50107"/>
    <cellStyle name="Vírgula 7 6 2 4 3 2" xfId="50108"/>
    <cellStyle name="Vírgula 7 6 2 4 3 3" xfId="50109"/>
    <cellStyle name="Vírgula 7 6 2 4 4" xfId="50110"/>
    <cellStyle name="Vírgula 7 6 2 4 5" xfId="50111"/>
    <cellStyle name="Vírgula 7 6 2 4 6" xfId="50112"/>
    <cellStyle name="Vírgula 7 6 2 5" xfId="50113"/>
    <cellStyle name="Vírgula 7 6 2 5 2" xfId="50114"/>
    <cellStyle name="Vírgula 7 6 2 5 3" xfId="50115"/>
    <cellStyle name="Vírgula 7 6 2 5 4" xfId="50116"/>
    <cellStyle name="Vírgula 7 6 2 6" xfId="50117"/>
    <cellStyle name="Vírgula 7 6 2 6 2" xfId="50118"/>
    <cellStyle name="Vírgula 7 6 2 6 3" xfId="50119"/>
    <cellStyle name="Vírgula 7 6 2 6 4" xfId="50120"/>
    <cellStyle name="Vírgula 7 6 2 7" xfId="50121"/>
    <cellStyle name="Vírgula 7 6 2 7 2" xfId="50122"/>
    <cellStyle name="Vírgula 7 6 2 7 3" xfId="50123"/>
    <cellStyle name="Vírgula 7 6 2 7 4" xfId="50124"/>
    <cellStyle name="Vírgula 7 6 2 8" xfId="50125"/>
    <cellStyle name="Vírgula 7 6 2 8 2" xfId="50126"/>
    <cellStyle name="Vírgula 7 6 2 8 3" xfId="50127"/>
    <cellStyle name="Vírgula 7 6 2 9" xfId="50128"/>
    <cellStyle name="Vírgula 7 6 3" xfId="50129"/>
    <cellStyle name="Vírgula 7 6 3 10" xfId="50130"/>
    <cellStyle name="Vírgula 7 6 3 2" xfId="50131"/>
    <cellStyle name="Vírgula 7 6 3 2 2" xfId="50132"/>
    <cellStyle name="Vírgula 7 6 3 2 2 2" xfId="50133"/>
    <cellStyle name="Vírgula 7 6 3 2 2 2 2" xfId="50134"/>
    <cellStyle name="Vírgula 7 6 3 2 2 2 3" xfId="50135"/>
    <cellStyle name="Vírgula 7 6 3 2 2 2 4" xfId="50136"/>
    <cellStyle name="Vírgula 7 6 3 2 2 3" xfId="50137"/>
    <cellStyle name="Vírgula 7 6 3 2 2 3 2" xfId="50138"/>
    <cellStyle name="Vírgula 7 6 3 2 2 3 3" xfId="50139"/>
    <cellStyle name="Vírgula 7 6 3 2 2 4" xfId="50140"/>
    <cellStyle name="Vírgula 7 6 3 2 2 5" xfId="50141"/>
    <cellStyle name="Vírgula 7 6 3 2 2 6" xfId="50142"/>
    <cellStyle name="Vírgula 7 6 3 2 3" xfId="50143"/>
    <cellStyle name="Vírgula 7 6 3 2 3 2" xfId="50144"/>
    <cellStyle name="Vírgula 7 6 3 2 3 3" xfId="50145"/>
    <cellStyle name="Vírgula 7 6 3 2 3 4" xfId="50146"/>
    <cellStyle name="Vírgula 7 6 3 2 4" xfId="50147"/>
    <cellStyle name="Vírgula 7 6 3 2 4 2" xfId="50148"/>
    <cellStyle name="Vírgula 7 6 3 2 4 3" xfId="50149"/>
    <cellStyle name="Vírgula 7 6 3 2 4 4" xfId="50150"/>
    <cellStyle name="Vírgula 7 6 3 2 5" xfId="50151"/>
    <cellStyle name="Vírgula 7 6 3 2 5 2" xfId="50152"/>
    <cellStyle name="Vírgula 7 6 3 2 5 3" xfId="50153"/>
    <cellStyle name="Vírgula 7 6 3 2 5 4" xfId="50154"/>
    <cellStyle name="Vírgula 7 6 3 2 6" xfId="50155"/>
    <cellStyle name="Vírgula 7 6 3 2 6 2" xfId="50156"/>
    <cellStyle name="Vírgula 7 6 3 2 6 3" xfId="50157"/>
    <cellStyle name="Vírgula 7 6 3 2 7" xfId="50158"/>
    <cellStyle name="Vírgula 7 6 3 2 8" xfId="50159"/>
    <cellStyle name="Vírgula 7 6 3 2 9" xfId="50160"/>
    <cellStyle name="Vírgula 7 6 3 3" xfId="50161"/>
    <cellStyle name="Vírgula 7 6 3 3 2" xfId="50162"/>
    <cellStyle name="Vírgula 7 6 3 3 2 2" xfId="50163"/>
    <cellStyle name="Vírgula 7 6 3 3 2 3" xfId="50164"/>
    <cellStyle name="Vírgula 7 6 3 3 2 4" xfId="50165"/>
    <cellStyle name="Vírgula 7 6 3 3 3" xfId="50166"/>
    <cellStyle name="Vírgula 7 6 3 3 3 2" xfId="50167"/>
    <cellStyle name="Vírgula 7 6 3 3 3 3" xfId="50168"/>
    <cellStyle name="Vírgula 7 6 3 3 4" xfId="50169"/>
    <cellStyle name="Vírgula 7 6 3 3 5" xfId="50170"/>
    <cellStyle name="Vírgula 7 6 3 3 6" xfId="50171"/>
    <cellStyle name="Vírgula 7 6 3 4" xfId="50172"/>
    <cellStyle name="Vírgula 7 6 3 4 2" xfId="50173"/>
    <cellStyle name="Vírgula 7 6 3 4 3" xfId="50174"/>
    <cellStyle name="Vírgula 7 6 3 4 4" xfId="50175"/>
    <cellStyle name="Vírgula 7 6 3 5" xfId="50176"/>
    <cellStyle name="Vírgula 7 6 3 5 2" xfId="50177"/>
    <cellStyle name="Vírgula 7 6 3 5 3" xfId="50178"/>
    <cellStyle name="Vírgula 7 6 3 5 4" xfId="50179"/>
    <cellStyle name="Vírgula 7 6 3 6" xfId="50180"/>
    <cellStyle name="Vírgula 7 6 3 6 2" xfId="50181"/>
    <cellStyle name="Vírgula 7 6 3 6 3" xfId="50182"/>
    <cellStyle name="Vírgula 7 6 3 6 4" xfId="50183"/>
    <cellStyle name="Vírgula 7 6 3 7" xfId="50184"/>
    <cellStyle name="Vírgula 7 6 3 7 2" xfId="50185"/>
    <cellStyle name="Vírgula 7 6 3 7 3" xfId="50186"/>
    <cellStyle name="Vírgula 7 6 3 8" xfId="50187"/>
    <cellStyle name="Vírgula 7 6 3 9" xfId="50188"/>
    <cellStyle name="Vírgula 7 6 4" xfId="50189"/>
    <cellStyle name="Vírgula 7 6 4 2" xfId="50190"/>
    <cellStyle name="Vírgula 7 6 4 2 2" xfId="50191"/>
    <cellStyle name="Vírgula 7 6 4 2 2 2" xfId="50192"/>
    <cellStyle name="Vírgula 7 6 4 2 2 3" xfId="50193"/>
    <cellStyle name="Vírgula 7 6 4 2 2 4" xfId="50194"/>
    <cellStyle name="Vírgula 7 6 4 2 3" xfId="50195"/>
    <cellStyle name="Vírgula 7 6 4 2 3 2" xfId="50196"/>
    <cellStyle name="Vírgula 7 6 4 2 3 3" xfId="50197"/>
    <cellStyle name="Vírgula 7 6 4 2 4" xfId="50198"/>
    <cellStyle name="Vírgula 7 6 4 2 5" xfId="50199"/>
    <cellStyle name="Vírgula 7 6 4 2 6" xfId="50200"/>
    <cellStyle name="Vírgula 7 6 4 3" xfId="50201"/>
    <cellStyle name="Vírgula 7 6 4 3 2" xfId="50202"/>
    <cellStyle name="Vírgula 7 6 4 3 3" xfId="50203"/>
    <cellStyle name="Vírgula 7 6 4 3 4" xfId="50204"/>
    <cellStyle name="Vírgula 7 6 4 4" xfId="50205"/>
    <cellStyle name="Vírgula 7 6 4 4 2" xfId="50206"/>
    <cellStyle name="Vírgula 7 6 4 4 3" xfId="50207"/>
    <cellStyle name="Vírgula 7 6 4 4 4" xfId="50208"/>
    <cellStyle name="Vírgula 7 6 4 5" xfId="50209"/>
    <cellStyle name="Vírgula 7 6 4 5 2" xfId="50210"/>
    <cellStyle name="Vírgula 7 6 4 5 3" xfId="50211"/>
    <cellStyle name="Vírgula 7 6 4 5 4" xfId="50212"/>
    <cellStyle name="Vírgula 7 6 4 6" xfId="50213"/>
    <cellStyle name="Vírgula 7 6 4 6 2" xfId="50214"/>
    <cellStyle name="Vírgula 7 6 4 6 3" xfId="50215"/>
    <cellStyle name="Vírgula 7 6 4 7" xfId="50216"/>
    <cellStyle name="Vírgula 7 6 4 8" xfId="50217"/>
    <cellStyle name="Vírgula 7 6 4 9" xfId="50218"/>
    <cellStyle name="Vírgula 7 6 5" xfId="50219"/>
    <cellStyle name="Vírgula 7 6 5 2" xfId="50220"/>
    <cellStyle name="Vírgula 7 6 5 2 2" xfId="50221"/>
    <cellStyle name="Vírgula 7 6 5 2 2 2" xfId="50222"/>
    <cellStyle name="Vírgula 7 6 5 2 2 3" xfId="50223"/>
    <cellStyle name="Vírgula 7 6 5 2 2 4" xfId="50224"/>
    <cellStyle name="Vírgula 7 6 5 2 3" xfId="50225"/>
    <cellStyle name="Vírgula 7 6 5 2 3 2" xfId="50226"/>
    <cellStyle name="Vírgula 7 6 5 2 3 3" xfId="50227"/>
    <cellStyle name="Vírgula 7 6 5 2 4" xfId="50228"/>
    <cellStyle name="Vírgula 7 6 5 2 5" xfId="50229"/>
    <cellStyle name="Vírgula 7 6 5 2 6" xfId="50230"/>
    <cellStyle name="Vírgula 7 6 5 3" xfId="50231"/>
    <cellStyle name="Vírgula 7 6 5 3 2" xfId="50232"/>
    <cellStyle name="Vírgula 7 6 5 3 3" xfId="50233"/>
    <cellStyle name="Vírgula 7 6 5 3 4" xfId="50234"/>
    <cellStyle name="Vírgula 7 6 5 4" xfId="50235"/>
    <cellStyle name="Vírgula 7 6 5 4 2" xfId="50236"/>
    <cellStyle name="Vírgula 7 6 5 4 3" xfId="50237"/>
    <cellStyle name="Vírgula 7 6 5 4 4" xfId="50238"/>
    <cellStyle name="Vírgula 7 6 5 5" xfId="50239"/>
    <cellStyle name="Vírgula 7 6 5 5 2" xfId="50240"/>
    <cellStyle name="Vírgula 7 6 5 5 3" xfId="50241"/>
    <cellStyle name="Vírgula 7 6 5 5 4" xfId="50242"/>
    <cellStyle name="Vírgula 7 6 5 6" xfId="50243"/>
    <cellStyle name="Vírgula 7 6 5 6 2" xfId="50244"/>
    <cellStyle name="Vírgula 7 6 5 6 3" xfId="50245"/>
    <cellStyle name="Vírgula 7 6 5 7" xfId="50246"/>
    <cellStyle name="Vírgula 7 6 5 8" xfId="50247"/>
    <cellStyle name="Vírgula 7 6 5 9" xfId="50248"/>
    <cellStyle name="Vírgula 7 6 6" xfId="50249"/>
    <cellStyle name="Vírgula 7 6 6 2" xfId="50250"/>
    <cellStyle name="Vírgula 7 6 6 2 2" xfId="50251"/>
    <cellStyle name="Vírgula 7 6 6 2 2 2" xfId="50252"/>
    <cellStyle name="Vírgula 7 6 6 2 2 3" xfId="50253"/>
    <cellStyle name="Vírgula 7 6 6 2 2 4" xfId="50254"/>
    <cellStyle name="Vírgula 7 6 6 2 3" xfId="50255"/>
    <cellStyle name="Vírgula 7 6 6 2 3 2" xfId="50256"/>
    <cellStyle name="Vírgula 7 6 6 2 3 3" xfId="50257"/>
    <cellStyle name="Vírgula 7 6 6 2 4" xfId="50258"/>
    <cellStyle name="Vírgula 7 6 6 2 5" xfId="50259"/>
    <cellStyle name="Vírgula 7 6 6 2 6" xfId="50260"/>
    <cellStyle name="Vírgula 7 6 6 3" xfId="50261"/>
    <cellStyle name="Vírgula 7 6 6 3 2" xfId="50262"/>
    <cellStyle name="Vírgula 7 6 6 3 3" xfId="50263"/>
    <cellStyle name="Vírgula 7 6 6 3 4" xfId="50264"/>
    <cellStyle name="Vírgula 7 6 6 4" xfId="50265"/>
    <cellStyle name="Vírgula 7 6 6 4 2" xfId="50266"/>
    <cellStyle name="Vírgula 7 6 6 4 3" xfId="50267"/>
    <cellStyle name="Vírgula 7 6 6 4 4" xfId="50268"/>
    <cellStyle name="Vírgula 7 6 6 5" xfId="50269"/>
    <cellStyle name="Vírgula 7 6 6 5 2" xfId="50270"/>
    <cellStyle name="Vírgula 7 6 6 5 3" xfId="50271"/>
    <cellStyle name="Vírgula 7 6 6 6" xfId="50272"/>
    <cellStyle name="Vírgula 7 6 6 7" xfId="50273"/>
    <cellStyle name="Vírgula 7 6 6 8" xfId="50274"/>
    <cellStyle name="Vírgula 7 6 7" xfId="50275"/>
    <cellStyle name="Vírgula 7 6 7 2" xfId="50276"/>
    <cellStyle name="Vírgula 7 6 7 2 2" xfId="50277"/>
    <cellStyle name="Vírgula 7 6 7 2 3" xfId="50278"/>
    <cellStyle name="Vírgula 7 6 7 2 4" xfId="50279"/>
    <cellStyle name="Vírgula 7 6 7 3" xfId="50280"/>
    <cellStyle name="Vírgula 7 6 7 3 2" xfId="50281"/>
    <cellStyle name="Vírgula 7 6 7 3 3" xfId="50282"/>
    <cellStyle name="Vírgula 7 6 7 4" xfId="50283"/>
    <cellStyle name="Vírgula 7 6 7 5" xfId="50284"/>
    <cellStyle name="Vírgula 7 6 7 6" xfId="50285"/>
    <cellStyle name="Vírgula 7 6 8" xfId="50286"/>
    <cellStyle name="Vírgula 7 6 8 2" xfId="50287"/>
    <cellStyle name="Vírgula 7 6 8 3" xfId="50288"/>
    <cellStyle name="Vírgula 7 6 8 4" xfId="50289"/>
    <cellStyle name="Vírgula 7 6 9" xfId="50290"/>
    <cellStyle name="Vírgula 7 6 9 2" xfId="50291"/>
    <cellStyle name="Vírgula 7 6 9 3" xfId="50292"/>
    <cellStyle name="Vírgula 7 6 9 4" xfId="50293"/>
    <cellStyle name="Vírgula 7 7" xfId="50294"/>
    <cellStyle name="Vírgula 7 7 10" xfId="50295"/>
    <cellStyle name="Vírgula 7 7 11" xfId="50296"/>
    <cellStyle name="Vírgula 7 7 2" xfId="50297"/>
    <cellStyle name="Vírgula 7 7 2 10" xfId="50298"/>
    <cellStyle name="Vírgula 7 7 2 2" xfId="50299"/>
    <cellStyle name="Vírgula 7 7 2 2 2" xfId="50300"/>
    <cellStyle name="Vírgula 7 7 2 2 2 2" xfId="50301"/>
    <cellStyle name="Vírgula 7 7 2 2 2 2 2" xfId="50302"/>
    <cellStyle name="Vírgula 7 7 2 2 2 2 3" xfId="50303"/>
    <cellStyle name="Vírgula 7 7 2 2 2 2 4" xfId="50304"/>
    <cellStyle name="Vírgula 7 7 2 2 2 3" xfId="50305"/>
    <cellStyle name="Vírgula 7 7 2 2 2 3 2" xfId="50306"/>
    <cellStyle name="Vírgula 7 7 2 2 2 3 3" xfId="50307"/>
    <cellStyle name="Vírgula 7 7 2 2 2 4" xfId="50308"/>
    <cellStyle name="Vírgula 7 7 2 2 2 5" xfId="50309"/>
    <cellStyle name="Vírgula 7 7 2 2 2 6" xfId="50310"/>
    <cellStyle name="Vírgula 7 7 2 2 3" xfId="50311"/>
    <cellStyle name="Vírgula 7 7 2 2 3 2" xfId="50312"/>
    <cellStyle name="Vírgula 7 7 2 2 3 3" xfId="50313"/>
    <cellStyle name="Vírgula 7 7 2 2 3 4" xfId="50314"/>
    <cellStyle name="Vírgula 7 7 2 2 4" xfId="50315"/>
    <cellStyle name="Vírgula 7 7 2 2 4 2" xfId="50316"/>
    <cellStyle name="Vírgula 7 7 2 2 4 3" xfId="50317"/>
    <cellStyle name="Vírgula 7 7 2 2 4 4" xfId="50318"/>
    <cellStyle name="Vírgula 7 7 2 2 5" xfId="50319"/>
    <cellStyle name="Vírgula 7 7 2 2 5 2" xfId="50320"/>
    <cellStyle name="Vírgula 7 7 2 2 5 3" xfId="50321"/>
    <cellStyle name="Vírgula 7 7 2 2 5 4" xfId="50322"/>
    <cellStyle name="Vírgula 7 7 2 2 6" xfId="50323"/>
    <cellStyle name="Vírgula 7 7 2 2 6 2" xfId="50324"/>
    <cellStyle name="Vírgula 7 7 2 2 6 3" xfId="50325"/>
    <cellStyle name="Vírgula 7 7 2 2 7" xfId="50326"/>
    <cellStyle name="Vírgula 7 7 2 2 8" xfId="50327"/>
    <cellStyle name="Vírgula 7 7 2 2 9" xfId="50328"/>
    <cellStyle name="Vírgula 7 7 2 3" xfId="50329"/>
    <cellStyle name="Vírgula 7 7 2 3 2" xfId="50330"/>
    <cellStyle name="Vírgula 7 7 2 3 2 2" xfId="50331"/>
    <cellStyle name="Vírgula 7 7 2 3 2 3" xfId="50332"/>
    <cellStyle name="Vírgula 7 7 2 3 2 4" xfId="50333"/>
    <cellStyle name="Vírgula 7 7 2 3 3" xfId="50334"/>
    <cellStyle name="Vírgula 7 7 2 3 3 2" xfId="50335"/>
    <cellStyle name="Vírgula 7 7 2 3 3 3" xfId="50336"/>
    <cellStyle name="Vírgula 7 7 2 3 4" xfId="50337"/>
    <cellStyle name="Vírgula 7 7 2 3 5" xfId="50338"/>
    <cellStyle name="Vírgula 7 7 2 3 6" xfId="50339"/>
    <cellStyle name="Vírgula 7 7 2 4" xfId="50340"/>
    <cellStyle name="Vírgula 7 7 2 4 2" xfId="50341"/>
    <cellStyle name="Vírgula 7 7 2 4 3" xfId="50342"/>
    <cellStyle name="Vírgula 7 7 2 4 4" xfId="50343"/>
    <cellStyle name="Vírgula 7 7 2 5" xfId="50344"/>
    <cellStyle name="Vírgula 7 7 2 5 2" xfId="50345"/>
    <cellStyle name="Vírgula 7 7 2 5 3" xfId="50346"/>
    <cellStyle name="Vírgula 7 7 2 5 4" xfId="50347"/>
    <cellStyle name="Vírgula 7 7 2 6" xfId="50348"/>
    <cellStyle name="Vírgula 7 7 2 6 2" xfId="50349"/>
    <cellStyle name="Vírgula 7 7 2 6 3" xfId="50350"/>
    <cellStyle name="Vírgula 7 7 2 6 4" xfId="50351"/>
    <cellStyle name="Vírgula 7 7 2 7" xfId="50352"/>
    <cellStyle name="Vírgula 7 7 2 7 2" xfId="50353"/>
    <cellStyle name="Vírgula 7 7 2 7 3" xfId="50354"/>
    <cellStyle name="Vírgula 7 7 2 8" xfId="50355"/>
    <cellStyle name="Vírgula 7 7 2 9" xfId="50356"/>
    <cellStyle name="Vírgula 7 7 3" xfId="50357"/>
    <cellStyle name="Vírgula 7 7 3 2" xfId="50358"/>
    <cellStyle name="Vírgula 7 7 3 2 2" xfId="50359"/>
    <cellStyle name="Vírgula 7 7 3 2 2 2" xfId="50360"/>
    <cellStyle name="Vírgula 7 7 3 2 2 3" xfId="50361"/>
    <cellStyle name="Vírgula 7 7 3 2 2 4" xfId="50362"/>
    <cellStyle name="Vírgula 7 7 3 2 3" xfId="50363"/>
    <cellStyle name="Vírgula 7 7 3 2 3 2" xfId="50364"/>
    <cellStyle name="Vírgula 7 7 3 2 3 3" xfId="50365"/>
    <cellStyle name="Vírgula 7 7 3 2 4" xfId="50366"/>
    <cellStyle name="Vírgula 7 7 3 2 5" xfId="50367"/>
    <cellStyle name="Vírgula 7 7 3 2 6" xfId="50368"/>
    <cellStyle name="Vírgula 7 7 3 3" xfId="50369"/>
    <cellStyle name="Vírgula 7 7 3 3 2" xfId="50370"/>
    <cellStyle name="Vírgula 7 7 3 3 3" xfId="50371"/>
    <cellStyle name="Vírgula 7 7 3 3 4" xfId="50372"/>
    <cellStyle name="Vírgula 7 7 3 4" xfId="50373"/>
    <cellStyle name="Vírgula 7 7 3 4 2" xfId="50374"/>
    <cellStyle name="Vírgula 7 7 3 4 3" xfId="50375"/>
    <cellStyle name="Vírgula 7 7 3 4 4" xfId="50376"/>
    <cellStyle name="Vírgula 7 7 3 5" xfId="50377"/>
    <cellStyle name="Vírgula 7 7 3 5 2" xfId="50378"/>
    <cellStyle name="Vírgula 7 7 3 5 3" xfId="50379"/>
    <cellStyle name="Vírgula 7 7 3 5 4" xfId="50380"/>
    <cellStyle name="Vírgula 7 7 3 6" xfId="50381"/>
    <cellStyle name="Vírgula 7 7 3 6 2" xfId="50382"/>
    <cellStyle name="Vírgula 7 7 3 6 3" xfId="50383"/>
    <cellStyle name="Vírgula 7 7 3 7" xfId="50384"/>
    <cellStyle name="Vírgula 7 7 3 8" xfId="50385"/>
    <cellStyle name="Vírgula 7 7 3 9" xfId="50386"/>
    <cellStyle name="Vírgula 7 7 4" xfId="50387"/>
    <cellStyle name="Vírgula 7 7 4 2" xfId="50388"/>
    <cellStyle name="Vírgula 7 7 4 2 2" xfId="50389"/>
    <cellStyle name="Vírgula 7 7 4 2 3" xfId="50390"/>
    <cellStyle name="Vírgula 7 7 4 2 4" xfId="50391"/>
    <cellStyle name="Vírgula 7 7 4 3" xfId="50392"/>
    <cellStyle name="Vírgula 7 7 4 3 2" xfId="50393"/>
    <cellStyle name="Vírgula 7 7 4 3 3" xfId="50394"/>
    <cellStyle name="Vírgula 7 7 4 4" xfId="50395"/>
    <cellStyle name="Vírgula 7 7 4 5" xfId="50396"/>
    <cellStyle name="Vírgula 7 7 4 6" xfId="50397"/>
    <cellStyle name="Vírgula 7 7 5" xfId="50398"/>
    <cellStyle name="Vírgula 7 7 5 2" xfId="50399"/>
    <cellStyle name="Vírgula 7 7 5 3" xfId="50400"/>
    <cellStyle name="Vírgula 7 7 5 4" xfId="50401"/>
    <cellStyle name="Vírgula 7 7 6" xfId="50402"/>
    <cellStyle name="Vírgula 7 7 6 2" xfId="50403"/>
    <cellStyle name="Vírgula 7 7 6 3" xfId="50404"/>
    <cellStyle name="Vírgula 7 7 6 4" xfId="50405"/>
    <cellStyle name="Vírgula 7 7 7" xfId="50406"/>
    <cellStyle name="Vírgula 7 7 7 2" xfId="50407"/>
    <cellStyle name="Vírgula 7 7 7 3" xfId="50408"/>
    <cellStyle name="Vírgula 7 7 7 4" xfId="50409"/>
    <cellStyle name="Vírgula 7 7 8" xfId="50410"/>
    <cellStyle name="Vírgula 7 7 8 2" xfId="50411"/>
    <cellStyle name="Vírgula 7 7 8 3" xfId="50412"/>
    <cellStyle name="Vírgula 7 7 9" xfId="50413"/>
    <cellStyle name="Vírgula 7 8" xfId="50414"/>
    <cellStyle name="Vírgula 7 8 10" xfId="50415"/>
    <cellStyle name="Vírgula 7 8 11" xfId="50416"/>
    <cellStyle name="Vírgula 7 8 2" xfId="50417"/>
    <cellStyle name="Vírgula 7 8 2 10" xfId="50418"/>
    <cellStyle name="Vírgula 7 8 2 2" xfId="50419"/>
    <cellStyle name="Vírgula 7 8 2 2 2" xfId="50420"/>
    <cellStyle name="Vírgula 7 8 2 2 2 2" xfId="50421"/>
    <cellStyle name="Vírgula 7 8 2 2 2 2 2" xfId="50422"/>
    <cellStyle name="Vírgula 7 8 2 2 2 2 3" xfId="50423"/>
    <cellStyle name="Vírgula 7 8 2 2 2 2 4" xfId="50424"/>
    <cellStyle name="Vírgula 7 8 2 2 2 3" xfId="50425"/>
    <cellStyle name="Vírgula 7 8 2 2 2 3 2" xfId="50426"/>
    <cellStyle name="Vírgula 7 8 2 2 2 3 3" xfId="50427"/>
    <cellStyle name="Vírgula 7 8 2 2 2 4" xfId="50428"/>
    <cellStyle name="Vírgula 7 8 2 2 2 5" xfId="50429"/>
    <cellStyle name="Vírgula 7 8 2 2 2 6" xfId="50430"/>
    <cellStyle name="Vírgula 7 8 2 2 3" xfId="50431"/>
    <cellStyle name="Vírgula 7 8 2 2 3 2" xfId="50432"/>
    <cellStyle name="Vírgula 7 8 2 2 3 3" xfId="50433"/>
    <cellStyle name="Vírgula 7 8 2 2 3 4" xfId="50434"/>
    <cellStyle name="Vírgula 7 8 2 2 4" xfId="50435"/>
    <cellStyle name="Vírgula 7 8 2 2 4 2" xfId="50436"/>
    <cellStyle name="Vírgula 7 8 2 2 4 3" xfId="50437"/>
    <cellStyle name="Vírgula 7 8 2 2 4 4" xfId="50438"/>
    <cellStyle name="Vírgula 7 8 2 2 5" xfId="50439"/>
    <cellStyle name="Vírgula 7 8 2 2 5 2" xfId="50440"/>
    <cellStyle name="Vírgula 7 8 2 2 5 3" xfId="50441"/>
    <cellStyle name="Vírgula 7 8 2 2 5 4" xfId="50442"/>
    <cellStyle name="Vírgula 7 8 2 2 6" xfId="50443"/>
    <cellStyle name="Vírgula 7 8 2 2 6 2" xfId="50444"/>
    <cellStyle name="Vírgula 7 8 2 2 6 3" xfId="50445"/>
    <cellStyle name="Vírgula 7 8 2 2 7" xfId="50446"/>
    <cellStyle name="Vírgula 7 8 2 2 8" xfId="50447"/>
    <cellStyle name="Vírgula 7 8 2 2 9" xfId="50448"/>
    <cellStyle name="Vírgula 7 8 2 3" xfId="50449"/>
    <cellStyle name="Vírgula 7 8 2 3 2" xfId="50450"/>
    <cellStyle name="Vírgula 7 8 2 3 2 2" xfId="50451"/>
    <cellStyle name="Vírgula 7 8 2 3 2 3" xfId="50452"/>
    <cellStyle name="Vírgula 7 8 2 3 2 4" xfId="50453"/>
    <cellStyle name="Vírgula 7 8 2 3 3" xfId="50454"/>
    <cellStyle name="Vírgula 7 8 2 3 3 2" xfId="50455"/>
    <cellStyle name="Vírgula 7 8 2 3 3 3" xfId="50456"/>
    <cellStyle name="Vírgula 7 8 2 3 4" xfId="50457"/>
    <cellStyle name="Vírgula 7 8 2 3 5" xfId="50458"/>
    <cellStyle name="Vírgula 7 8 2 3 6" xfId="50459"/>
    <cellStyle name="Vírgula 7 8 2 4" xfId="50460"/>
    <cellStyle name="Vírgula 7 8 2 4 2" xfId="50461"/>
    <cellStyle name="Vírgula 7 8 2 4 3" xfId="50462"/>
    <cellStyle name="Vírgula 7 8 2 4 4" xfId="50463"/>
    <cellStyle name="Vírgula 7 8 2 5" xfId="50464"/>
    <cellStyle name="Vírgula 7 8 2 5 2" xfId="50465"/>
    <cellStyle name="Vírgula 7 8 2 5 3" xfId="50466"/>
    <cellStyle name="Vírgula 7 8 2 5 4" xfId="50467"/>
    <cellStyle name="Vírgula 7 8 2 6" xfId="50468"/>
    <cellStyle name="Vírgula 7 8 2 6 2" xfId="50469"/>
    <cellStyle name="Vírgula 7 8 2 6 3" xfId="50470"/>
    <cellStyle name="Vírgula 7 8 2 6 4" xfId="50471"/>
    <cellStyle name="Vírgula 7 8 2 7" xfId="50472"/>
    <cellStyle name="Vírgula 7 8 2 7 2" xfId="50473"/>
    <cellStyle name="Vírgula 7 8 2 7 3" xfId="50474"/>
    <cellStyle name="Vírgula 7 8 2 8" xfId="50475"/>
    <cellStyle name="Vírgula 7 8 2 9" xfId="50476"/>
    <cellStyle name="Vírgula 7 8 3" xfId="50477"/>
    <cellStyle name="Vírgula 7 8 3 2" xfId="50478"/>
    <cellStyle name="Vírgula 7 8 3 2 2" xfId="50479"/>
    <cellStyle name="Vírgula 7 8 3 2 2 2" xfId="50480"/>
    <cellStyle name="Vírgula 7 8 3 2 2 3" xfId="50481"/>
    <cellStyle name="Vírgula 7 8 3 2 2 4" xfId="50482"/>
    <cellStyle name="Vírgula 7 8 3 2 3" xfId="50483"/>
    <cellStyle name="Vírgula 7 8 3 2 3 2" xfId="50484"/>
    <cellStyle name="Vírgula 7 8 3 2 3 3" xfId="50485"/>
    <cellStyle name="Vírgula 7 8 3 2 4" xfId="50486"/>
    <cellStyle name="Vírgula 7 8 3 2 5" xfId="50487"/>
    <cellStyle name="Vírgula 7 8 3 2 6" xfId="50488"/>
    <cellStyle name="Vírgula 7 8 3 3" xfId="50489"/>
    <cellStyle name="Vírgula 7 8 3 3 2" xfId="50490"/>
    <cellStyle name="Vírgula 7 8 3 3 3" xfId="50491"/>
    <cellStyle name="Vírgula 7 8 3 3 4" xfId="50492"/>
    <cellStyle name="Vírgula 7 8 3 4" xfId="50493"/>
    <cellStyle name="Vírgula 7 8 3 4 2" xfId="50494"/>
    <cellStyle name="Vírgula 7 8 3 4 3" xfId="50495"/>
    <cellStyle name="Vírgula 7 8 3 4 4" xfId="50496"/>
    <cellStyle name="Vírgula 7 8 3 5" xfId="50497"/>
    <cellStyle name="Vírgula 7 8 3 5 2" xfId="50498"/>
    <cellStyle name="Vírgula 7 8 3 5 3" xfId="50499"/>
    <cellStyle name="Vírgula 7 8 3 5 4" xfId="50500"/>
    <cellStyle name="Vírgula 7 8 3 6" xfId="50501"/>
    <cellStyle name="Vírgula 7 8 3 6 2" xfId="50502"/>
    <cellStyle name="Vírgula 7 8 3 6 3" xfId="50503"/>
    <cellStyle name="Vírgula 7 8 3 7" xfId="50504"/>
    <cellStyle name="Vírgula 7 8 3 8" xfId="50505"/>
    <cellStyle name="Vírgula 7 8 3 9" xfId="50506"/>
    <cellStyle name="Vírgula 7 8 4" xfId="50507"/>
    <cellStyle name="Vírgula 7 8 4 2" xfId="50508"/>
    <cellStyle name="Vírgula 7 8 4 2 2" xfId="50509"/>
    <cellStyle name="Vírgula 7 8 4 2 3" xfId="50510"/>
    <cellStyle name="Vírgula 7 8 4 2 4" xfId="50511"/>
    <cellStyle name="Vírgula 7 8 4 3" xfId="50512"/>
    <cellStyle name="Vírgula 7 8 4 3 2" xfId="50513"/>
    <cellStyle name="Vírgula 7 8 4 3 3" xfId="50514"/>
    <cellStyle name="Vírgula 7 8 4 4" xfId="50515"/>
    <cellStyle name="Vírgula 7 8 4 5" xfId="50516"/>
    <cellStyle name="Vírgula 7 8 4 6" xfId="50517"/>
    <cellStyle name="Vírgula 7 8 5" xfId="50518"/>
    <cellStyle name="Vírgula 7 8 5 2" xfId="50519"/>
    <cellStyle name="Vírgula 7 8 5 3" xfId="50520"/>
    <cellStyle name="Vírgula 7 8 5 4" xfId="50521"/>
    <cellStyle name="Vírgula 7 8 6" xfId="50522"/>
    <cellStyle name="Vírgula 7 8 6 2" xfId="50523"/>
    <cellStyle name="Vírgula 7 8 6 3" xfId="50524"/>
    <cellStyle name="Vírgula 7 8 6 4" xfId="50525"/>
    <cellStyle name="Vírgula 7 8 7" xfId="50526"/>
    <cellStyle name="Vírgula 7 8 7 2" xfId="50527"/>
    <cellStyle name="Vírgula 7 8 7 3" xfId="50528"/>
    <cellStyle name="Vírgula 7 8 7 4" xfId="50529"/>
    <cellStyle name="Vírgula 7 8 8" xfId="50530"/>
    <cellStyle name="Vírgula 7 8 8 2" xfId="50531"/>
    <cellStyle name="Vírgula 7 8 8 3" xfId="50532"/>
    <cellStyle name="Vírgula 7 8 9" xfId="50533"/>
    <cellStyle name="Vírgula 7 9" xfId="50534"/>
    <cellStyle name="Vírgula 7 9 10" xfId="50535"/>
    <cellStyle name="Vírgula 7 9 11" xfId="50536"/>
    <cellStyle name="Vírgula 7 9 2" xfId="50537"/>
    <cellStyle name="Vírgula 7 9 2 10" xfId="50538"/>
    <cellStyle name="Vírgula 7 9 2 2" xfId="50539"/>
    <cellStyle name="Vírgula 7 9 2 2 2" xfId="50540"/>
    <cellStyle name="Vírgula 7 9 2 2 2 2" xfId="50541"/>
    <cellStyle name="Vírgula 7 9 2 2 2 2 2" xfId="50542"/>
    <cellStyle name="Vírgula 7 9 2 2 2 2 3" xfId="50543"/>
    <cellStyle name="Vírgula 7 9 2 2 2 2 4" xfId="50544"/>
    <cellStyle name="Vírgula 7 9 2 2 2 3" xfId="50545"/>
    <cellStyle name="Vírgula 7 9 2 2 2 3 2" xfId="50546"/>
    <cellStyle name="Vírgula 7 9 2 2 2 3 3" xfId="50547"/>
    <cellStyle name="Vírgula 7 9 2 2 2 4" xfId="50548"/>
    <cellStyle name="Vírgula 7 9 2 2 2 5" xfId="50549"/>
    <cellStyle name="Vírgula 7 9 2 2 2 6" xfId="50550"/>
    <cellStyle name="Vírgula 7 9 2 2 3" xfId="50551"/>
    <cellStyle name="Vírgula 7 9 2 2 3 2" xfId="50552"/>
    <cellStyle name="Vírgula 7 9 2 2 3 3" xfId="50553"/>
    <cellStyle name="Vírgula 7 9 2 2 3 4" xfId="50554"/>
    <cellStyle name="Vírgula 7 9 2 2 4" xfId="50555"/>
    <cellStyle name="Vírgula 7 9 2 2 4 2" xfId="50556"/>
    <cellStyle name="Vírgula 7 9 2 2 4 3" xfId="50557"/>
    <cellStyle name="Vírgula 7 9 2 2 4 4" xfId="50558"/>
    <cellStyle name="Vírgula 7 9 2 2 5" xfId="50559"/>
    <cellStyle name="Vírgula 7 9 2 2 5 2" xfId="50560"/>
    <cellStyle name="Vírgula 7 9 2 2 5 3" xfId="50561"/>
    <cellStyle name="Vírgula 7 9 2 2 5 4" xfId="50562"/>
    <cellStyle name="Vírgula 7 9 2 2 6" xfId="50563"/>
    <cellStyle name="Vírgula 7 9 2 2 6 2" xfId="50564"/>
    <cellStyle name="Vírgula 7 9 2 2 6 3" xfId="50565"/>
    <cellStyle name="Vírgula 7 9 2 2 7" xfId="50566"/>
    <cellStyle name="Vírgula 7 9 2 2 8" xfId="50567"/>
    <cellStyle name="Vírgula 7 9 2 2 9" xfId="50568"/>
    <cellStyle name="Vírgula 7 9 2 3" xfId="50569"/>
    <cellStyle name="Vírgula 7 9 2 3 2" xfId="50570"/>
    <cellStyle name="Vírgula 7 9 2 3 2 2" xfId="50571"/>
    <cellStyle name="Vírgula 7 9 2 3 2 3" xfId="50572"/>
    <cellStyle name="Vírgula 7 9 2 3 2 4" xfId="50573"/>
    <cellStyle name="Vírgula 7 9 2 3 3" xfId="50574"/>
    <cellStyle name="Vírgula 7 9 2 3 3 2" xfId="50575"/>
    <cellStyle name="Vírgula 7 9 2 3 3 3" xfId="50576"/>
    <cellStyle name="Vírgula 7 9 2 3 4" xfId="50577"/>
    <cellStyle name="Vírgula 7 9 2 3 5" xfId="50578"/>
    <cellStyle name="Vírgula 7 9 2 3 6" xfId="50579"/>
    <cellStyle name="Vírgula 7 9 2 4" xfId="50580"/>
    <cellStyle name="Vírgula 7 9 2 4 2" xfId="50581"/>
    <cellStyle name="Vírgula 7 9 2 4 3" xfId="50582"/>
    <cellStyle name="Vírgula 7 9 2 4 4" xfId="50583"/>
    <cellStyle name="Vírgula 7 9 2 5" xfId="50584"/>
    <cellStyle name="Vírgula 7 9 2 5 2" xfId="50585"/>
    <cellStyle name="Vírgula 7 9 2 5 3" xfId="50586"/>
    <cellStyle name="Vírgula 7 9 2 5 4" xfId="50587"/>
    <cellStyle name="Vírgula 7 9 2 6" xfId="50588"/>
    <cellStyle name="Vírgula 7 9 2 6 2" xfId="50589"/>
    <cellStyle name="Vírgula 7 9 2 6 3" xfId="50590"/>
    <cellStyle name="Vírgula 7 9 2 6 4" xfId="50591"/>
    <cellStyle name="Vírgula 7 9 2 7" xfId="50592"/>
    <cellStyle name="Vírgula 7 9 2 7 2" xfId="50593"/>
    <cellStyle name="Vírgula 7 9 2 7 3" xfId="50594"/>
    <cellStyle name="Vírgula 7 9 2 8" xfId="50595"/>
    <cellStyle name="Vírgula 7 9 2 9" xfId="50596"/>
    <cellStyle name="Vírgula 7 9 3" xfId="50597"/>
    <cellStyle name="Vírgula 7 9 3 2" xfId="50598"/>
    <cellStyle name="Vírgula 7 9 3 2 2" xfId="50599"/>
    <cellStyle name="Vírgula 7 9 3 2 2 2" xfId="50600"/>
    <cellStyle name="Vírgula 7 9 3 2 2 3" xfId="50601"/>
    <cellStyle name="Vírgula 7 9 3 2 2 4" xfId="50602"/>
    <cellStyle name="Vírgula 7 9 3 2 3" xfId="50603"/>
    <cellStyle name="Vírgula 7 9 3 2 3 2" xfId="50604"/>
    <cellStyle name="Vírgula 7 9 3 2 3 3" xfId="50605"/>
    <cellStyle name="Vírgula 7 9 3 2 4" xfId="50606"/>
    <cellStyle name="Vírgula 7 9 3 2 5" xfId="50607"/>
    <cellStyle name="Vírgula 7 9 3 2 6" xfId="50608"/>
    <cellStyle name="Vírgula 7 9 3 3" xfId="50609"/>
    <cellStyle name="Vírgula 7 9 3 3 2" xfId="50610"/>
    <cellStyle name="Vírgula 7 9 3 3 3" xfId="50611"/>
    <cellStyle name="Vírgula 7 9 3 3 4" xfId="50612"/>
    <cellStyle name="Vírgula 7 9 3 4" xfId="50613"/>
    <cellStyle name="Vírgula 7 9 3 4 2" xfId="50614"/>
    <cellStyle name="Vírgula 7 9 3 4 3" xfId="50615"/>
    <cellStyle name="Vírgula 7 9 3 4 4" xfId="50616"/>
    <cellStyle name="Vírgula 7 9 3 5" xfId="50617"/>
    <cellStyle name="Vírgula 7 9 3 5 2" xfId="50618"/>
    <cellStyle name="Vírgula 7 9 3 5 3" xfId="50619"/>
    <cellStyle name="Vírgula 7 9 3 5 4" xfId="50620"/>
    <cellStyle name="Vírgula 7 9 3 6" xfId="50621"/>
    <cellStyle name="Vírgula 7 9 3 6 2" xfId="50622"/>
    <cellStyle name="Vírgula 7 9 3 6 3" xfId="50623"/>
    <cellStyle name="Vírgula 7 9 3 7" xfId="50624"/>
    <cellStyle name="Vírgula 7 9 3 8" xfId="50625"/>
    <cellStyle name="Vírgula 7 9 3 9" xfId="50626"/>
    <cellStyle name="Vírgula 7 9 4" xfId="50627"/>
    <cellStyle name="Vírgula 7 9 4 2" xfId="50628"/>
    <cellStyle name="Vírgula 7 9 4 2 2" xfId="50629"/>
    <cellStyle name="Vírgula 7 9 4 2 3" xfId="50630"/>
    <cellStyle name="Vírgula 7 9 4 2 4" xfId="50631"/>
    <cellStyle name="Vírgula 7 9 4 3" xfId="50632"/>
    <cellStyle name="Vírgula 7 9 4 3 2" xfId="50633"/>
    <cellStyle name="Vírgula 7 9 4 3 3" xfId="50634"/>
    <cellStyle name="Vírgula 7 9 4 4" xfId="50635"/>
    <cellStyle name="Vírgula 7 9 4 5" xfId="50636"/>
    <cellStyle name="Vírgula 7 9 4 6" xfId="50637"/>
    <cellStyle name="Vírgula 7 9 5" xfId="50638"/>
    <cellStyle name="Vírgula 7 9 5 2" xfId="50639"/>
    <cellStyle name="Vírgula 7 9 5 3" xfId="50640"/>
    <cellStyle name="Vírgula 7 9 5 4" xfId="50641"/>
    <cellStyle name="Vírgula 7 9 6" xfId="50642"/>
    <cellStyle name="Vírgula 7 9 6 2" xfId="50643"/>
    <cellStyle name="Vírgula 7 9 6 3" xfId="50644"/>
    <cellStyle name="Vírgula 7 9 6 4" xfId="50645"/>
    <cellStyle name="Vírgula 7 9 7" xfId="50646"/>
    <cellStyle name="Vírgula 7 9 7 2" xfId="50647"/>
    <cellStyle name="Vírgula 7 9 7 3" xfId="50648"/>
    <cellStyle name="Vírgula 7 9 7 4" xfId="50649"/>
    <cellStyle name="Vírgula 7 9 8" xfId="50650"/>
    <cellStyle name="Vírgula 7 9 8 2" xfId="50651"/>
    <cellStyle name="Vírgula 7 9 8 3" xfId="50652"/>
    <cellStyle name="Vírgula 7 9 9" xfId="50653"/>
    <cellStyle name="Vírgula 8" xfId="58"/>
    <cellStyle name="Vírgula 8 10" xfId="50654"/>
    <cellStyle name="Vírgula 8 10 2" xfId="50655"/>
    <cellStyle name="Vírgula 8 10 2 2" xfId="50656"/>
    <cellStyle name="Vírgula 8 10 2 2 2" xfId="50657"/>
    <cellStyle name="Vírgula 8 10 2 2 3" xfId="50658"/>
    <cellStyle name="Vírgula 8 10 2 2 4" xfId="50659"/>
    <cellStyle name="Vírgula 8 10 2 3" xfId="50660"/>
    <cellStyle name="Vírgula 8 10 2 3 2" xfId="50661"/>
    <cellStyle name="Vírgula 8 10 2 3 3" xfId="50662"/>
    <cellStyle name="Vírgula 8 10 2 4" xfId="50663"/>
    <cellStyle name="Vírgula 8 10 2 5" xfId="50664"/>
    <cellStyle name="Vírgula 8 10 2 6" xfId="50665"/>
    <cellStyle name="Vírgula 8 10 3" xfId="50666"/>
    <cellStyle name="Vírgula 8 10 3 2" xfId="50667"/>
    <cellStyle name="Vírgula 8 10 3 3" xfId="50668"/>
    <cellStyle name="Vírgula 8 10 3 4" xfId="50669"/>
    <cellStyle name="Vírgula 8 10 4" xfId="50670"/>
    <cellStyle name="Vírgula 8 10 4 2" xfId="50671"/>
    <cellStyle name="Vírgula 8 10 4 3" xfId="50672"/>
    <cellStyle name="Vírgula 8 10 4 4" xfId="50673"/>
    <cellStyle name="Vírgula 8 10 5" xfId="50674"/>
    <cellStyle name="Vírgula 8 10 5 2" xfId="50675"/>
    <cellStyle name="Vírgula 8 10 5 3" xfId="50676"/>
    <cellStyle name="Vírgula 8 10 5 4" xfId="50677"/>
    <cellStyle name="Vírgula 8 10 6" xfId="50678"/>
    <cellStyle name="Vírgula 8 10 6 2" xfId="50679"/>
    <cellStyle name="Vírgula 8 10 6 3" xfId="50680"/>
    <cellStyle name="Vírgula 8 10 7" xfId="50681"/>
    <cellStyle name="Vírgula 8 10 8" xfId="50682"/>
    <cellStyle name="Vírgula 8 10 9" xfId="50683"/>
    <cellStyle name="Vírgula 8 11" xfId="50684"/>
    <cellStyle name="Vírgula 8 11 2" xfId="50685"/>
    <cellStyle name="Vírgula 8 11 2 2" xfId="50686"/>
    <cellStyle name="Vírgula 8 11 2 2 2" xfId="50687"/>
    <cellStyle name="Vírgula 8 11 2 2 3" xfId="50688"/>
    <cellStyle name="Vírgula 8 11 2 2 4" xfId="50689"/>
    <cellStyle name="Vírgula 8 11 2 3" xfId="50690"/>
    <cellStyle name="Vírgula 8 11 2 3 2" xfId="50691"/>
    <cellStyle name="Vírgula 8 11 2 3 3" xfId="50692"/>
    <cellStyle name="Vírgula 8 11 2 4" xfId="50693"/>
    <cellStyle name="Vírgula 8 11 2 5" xfId="50694"/>
    <cellStyle name="Vírgula 8 11 2 6" xfId="50695"/>
    <cellStyle name="Vírgula 8 11 3" xfId="50696"/>
    <cellStyle name="Vírgula 8 11 3 2" xfId="50697"/>
    <cellStyle name="Vírgula 8 11 3 3" xfId="50698"/>
    <cellStyle name="Vírgula 8 11 3 4" xfId="50699"/>
    <cellStyle name="Vírgula 8 11 4" xfId="50700"/>
    <cellStyle name="Vírgula 8 11 4 2" xfId="50701"/>
    <cellStyle name="Vírgula 8 11 4 3" xfId="50702"/>
    <cellStyle name="Vírgula 8 11 4 4" xfId="50703"/>
    <cellStyle name="Vírgula 8 11 5" xfId="50704"/>
    <cellStyle name="Vírgula 8 11 5 2" xfId="50705"/>
    <cellStyle name="Vírgula 8 11 5 3" xfId="50706"/>
    <cellStyle name="Vírgula 8 11 5 4" xfId="50707"/>
    <cellStyle name="Vírgula 8 11 6" xfId="50708"/>
    <cellStyle name="Vírgula 8 11 6 2" xfId="50709"/>
    <cellStyle name="Vírgula 8 11 6 3" xfId="50710"/>
    <cellStyle name="Vírgula 8 11 7" xfId="50711"/>
    <cellStyle name="Vírgula 8 11 8" xfId="50712"/>
    <cellStyle name="Vírgula 8 11 9" xfId="50713"/>
    <cellStyle name="Vírgula 8 12" xfId="50714"/>
    <cellStyle name="Vírgula 8 12 2" xfId="50715"/>
    <cellStyle name="Vírgula 8 12 2 2" xfId="50716"/>
    <cellStyle name="Vírgula 8 12 2 2 2" xfId="50717"/>
    <cellStyle name="Vírgula 8 12 2 2 3" xfId="50718"/>
    <cellStyle name="Vírgula 8 12 2 2 4" xfId="50719"/>
    <cellStyle name="Vírgula 8 12 2 3" xfId="50720"/>
    <cellStyle name="Vírgula 8 12 2 3 2" xfId="50721"/>
    <cellStyle name="Vírgula 8 12 2 3 3" xfId="50722"/>
    <cellStyle name="Vírgula 8 12 2 4" xfId="50723"/>
    <cellStyle name="Vírgula 8 12 2 5" xfId="50724"/>
    <cellStyle name="Vírgula 8 12 2 6" xfId="50725"/>
    <cellStyle name="Vírgula 8 12 3" xfId="50726"/>
    <cellStyle name="Vírgula 8 12 3 2" xfId="50727"/>
    <cellStyle name="Vírgula 8 12 3 3" xfId="50728"/>
    <cellStyle name="Vírgula 8 12 3 4" xfId="50729"/>
    <cellStyle name="Vírgula 8 12 4" xfId="50730"/>
    <cellStyle name="Vírgula 8 12 4 2" xfId="50731"/>
    <cellStyle name="Vírgula 8 12 4 3" xfId="50732"/>
    <cellStyle name="Vírgula 8 12 4 4" xfId="50733"/>
    <cellStyle name="Vírgula 8 12 5" xfId="50734"/>
    <cellStyle name="Vírgula 8 12 5 2" xfId="50735"/>
    <cellStyle name="Vírgula 8 12 5 3" xfId="50736"/>
    <cellStyle name="Vírgula 8 12 5 4" xfId="50737"/>
    <cellStyle name="Vírgula 8 12 6" xfId="50738"/>
    <cellStyle name="Vírgula 8 12 6 2" xfId="50739"/>
    <cellStyle name="Vírgula 8 12 6 3" xfId="50740"/>
    <cellStyle name="Vírgula 8 12 7" xfId="50741"/>
    <cellStyle name="Vírgula 8 12 8" xfId="50742"/>
    <cellStyle name="Vírgula 8 12 9" xfId="50743"/>
    <cellStyle name="Vírgula 8 13" xfId="50744"/>
    <cellStyle name="Vírgula 8 13 2" xfId="50745"/>
    <cellStyle name="Vírgula 8 13 2 2" xfId="50746"/>
    <cellStyle name="Vírgula 8 13 2 2 2" xfId="50747"/>
    <cellStyle name="Vírgula 8 13 2 2 3" xfId="50748"/>
    <cellStyle name="Vírgula 8 13 2 2 4" xfId="50749"/>
    <cellStyle name="Vírgula 8 13 2 3" xfId="50750"/>
    <cellStyle name="Vírgula 8 13 2 3 2" xfId="50751"/>
    <cellStyle name="Vírgula 8 13 2 3 3" xfId="50752"/>
    <cellStyle name="Vírgula 8 13 2 4" xfId="50753"/>
    <cellStyle name="Vírgula 8 13 2 5" xfId="50754"/>
    <cellStyle name="Vírgula 8 13 2 6" xfId="50755"/>
    <cellStyle name="Vírgula 8 13 3" xfId="50756"/>
    <cellStyle name="Vírgula 8 13 3 2" xfId="50757"/>
    <cellStyle name="Vírgula 8 13 3 3" xfId="50758"/>
    <cellStyle name="Vírgula 8 13 3 4" xfId="50759"/>
    <cellStyle name="Vírgula 8 13 4" xfId="50760"/>
    <cellStyle name="Vírgula 8 13 4 2" xfId="50761"/>
    <cellStyle name="Vírgula 8 13 4 3" xfId="50762"/>
    <cellStyle name="Vírgula 8 13 4 4" xfId="50763"/>
    <cellStyle name="Vírgula 8 13 5" xfId="50764"/>
    <cellStyle name="Vírgula 8 13 5 2" xfId="50765"/>
    <cellStyle name="Vírgula 8 13 5 3" xfId="50766"/>
    <cellStyle name="Vírgula 8 13 6" xfId="50767"/>
    <cellStyle name="Vírgula 8 13 7" xfId="50768"/>
    <cellStyle name="Vírgula 8 13 8" xfId="50769"/>
    <cellStyle name="Vírgula 8 14" xfId="50770"/>
    <cellStyle name="Vírgula 8 14 2" xfId="50771"/>
    <cellStyle name="Vírgula 8 14 2 2" xfId="50772"/>
    <cellStyle name="Vírgula 8 14 2 3" xfId="50773"/>
    <cellStyle name="Vírgula 8 14 2 4" xfId="50774"/>
    <cellStyle name="Vírgula 8 14 3" xfId="50775"/>
    <cellStyle name="Vírgula 8 14 3 2" xfId="50776"/>
    <cellStyle name="Vírgula 8 14 3 3" xfId="50777"/>
    <cellStyle name="Vírgula 8 14 3 4" xfId="50778"/>
    <cellStyle name="Vírgula 8 14 4" xfId="50779"/>
    <cellStyle name="Vírgula 8 14 4 2" xfId="50780"/>
    <cellStyle name="Vírgula 8 14 4 3" xfId="50781"/>
    <cellStyle name="Vírgula 8 14 5" xfId="50782"/>
    <cellStyle name="Vírgula 8 14 6" xfId="50783"/>
    <cellStyle name="Vírgula 8 14 7" xfId="50784"/>
    <cellStyle name="Vírgula 8 15" xfId="50785"/>
    <cellStyle name="Vírgula 8 15 2" xfId="50786"/>
    <cellStyle name="Vírgula 8 15 3" xfId="50787"/>
    <cellStyle name="Vírgula 8 15 4" xfId="50788"/>
    <cellStyle name="Vírgula 8 16" xfId="50789"/>
    <cellStyle name="Vírgula 8 16 2" xfId="50790"/>
    <cellStyle name="Vírgula 8 16 3" xfId="50791"/>
    <cellStyle name="Vírgula 8 16 4" xfId="50792"/>
    <cellStyle name="Vírgula 8 17" xfId="50793"/>
    <cellStyle name="Vírgula 8 17 2" xfId="50794"/>
    <cellStyle name="Vírgula 8 17 3" xfId="50795"/>
    <cellStyle name="Vírgula 8 17 4" xfId="50796"/>
    <cellStyle name="Vírgula 8 18" xfId="50797"/>
    <cellStyle name="Vírgula 8 18 2" xfId="50798"/>
    <cellStyle name="Vírgula 8 18 3" xfId="50799"/>
    <cellStyle name="Vírgula 8 19" xfId="50800"/>
    <cellStyle name="Vírgula 8 2" xfId="171"/>
    <cellStyle name="Vírgula 8 2 10" xfId="50801"/>
    <cellStyle name="Vírgula 8 2 10 2" xfId="50802"/>
    <cellStyle name="Vírgula 8 2 10 2 2" xfId="50803"/>
    <cellStyle name="Vírgula 8 2 10 2 2 2" xfId="50804"/>
    <cellStyle name="Vírgula 8 2 10 2 2 3" xfId="50805"/>
    <cellStyle name="Vírgula 8 2 10 2 2 4" xfId="50806"/>
    <cellStyle name="Vírgula 8 2 10 2 3" xfId="50807"/>
    <cellStyle name="Vírgula 8 2 10 2 3 2" xfId="50808"/>
    <cellStyle name="Vírgula 8 2 10 2 3 3" xfId="50809"/>
    <cellStyle name="Vírgula 8 2 10 2 4" xfId="50810"/>
    <cellStyle name="Vírgula 8 2 10 2 5" xfId="50811"/>
    <cellStyle name="Vírgula 8 2 10 2 6" xfId="50812"/>
    <cellStyle name="Vírgula 8 2 10 3" xfId="50813"/>
    <cellStyle name="Vírgula 8 2 10 3 2" xfId="50814"/>
    <cellStyle name="Vírgula 8 2 10 3 3" xfId="50815"/>
    <cellStyle name="Vírgula 8 2 10 3 4" xfId="50816"/>
    <cellStyle name="Vírgula 8 2 10 4" xfId="50817"/>
    <cellStyle name="Vírgula 8 2 10 4 2" xfId="50818"/>
    <cellStyle name="Vírgula 8 2 10 4 3" xfId="50819"/>
    <cellStyle name="Vírgula 8 2 10 4 4" xfId="50820"/>
    <cellStyle name="Vírgula 8 2 10 5" xfId="50821"/>
    <cellStyle name="Vírgula 8 2 10 5 2" xfId="50822"/>
    <cellStyle name="Vírgula 8 2 10 5 3" xfId="50823"/>
    <cellStyle name="Vírgula 8 2 10 5 4" xfId="50824"/>
    <cellStyle name="Vírgula 8 2 10 6" xfId="50825"/>
    <cellStyle name="Vírgula 8 2 10 6 2" xfId="50826"/>
    <cellStyle name="Vírgula 8 2 10 6 3" xfId="50827"/>
    <cellStyle name="Vírgula 8 2 10 7" xfId="50828"/>
    <cellStyle name="Vírgula 8 2 10 8" xfId="50829"/>
    <cellStyle name="Vírgula 8 2 10 9" xfId="50830"/>
    <cellStyle name="Vírgula 8 2 11" xfId="50831"/>
    <cellStyle name="Vírgula 8 2 11 2" xfId="50832"/>
    <cellStyle name="Vírgula 8 2 11 2 2" xfId="50833"/>
    <cellStyle name="Vírgula 8 2 11 2 2 2" xfId="50834"/>
    <cellStyle name="Vírgula 8 2 11 2 2 3" xfId="50835"/>
    <cellStyle name="Vírgula 8 2 11 2 2 4" xfId="50836"/>
    <cellStyle name="Vírgula 8 2 11 2 3" xfId="50837"/>
    <cellStyle name="Vírgula 8 2 11 2 3 2" xfId="50838"/>
    <cellStyle name="Vírgula 8 2 11 2 3 3" xfId="50839"/>
    <cellStyle name="Vírgula 8 2 11 2 4" xfId="50840"/>
    <cellStyle name="Vírgula 8 2 11 2 5" xfId="50841"/>
    <cellStyle name="Vírgula 8 2 11 2 6" xfId="50842"/>
    <cellStyle name="Vírgula 8 2 11 3" xfId="50843"/>
    <cellStyle name="Vírgula 8 2 11 3 2" xfId="50844"/>
    <cellStyle name="Vírgula 8 2 11 3 3" xfId="50845"/>
    <cellStyle name="Vírgula 8 2 11 3 4" xfId="50846"/>
    <cellStyle name="Vírgula 8 2 11 4" xfId="50847"/>
    <cellStyle name="Vírgula 8 2 11 4 2" xfId="50848"/>
    <cellStyle name="Vírgula 8 2 11 4 3" xfId="50849"/>
    <cellStyle name="Vírgula 8 2 11 4 4" xfId="50850"/>
    <cellStyle name="Vírgula 8 2 11 5" xfId="50851"/>
    <cellStyle name="Vírgula 8 2 11 5 2" xfId="50852"/>
    <cellStyle name="Vírgula 8 2 11 5 3" xfId="50853"/>
    <cellStyle name="Vírgula 8 2 11 6" xfId="50854"/>
    <cellStyle name="Vírgula 8 2 11 7" xfId="50855"/>
    <cellStyle name="Vírgula 8 2 11 8" xfId="50856"/>
    <cellStyle name="Vírgula 8 2 12" xfId="50857"/>
    <cellStyle name="Vírgula 8 2 12 2" xfId="50858"/>
    <cellStyle name="Vírgula 8 2 12 2 2" xfId="50859"/>
    <cellStyle name="Vírgula 8 2 12 2 3" xfId="50860"/>
    <cellStyle name="Vírgula 8 2 12 2 4" xfId="50861"/>
    <cellStyle name="Vírgula 8 2 12 3" xfId="50862"/>
    <cellStyle name="Vírgula 8 2 12 3 2" xfId="50863"/>
    <cellStyle name="Vírgula 8 2 12 3 3" xfId="50864"/>
    <cellStyle name="Vírgula 8 2 12 3 4" xfId="50865"/>
    <cellStyle name="Vírgula 8 2 12 4" xfId="50866"/>
    <cellStyle name="Vírgula 8 2 12 4 2" xfId="50867"/>
    <cellStyle name="Vírgula 8 2 12 4 3" xfId="50868"/>
    <cellStyle name="Vírgula 8 2 12 5" xfId="50869"/>
    <cellStyle name="Vírgula 8 2 12 6" xfId="50870"/>
    <cellStyle name="Vírgula 8 2 12 7" xfId="50871"/>
    <cellStyle name="Vírgula 8 2 13" xfId="50872"/>
    <cellStyle name="Vírgula 8 2 13 2" xfId="50873"/>
    <cellStyle name="Vírgula 8 2 13 3" xfId="50874"/>
    <cellStyle name="Vírgula 8 2 13 4" xfId="50875"/>
    <cellStyle name="Vírgula 8 2 14" xfId="50876"/>
    <cellStyle name="Vírgula 8 2 14 2" xfId="50877"/>
    <cellStyle name="Vírgula 8 2 14 3" xfId="50878"/>
    <cellStyle name="Vírgula 8 2 14 4" xfId="50879"/>
    <cellStyle name="Vírgula 8 2 15" xfId="50880"/>
    <cellStyle name="Vírgula 8 2 15 2" xfId="50881"/>
    <cellStyle name="Vírgula 8 2 15 3" xfId="50882"/>
    <cellStyle name="Vírgula 8 2 15 4" xfId="50883"/>
    <cellStyle name="Vírgula 8 2 16" xfId="50884"/>
    <cellStyle name="Vírgula 8 2 16 2" xfId="50885"/>
    <cellStyle name="Vírgula 8 2 16 3" xfId="50886"/>
    <cellStyle name="Vírgula 8 2 17" xfId="50887"/>
    <cellStyle name="Vírgula 8 2 18" xfId="50888"/>
    <cellStyle name="Vírgula 8 2 19" xfId="50889"/>
    <cellStyle name="Vírgula 8 2 2" xfId="237"/>
    <cellStyle name="Vírgula 8 2 2 10" xfId="50890"/>
    <cellStyle name="Vírgula 8 2 2 10 2" xfId="50891"/>
    <cellStyle name="Vírgula 8 2 2 10 3" xfId="50892"/>
    <cellStyle name="Vírgula 8 2 2 10 4" xfId="50893"/>
    <cellStyle name="Vírgula 8 2 2 11" xfId="50894"/>
    <cellStyle name="Vírgula 8 2 2 11 2" xfId="50895"/>
    <cellStyle name="Vírgula 8 2 2 11 3" xfId="50896"/>
    <cellStyle name="Vírgula 8 2 2 12" xfId="50897"/>
    <cellStyle name="Vírgula 8 2 2 13" xfId="50898"/>
    <cellStyle name="Vírgula 8 2 2 14" xfId="50899"/>
    <cellStyle name="Vírgula 8 2 2 2" xfId="50900"/>
    <cellStyle name="Vírgula 8 2 2 2 10" xfId="50901"/>
    <cellStyle name="Vírgula 8 2 2 2 11" xfId="50902"/>
    <cellStyle name="Vírgula 8 2 2 2 2" xfId="50903"/>
    <cellStyle name="Vírgula 8 2 2 2 2 10" xfId="50904"/>
    <cellStyle name="Vírgula 8 2 2 2 2 2" xfId="50905"/>
    <cellStyle name="Vírgula 8 2 2 2 2 2 2" xfId="50906"/>
    <cellStyle name="Vírgula 8 2 2 2 2 2 2 2" xfId="50907"/>
    <cellStyle name="Vírgula 8 2 2 2 2 2 2 2 2" xfId="50908"/>
    <cellStyle name="Vírgula 8 2 2 2 2 2 2 2 3" xfId="50909"/>
    <cellStyle name="Vírgula 8 2 2 2 2 2 2 2 4" xfId="50910"/>
    <cellStyle name="Vírgula 8 2 2 2 2 2 2 3" xfId="50911"/>
    <cellStyle name="Vírgula 8 2 2 2 2 2 2 3 2" xfId="50912"/>
    <cellStyle name="Vírgula 8 2 2 2 2 2 2 3 3" xfId="50913"/>
    <cellStyle name="Vírgula 8 2 2 2 2 2 2 4" xfId="50914"/>
    <cellStyle name="Vírgula 8 2 2 2 2 2 2 5" xfId="50915"/>
    <cellStyle name="Vírgula 8 2 2 2 2 2 2 6" xfId="50916"/>
    <cellStyle name="Vírgula 8 2 2 2 2 2 3" xfId="50917"/>
    <cellStyle name="Vírgula 8 2 2 2 2 2 3 2" xfId="50918"/>
    <cellStyle name="Vírgula 8 2 2 2 2 2 3 3" xfId="50919"/>
    <cellStyle name="Vírgula 8 2 2 2 2 2 3 4" xfId="50920"/>
    <cellStyle name="Vírgula 8 2 2 2 2 2 4" xfId="50921"/>
    <cellStyle name="Vírgula 8 2 2 2 2 2 4 2" xfId="50922"/>
    <cellStyle name="Vírgula 8 2 2 2 2 2 4 3" xfId="50923"/>
    <cellStyle name="Vírgula 8 2 2 2 2 2 4 4" xfId="50924"/>
    <cellStyle name="Vírgula 8 2 2 2 2 2 5" xfId="50925"/>
    <cellStyle name="Vírgula 8 2 2 2 2 2 5 2" xfId="50926"/>
    <cellStyle name="Vírgula 8 2 2 2 2 2 5 3" xfId="50927"/>
    <cellStyle name="Vírgula 8 2 2 2 2 2 5 4" xfId="50928"/>
    <cellStyle name="Vírgula 8 2 2 2 2 2 6" xfId="50929"/>
    <cellStyle name="Vírgula 8 2 2 2 2 2 6 2" xfId="50930"/>
    <cellStyle name="Vírgula 8 2 2 2 2 2 6 3" xfId="50931"/>
    <cellStyle name="Vírgula 8 2 2 2 2 2 7" xfId="50932"/>
    <cellStyle name="Vírgula 8 2 2 2 2 2 8" xfId="50933"/>
    <cellStyle name="Vírgula 8 2 2 2 2 2 9" xfId="50934"/>
    <cellStyle name="Vírgula 8 2 2 2 2 3" xfId="50935"/>
    <cellStyle name="Vírgula 8 2 2 2 2 3 2" xfId="50936"/>
    <cellStyle name="Vírgula 8 2 2 2 2 3 2 2" xfId="50937"/>
    <cellStyle name="Vírgula 8 2 2 2 2 3 2 3" xfId="50938"/>
    <cellStyle name="Vírgula 8 2 2 2 2 3 2 4" xfId="50939"/>
    <cellStyle name="Vírgula 8 2 2 2 2 3 3" xfId="50940"/>
    <cellStyle name="Vírgula 8 2 2 2 2 3 3 2" xfId="50941"/>
    <cellStyle name="Vírgula 8 2 2 2 2 3 3 3" xfId="50942"/>
    <cellStyle name="Vírgula 8 2 2 2 2 3 4" xfId="50943"/>
    <cellStyle name="Vírgula 8 2 2 2 2 3 5" xfId="50944"/>
    <cellStyle name="Vírgula 8 2 2 2 2 3 6" xfId="50945"/>
    <cellStyle name="Vírgula 8 2 2 2 2 4" xfId="50946"/>
    <cellStyle name="Vírgula 8 2 2 2 2 4 2" xfId="50947"/>
    <cellStyle name="Vírgula 8 2 2 2 2 4 3" xfId="50948"/>
    <cellStyle name="Vírgula 8 2 2 2 2 4 4" xfId="50949"/>
    <cellStyle name="Vírgula 8 2 2 2 2 5" xfId="50950"/>
    <cellStyle name="Vírgula 8 2 2 2 2 5 2" xfId="50951"/>
    <cellStyle name="Vírgula 8 2 2 2 2 5 3" xfId="50952"/>
    <cellStyle name="Vírgula 8 2 2 2 2 5 4" xfId="50953"/>
    <cellStyle name="Vírgula 8 2 2 2 2 6" xfId="50954"/>
    <cellStyle name="Vírgula 8 2 2 2 2 6 2" xfId="50955"/>
    <cellStyle name="Vírgula 8 2 2 2 2 6 3" xfId="50956"/>
    <cellStyle name="Vírgula 8 2 2 2 2 6 4" xfId="50957"/>
    <cellStyle name="Vírgula 8 2 2 2 2 7" xfId="50958"/>
    <cellStyle name="Vírgula 8 2 2 2 2 7 2" xfId="50959"/>
    <cellStyle name="Vírgula 8 2 2 2 2 7 3" xfId="50960"/>
    <cellStyle name="Vírgula 8 2 2 2 2 8" xfId="50961"/>
    <cellStyle name="Vírgula 8 2 2 2 2 9" xfId="50962"/>
    <cellStyle name="Vírgula 8 2 2 2 3" xfId="50963"/>
    <cellStyle name="Vírgula 8 2 2 2 3 2" xfId="50964"/>
    <cellStyle name="Vírgula 8 2 2 2 3 2 2" xfId="50965"/>
    <cellStyle name="Vírgula 8 2 2 2 3 2 2 2" xfId="50966"/>
    <cellStyle name="Vírgula 8 2 2 2 3 2 2 3" xfId="50967"/>
    <cellStyle name="Vírgula 8 2 2 2 3 2 2 4" xfId="50968"/>
    <cellStyle name="Vírgula 8 2 2 2 3 2 3" xfId="50969"/>
    <cellStyle name="Vírgula 8 2 2 2 3 2 3 2" xfId="50970"/>
    <cellStyle name="Vírgula 8 2 2 2 3 2 3 3" xfId="50971"/>
    <cellStyle name="Vírgula 8 2 2 2 3 2 4" xfId="50972"/>
    <cellStyle name="Vírgula 8 2 2 2 3 2 5" xfId="50973"/>
    <cellStyle name="Vírgula 8 2 2 2 3 2 6" xfId="50974"/>
    <cellStyle name="Vírgula 8 2 2 2 3 3" xfId="50975"/>
    <cellStyle name="Vírgula 8 2 2 2 3 3 2" xfId="50976"/>
    <cellStyle name="Vírgula 8 2 2 2 3 3 3" xfId="50977"/>
    <cellStyle name="Vírgula 8 2 2 2 3 3 4" xfId="50978"/>
    <cellStyle name="Vírgula 8 2 2 2 3 4" xfId="50979"/>
    <cellStyle name="Vírgula 8 2 2 2 3 4 2" xfId="50980"/>
    <cellStyle name="Vírgula 8 2 2 2 3 4 3" xfId="50981"/>
    <cellStyle name="Vírgula 8 2 2 2 3 4 4" xfId="50982"/>
    <cellStyle name="Vírgula 8 2 2 2 3 5" xfId="50983"/>
    <cellStyle name="Vírgula 8 2 2 2 3 5 2" xfId="50984"/>
    <cellStyle name="Vírgula 8 2 2 2 3 5 3" xfId="50985"/>
    <cellStyle name="Vírgula 8 2 2 2 3 5 4" xfId="50986"/>
    <cellStyle name="Vírgula 8 2 2 2 3 6" xfId="50987"/>
    <cellStyle name="Vírgula 8 2 2 2 3 6 2" xfId="50988"/>
    <cellStyle name="Vírgula 8 2 2 2 3 6 3" xfId="50989"/>
    <cellStyle name="Vírgula 8 2 2 2 3 7" xfId="50990"/>
    <cellStyle name="Vírgula 8 2 2 2 3 8" xfId="50991"/>
    <cellStyle name="Vírgula 8 2 2 2 3 9" xfId="50992"/>
    <cellStyle name="Vírgula 8 2 2 2 4" xfId="50993"/>
    <cellStyle name="Vírgula 8 2 2 2 4 2" xfId="50994"/>
    <cellStyle name="Vírgula 8 2 2 2 4 2 2" xfId="50995"/>
    <cellStyle name="Vírgula 8 2 2 2 4 2 3" xfId="50996"/>
    <cellStyle name="Vírgula 8 2 2 2 4 2 4" xfId="50997"/>
    <cellStyle name="Vírgula 8 2 2 2 4 3" xfId="50998"/>
    <cellStyle name="Vírgula 8 2 2 2 4 3 2" xfId="50999"/>
    <cellStyle name="Vírgula 8 2 2 2 4 3 3" xfId="51000"/>
    <cellStyle name="Vírgula 8 2 2 2 4 4" xfId="51001"/>
    <cellStyle name="Vírgula 8 2 2 2 4 5" xfId="51002"/>
    <cellStyle name="Vírgula 8 2 2 2 4 6" xfId="51003"/>
    <cellStyle name="Vírgula 8 2 2 2 5" xfId="51004"/>
    <cellStyle name="Vírgula 8 2 2 2 5 2" xfId="51005"/>
    <cellStyle name="Vírgula 8 2 2 2 5 3" xfId="51006"/>
    <cellStyle name="Vírgula 8 2 2 2 5 4" xfId="51007"/>
    <cellStyle name="Vírgula 8 2 2 2 6" xfId="51008"/>
    <cellStyle name="Vírgula 8 2 2 2 6 2" xfId="51009"/>
    <cellStyle name="Vírgula 8 2 2 2 6 3" xfId="51010"/>
    <cellStyle name="Vírgula 8 2 2 2 6 4" xfId="51011"/>
    <cellStyle name="Vírgula 8 2 2 2 7" xfId="51012"/>
    <cellStyle name="Vírgula 8 2 2 2 7 2" xfId="51013"/>
    <cellStyle name="Vírgula 8 2 2 2 7 3" xfId="51014"/>
    <cellStyle name="Vírgula 8 2 2 2 7 4" xfId="51015"/>
    <cellStyle name="Vírgula 8 2 2 2 8" xfId="51016"/>
    <cellStyle name="Vírgula 8 2 2 2 8 2" xfId="51017"/>
    <cellStyle name="Vírgula 8 2 2 2 8 3" xfId="51018"/>
    <cellStyle name="Vírgula 8 2 2 2 9" xfId="51019"/>
    <cellStyle name="Vírgula 8 2 2 3" xfId="51020"/>
    <cellStyle name="Vírgula 8 2 2 3 10" xfId="51021"/>
    <cellStyle name="Vírgula 8 2 2 3 2" xfId="51022"/>
    <cellStyle name="Vírgula 8 2 2 3 2 2" xfId="51023"/>
    <cellStyle name="Vírgula 8 2 2 3 2 2 2" xfId="51024"/>
    <cellStyle name="Vírgula 8 2 2 3 2 2 2 2" xfId="51025"/>
    <cellStyle name="Vírgula 8 2 2 3 2 2 2 3" xfId="51026"/>
    <cellStyle name="Vírgula 8 2 2 3 2 2 2 4" xfId="51027"/>
    <cellStyle name="Vírgula 8 2 2 3 2 2 3" xfId="51028"/>
    <cellStyle name="Vírgula 8 2 2 3 2 2 3 2" xfId="51029"/>
    <cellStyle name="Vírgula 8 2 2 3 2 2 3 3" xfId="51030"/>
    <cellStyle name="Vírgula 8 2 2 3 2 2 4" xfId="51031"/>
    <cellStyle name="Vírgula 8 2 2 3 2 2 5" xfId="51032"/>
    <cellStyle name="Vírgula 8 2 2 3 2 2 6" xfId="51033"/>
    <cellStyle name="Vírgula 8 2 2 3 2 3" xfId="51034"/>
    <cellStyle name="Vírgula 8 2 2 3 2 3 2" xfId="51035"/>
    <cellStyle name="Vírgula 8 2 2 3 2 3 3" xfId="51036"/>
    <cellStyle name="Vírgula 8 2 2 3 2 3 4" xfId="51037"/>
    <cellStyle name="Vírgula 8 2 2 3 2 4" xfId="51038"/>
    <cellStyle name="Vírgula 8 2 2 3 2 4 2" xfId="51039"/>
    <cellStyle name="Vírgula 8 2 2 3 2 4 3" xfId="51040"/>
    <cellStyle name="Vírgula 8 2 2 3 2 4 4" xfId="51041"/>
    <cellStyle name="Vírgula 8 2 2 3 2 5" xfId="51042"/>
    <cellStyle name="Vírgula 8 2 2 3 2 5 2" xfId="51043"/>
    <cellStyle name="Vírgula 8 2 2 3 2 5 3" xfId="51044"/>
    <cellStyle name="Vírgula 8 2 2 3 2 5 4" xfId="51045"/>
    <cellStyle name="Vírgula 8 2 2 3 2 6" xfId="51046"/>
    <cellStyle name="Vírgula 8 2 2 3 2 6 2" xfId="51047"/>
    <cellStyle name="Vírgula 8 2 2 3 2 6 3" xfId="51048"/>
    <cellStyle name="Vírgula 8 2 2 3 2 7" xfId="51049"/>
    <cellStyle name="Vírgula 8 2 2 3 2 8" xfId="51050"/>
    <cellStyle name="Vírgula 8 2 2 3 2 9" xfId="51051"/>
    <cellStyle name="Vírgula 8 2 2 3 3" xfId="51052"/>
    <cellStyle name="Vírgula 8 2 2 3 3 2" xfId="51053"/>
    <cellStyle name="Vírgula 8 2 2 3 3 2 2" xfId="51054"/>
    <cellStyle name="Vírgula 8 2 2 3 3 2 3" xfId="51055"/>
    <cellStyle name="Vírgula 8 2 2 3 3 2 4" xfId="51056"/>
    <cellStyle name="Vírgula 8 2 2 3 3 3" xfId="51057"/>
    <cellStyle name="Vírgula 8 2 2 3 3 3 2" xfId="51058"/>
    <cellStyle name="Vírgula 8 2 2 3 3 3 3" xfId="51059"/>
    <cellStyle name="Vírgula 8 2 2 3 3 4" xfId="51060"/>
    <cellStyle name="Vírgula 8 2 2 3 3 5" xfId="51061"/>
    <cellStyle name="Vírgula 8 2 2 3 3 6" xfId="51062"/>
    <cellStyle name="Vírgula 8 2 2 3 4" xfId="51063"/>
    <cellStyle name="Vírgula 8 2 2 3 4 2" xfId="51064"/>
    <cellStyle name="Vírgula 8 2 2 3 4 3" xfId="51065"/>
    <cellStyle name="Vírgula 8 2 2 3 4 4" xfId="51066"/>
    <cellStyle name="Vírgula 8 2 2 3 5" xfId="51067"/>
    <cellStyle name="Vírgula 8 2 2 3 5 2" xfId="51068"/>
    <cellStyle name="Vírgula 8 2 2 3 5 3" xfId="51069"/>
    <cellStyle name="Vírgula 8 2 2 3 5 4" xfId="51070"/>
    <cellStyle name="Vírgula 8 2 2 3 6" xfId="51071"/>
    <cellStyle name="Vírgula 8 2 2 3 6 2" xfId="51072"/>
    <cellStyle name="Vírgula 8 2 2 3 6 3" xfId="51073"/>
    <cellStyle name="Vírgula 8 2 2 3 6 4" xfId="51074"/>
    <cellStyle name="Vírgula 8 2 2 3 7" xfId="51075"/>
    <cellStyle name="Vírgula 8 2 2 3 7 2" xfId="51076"/>
    <cellStyle name="Vírgula 8 2 2 3 7 3" xfId="51077"/>
    <cellStyle name="Vírgula 8 2 2 3 8" xfId="51078"/>
    <cellStyle name="Vírgula 8 2 2 3 9" xfId="51079"/>
    <cellStyle name="Vírgula 8 2 2 4" xfId="51080"/>
    <cellStyle name="Vírgula 8 2 2 4 2" xfId="51081"/>
    <cellStyle name="Vírgula 8 2 2 4 2 2" xfId="51082"/>
    <cellStyle name="Vírgula 8 2 2 4 2 2 2" xfId="51083"/>
    <cellStyle name="Vírgula 8 2 2 4 2 2 3" xfId="51084"/>
    <cellStyle name="Vírgula 8 2 2 4 2 2 4" xfId="51085"/>
    <cellStyle name="Vírgula 8 2 2 4 2 3" xfId="51086"/>
    <cellStyle name="Vírgula 8 2 2 4 2 3 2" xfId="51087"/>
    <cellStyle name="Vírgula 8 2 2 4 2 3 3" xfId="51088"/>
    <cellStyle name="Vírgula 8 2 2 4 2 4" xfId="51089"/>
    <cellStyle name="Vírgula 8 2 2 4 2 5" xfId="51090"/>
    <cellStyle name="Vírgula 8 2 2 4 2 6" xfId="51091"/>
    <cellStyle name="Vírgula 8 2 2 4 3" xfId="51092"/>
    <cellStyle name="Vírgula 8 2 2 4 3 2" xfId="51093"/>
    <cellStyle name="Vírgula 8 2 2 4 3 3" xfId="51094"/>
    <cellStyle name="Vírgula 8 2 2 4 3 4" xfId="51095"/>
    <cellStyle name="Vírgula 8 2 2 4 4" xfId="51096"/>
    <cellStyle name="Vírgula 8 2 2 4 4 2" xfId="51097"/>
    <cellStyle name="Vírgula 8 2 2 4 4 3" xfId="51098"/>
    <cellStyle name="Vírgula 8 2 2 4 4 4" xfId="51099"/>
    <cellStyle name="Vírgula 8 2 2 4 5" xfId="51100"/>
    <cellStyle name="Vírgula 8 2 2 4 5 2" xfId="51101"/>
    <cellStyle name="Vírgula 8 2 2 4 5 3" xfId="51102"/>
    <cellStyle name="Vírgula 8 2 2 4 5 4" xfId="51103"/>
    <cellStyle name="Vírgula 8 2 2 4 6" xfId="51104"/>
    <cellStyle name="Vírgula 8 2 2 4 6 2" xfId="51105"/>
    <cellStyle name="Vírgula 8 2 2 4 6 3" xfId="51106"/>
    <cellStyle name="Vírgula 8 2 2 4 7" xfId="51107"/>
    <cellStyle name="Vírgula 8 2 2 4 8" xfId="51108"/>
    <cellStyle name="Vírgula 8 2 2 4 9" xfId="51109"/>
    <cellStyle name="Vírgula 8 2 2 5" xfId="51110"/>
    <cellStyle name="Vírgula 8 2 2 5 2" xfId="51111"/>
    <cellStyle name="Vírgula 8 2 2 5 2 2" xfId="51112"/>
    <cellStyle name="Vírgula 8 2 2 5 2 2 2" xfId="51113"/>
    <cellStyle name="Vírgula 8 2 2 5 2 2 3" xfId="51114"/>
    <cellStyle name="Vírgula 8 2 2 5 2 2 4" xfId="51115"/>
    <cellStyle name="Vírgula 8 2 2 5 2 3" xfId="51116"/>
    <cellStyle name="Vírgula 8 2 2 5 2 3 2" xfId="51117"/>
    <cellStyle name="Vírgula 8 2 2 5 2 3 3" xfId="51118"/>
    <cellStyle name="Vírgula 8 2 2 5 2 4" xfId="51119"/>
    <cellStyle name="Vírgula 8 2 2 5 2 5" xfId="51120"/>
    <cellStyle name="Vírgula 8 2 2 5 2 6" xfId="51121"/>
    <cellStyle name="Vírgula 8 2 2 5 3" xfId="51122"/>
    <cellStyle name="Vírgula 8 2 2 5 3 2" xfId="51123"/>
    <cellStyle name="Vírgula 8 2 2 5 3 3" xfId="51124"/>
    <cellStyle name="Vírgula 8 2 2 5 3 4" xfId="51125"/>
    <cellStyle name="Vírgula 8 2 2 5 4" xfId="51126"/>
    <cellStyle name="Vírgula 8 2 2 5 4 2" xfId="51127"/>
    <cellStyle name="Vírgula 8 2 2 5 4 3" xfId="51128"/>
    <cellStyle name="Vírgula 8 2 2 5 4 4" xfId="51129"/>
    <cellStyle name="Vírgula 8 2 2 5 5" xfId="51130"/>
    <cellStyle name="Vírgula 8 2 2 5 5 2" xfId="51131"/>
    <cellStyle name="Vírgula 8 2 2 5 5 3" xfId="51132"/>
    <cellStyle name="Vírgula 8 2 2 5 5 4" xfId="51133"/>
    <cellStyle name="Vírgula 8 2 2 5 6" xfId="51134"/>
    <cellStyle name="Vírgula 8 2 2 5 6 2" xfId="51135"/>
    <cellStyle name="Vírgula 8 2 2 5 6 3" xfId="51136"/>
    <cellStyle name="Vírgula 8 2 2 5 7" xfId="51137"/>
    <cellStyle name="Vírgula 8 2 2 5 8" xfId="51138"/>
    <cellStyle name="Vírgula 8 2 2 5 9" xfId="51139"/>
    <cellStyle name="Vírgula 8 2 2 6" xfId="51140"/>
    <cellStyle name="Vírgula 8 2 2 6 2" xfId="51141"/>
    <cellStyle name="Vírgula 8 2 2 6 2 2" xfId="51142"/>
    <cellStyle name="Vírgula 8 2 2 6 2 2 2" xfId="51143"/>
    <cellStyle name="Vírgula 8 2 2 6 2 2 3" xfId="51144"/>
    <cellStyle name="Vírgula 8 2 2 6 2 2 4" xfId="51145"/>
    <cellStyle name="Vírgula 8 2 2 6 2 3" xfId="51146"/>
    <cellStyle name="Vírgula 8 2 2 6 2 3 2" xfId="51147"/>
    <cellStyle name="Vírgula 8 2 2 6 2 3 3" xfId="51148"/>
    <cellStyle name="Vírgula 8 2 2 6 2 4" xfId="51149"/>
    <cellStyle name="Vírgula 8 2 2 6 2 5" xfId="51150"/>
    <cellStyle name="Vírgula 8 2 2 6 2 6" xfId="51151"/>
    <cellStyle name="Vírgula 8 2 2 6 3" xfId="51152"/>
    <cellStyle name="Vírgula 8 2 2 6 3 2" xfId="51153"/>
    <cellStyle name="Vírgula 8 2 2 6 3 3" xfId="51154"/>
    <cellStyle name="Vírgula 8 2 2 6 3 4" xfId="51155"/>
    <cellStyle name="Vírgula 8 2 2 6 4" xfId="51156"/>
    <cellStyle name="Vírgula 8 2 2 6 4 2" xfId="51157"/>
    <cellStyle name="Vírgula 8 2 2 6 4 3" xfId="51158"/>
    <cellStyle name="Vírgula 8 2 2 6 4 4" xfId="51159"/>
    <cellStyle name="Vírgula 8 2 2 6 5" xfId="51160"/>
    <cellStyle name="Vírgula 8 2 2 6 5 2" xfId="51161"/>
    <cellStyle name="Vírgula 8 2 2 6 5 3" xfId="51162"/>
    <cellStyle name="Vírgula 8 2 2 6 6" xfId="51163"/>
    <cellStyle name="Vírgula 8 2 2 6 7" xfId="51164"/>
    <cellStyle name="Vírgula 8 2 2 6 8" xfId="51165"/>
    <cellStyle name="Vírgula 8 2 2 7" xfId="51166"/>
    <cellStyle name="Vírgula 8 2 2 7 2" xfId="51167"/>
    <cellStyle name="Vírgula 8 2 2 7 2 2" xfId="51168"/>
    <cellStyle name="Vírgula 8 2 2 7 2 3" xfId="51169"/>
    <cellStyle name="Vírgula 8 2 2 7 2 4" xfId="51170"/>
    <cellStyle name="Vírgula 8 2 2 7 3" xfId="51171"/>
    <cellStyle name="Vírgula 8 2 2 7 3 2" xfId="51172"/>
    <cellStyle name="Vírgula 8 2 2 7 3 3" xfId="51173"/>
    <cellStyle name="Vírgula 8 2 2 7 4" xfId="51174"/>
    <cellStyle name="Vírgula 8 2 2 7 5" xfId="51175"/>
    <cellStyle name="Vírgula 8 2 2 7 6" xfId="51176"/>
    <cellStyle name="Vírgula 8 2 2 8" xfId="51177"/>
    <cellStyle name="Vírgula 8 2 2 8 2" xfId="51178"/>
    <cellStyle name="Vírgula 8 2 2 8 3" xfId="51179"/>
    <cellStyle name="Vírgula 8 2 2 8 4" xfId="51180"/>
    <cellStyle name="Vírgula 8 2 2 9" xfId="51181"/>
    <cellStyle name="Vírgula 8 2 2 9 2" xfId="51182"/>
    <cellStyle name="Vírgula 8 2 2 9 3" xfId="51183"/>
    <cellStyle name="Vírgula 8 2 2 9 4" xfId="51184"/>
    <cellStyle name="Vírgula 8 2 3" xfId="51185"/>
    <cellStyle name="Vírgula 8 2 3 10" xfId="51186"/>
    <cellStyle name="Vírgula 8 2 3 10 2" xfId="51187"/>
    <cellStyle name="Vírgula 8 2 3 10 3" xfId="51188"/>
    <cellStyle name="Vírgula 8 2 3 10 4" xfId="51189"/>
    <cellStyle name="Vírgula 8 2 3 11" xfId="51190"/>
    <cellStyle name="Vírgula 8 2 3 11 2" xfId="51191"/>
    <cellStyle name="Vírgula 8 2 3 11 3" xfId="51192"/>
    <cellStyle name="Vírgula 8 2 3 12" xfId="51193"/>
    <cellStyle name="Vírgula 8 2 3 13" xfId="51194"/>
    <cellStyle name="Vírgula 8 2 3 14" xfId="51195"/>
    <cellStyle name="Vírgula 8 2 3 2" xfId="51196"/>
    <cellStyle name="Vírgula 8 2 3 2 10" xfId="51197"/>
    <cellStyle name="Vírgula 8 2 3 2 11" xfId="51198"/>
    <cellStyle name="Vírgula 8 2 3 2 2" xfId="51199"/>
    <cellStyle name="Vírgula 8 2 3 2 2 10" xfId="51200"/>
    <cellStyle name="Vírgula 8 2 3 2 2 2" xfId="51201"/>
    <cellStyle name="Vírgula 8 2 3 2 2 2 2" xfId="51202"/>
    <cellStyle name="Vírgula 8 2 3 2 2 2 2 2" xfId="51203"/>
    <cellStyle name="Vírgula 8 2 3 2 2 2 2 2 2" xfId="51204"/>
    <cellStyle name="Vírgula 8 2 3 2 2 2 2 2 3" xfId="51205"/>
    <cellStyle name="Vírgula 8 2 3 2 2 2 2 2 4" xfId="51206"/>
    <cellStyle name="Vírgula 8 2 3 2 2 2 2 3" xfId="51207"/>
    <cellStyle name="Vírgula 8 2 3 2 2 2 2 3 2" xfId="51208"/>
    <cellStyle name="Vírgula 8 2 3 2 2 2 2 3 3" xfId="51209"/>
    <cellStyle name="Vírgula 8 2 3 2 2 2 2 4" xfId="51210"/>
    <cellStyle name="Vírgula 8 2 3 2 2 2 2 5" xfId="51211"/>
    <cellStyle name="Vírgula 8 2 3 2 2 2 2 6" xfId="51212"/>
    <cellStyle name="Vírgula 8 2 3 2 2 2 3" xfId="51213"/>
    <cellStyle name="Vírgula 8 2 3 2 2 2 3 2" xfId="51214"/>
    <cellStyle name="Vírgula 8 2 3 2 2 2 3 3" xfId="51215"/>
    <cellStyle name="Vírgula 8 2 3 2 2 2 3 4" xfId="51216"/>
    <cellStyle name="Vírgula 8 2 3 2 2 2 4" xfId="51217"/>
    <cellStyle name="Vírgula 8 2 3 2 2 2 4 2" xfId="51218"/>
    <cellStyle name="Vírgula 8 2 3 2 2 2 4 3" xfId="51219"/>
    <cellStyle name="Vírgula 8 2 3 2 2 2 4 4" xfId="51220"/>
    <cellStyle name="Vírgula 8 2 3 2 2 2 5" xfId="51221"/>
    <cellStyle name="Vírgula 8 2 3 2 2 2 5 2" xfId="51222"/>
    <cellStyle name="Vírgula 8 2 3 2 2 2 5 3" xfId="51223"/>
    <cellStyle name="Vírgula 8 2 3 2 2 2 5 4" xfId="51224"/>
    <cellStyle name="Vírgula 8 2 3 2 2 2 6" xfId="51225"/>
    <cellStyle name="Vírgula 8 2 3 2 2 2 6 2" xfId="51226"/>
    <cellStyle name="Vírgula 8 2 3 2 2 2 6 3" xfId="51227"/>
    <cellStyle name="Vírgula 8 2 3 2 2 2 7" xfId="51228"/>
    <cellStyle name="Vírgula 8 2 3 2 2 2 8" xfId="51229"/>
    <cellStyle name="Vírgula 8 2 3 2 2 2 9" xfId="51230"/>
    <cellStyle name="Vírgula 8 2 3 2 2 3" xfId="51231"/>
    <cellStyle name="Vírgula 8 2 3 2 2 3 2" xfId="51232"/>
    <cellStyle name="Vírgula 8 2 3 2 2 3 2 2" xfId="51233"/>
    <cellStyle name="Vírgula 8 2 3 2 2 3 2 3" xfId="51234"/>
    <cellStyle name="Vírgula 8 2 3 2 2 3 2 4" xfId="51235"/>
    <cellStyle name="Vírgula 8 2 3 2 2 3 3" xfId="51236"/>
    <cellStyle name="Vírgula 8 2 3 2 2 3 3 2" xfId="51237"/>
    <cellStyle name="Vírgula 8 2 3 2 2 3 3 3" xfId="51238"/>
    <cellStyle name="Vírgula 8 2 3 2 2 3 4" xfId="51239"/>
    <cellStyle name="Vírgula 8 2 3 2 2 3 5" xfId="51240"/>
    <cellStyle name="Vírgula 8 2 3 2 2 3 6" xfId="51241"/>
    <cellStyle name="Vírgula 8 2 3 2 2 4" xfId="51242"/>
    <cellStyle name="Vírgula 8 2 3 2 2 4 2" xfId="51243"/>
    <cellStyle name="Vírgula 8 2 3 2 2 4 3" xfId="51244"/>
    <cellStyle name="Vírgula 8 2 3 2 2 4 4" xfId="51245"/>
    <cellStyle name="Vírgula 8 2 3 2 2 5" xfId="51246"/>
    <cellStyle name="Vírgula 8 2 3 2 2 5 2" xfId="51247"/>
    <cellStyle name="Vírgula 8 2 3 2 2 5 3" xfId="51248"/>
    <cellStyle name="Vírgula 8 2 3 2 2 5 4" xfId="51249"/>
    <cellStyle name="Vírgula 8 2 3 2 2 6" xfId="51250"/>
    <cellStyle name="Vírgula 8 2 3 2 2 6 2" xfId="51251"/>
    <cellStyle name="Vírgula 8 2 3 2 2 6 3" xfId="51252"/>
    <cellStyle name="Vírgula 8 2 3 2 2 6 4" xfId="51253"/>
    <cellStyle name="Vírgula 8 2 3 2 2 7" xfId="51254"/>
    <cellStyle name="Vírgula 8 2 3 2 2 7 2" xfId="51255"/>
    <cellStyle name="Vírgula 8 2 3 2 2 7 3" xfId="51256"/>
    <cellStyle name="Vírgula 8 2 3 2 2 8" xfId="51257"/>
    <cellStyle name="Vírgula 8 2 3 2 2 9" xfId="51258"/>
    <cellStyle name="Vírgula 8 2 3 2 3" xfId="51259"/>
    <cellStyle name="Vírgula 8 2 3 2 3 2" xfId="51260"/>
    <cellStyle name="Vírgula 8 2 3 2 3 2 2" xfId="51261"/>
    <cellStyle name="Vírgula 8 2 3 2 3 2 2 2" xfId="51262"/>
    <cellStyle name="Vírgula 8 2 3 2 3 2 2 3" xfId="51263"/>
    <cellStyle name="Vírgula 8 2 3 2 3 2 2 4" xfId="51264"/>
    <cellStyle name="Vírgula 8 2 3 2 3 2 3" xfId="51265"/>
    <cellStyle name="Vírgula 8 2 3 2 3 2 3 2" xfId="51266"/>
    <cellStyle name="Vírgula 8 2 3 2 3 2 3 3" xfId="51267"/>
    <cellStyle name="Vírgula 8 2 3 2 3 2 4" xfId="51268"/>
    <cellStyle name="Vírgula 8 2 3 2 3 2 5" xfId="51269"/>
    <cellStyle name="Vírgula 8 2 3 2 3 2 6" xfId="51270"/>
    <cellStyle name="Vírgula 8 2 3 2 3 3" xfId="51271"/>
    <cellStyle name="Vírgula 8 2 3 2 3 3 2" xfId="51272"/>
    <cellStyle name="Vírgula 8 2 3 2 3 3 3" xfId="51273"/>
    <cellStyle name="Vírgula 8 2 3 2 3 3 4" xfId="51274"/>
    <cellStyle name="Vírgula 8 2 3 2 3 4" xfId="51275"/>
    <cellStyle name="Vírgula 8 2 3 2 3 4 2" xfId="51276"/>
    <cellStyle name="Vírgula 8 2 3 2 3 4 3" xfId="51277"/>
    <cellStyle name="Vírgula 8 2 3 2 3 4 4" xfId="51278"/>
    <cellStyle name="Vírgula 8 2 3 2 3 5" xfId="51279"/>
    <cellStyle name="Vírgula 8 2 3 2 3 5 2" xfId="51280"/>
    <cellStyle name="Vírgula 8 2 3 2 3 5 3" xfId="51281"/>
    <cellStyle name="Vírgula 8 2 3 2 3 5 4" xfId="51282"/>
    <cellStyle name="Vírgula 8 2 3 2 3 6" xfId="51283"/>
    <cellStyle name="Vírgula 8 2 3 2 3 6 2" xfId="51284"/>
    <cellStyle name="Vírgula 8 2 3 2 3 6 3" xfId="51285"/>
    <cellStyle name="Vírgula 8 2 3 2 3 7" xfId="51286"/>
    <cellStyle name="Vírgula 8 2 3 2 3 8" xfId="51287"/>
    <cellStyle name="Vírgula 8 2 3 2 3 9" xfId="51288"/>
    <cellStyle name="Vírgula 8 2 3 2 4" xfId="51289"/>
    <cellStyle name="Vírgula 8 2 3 2 4 2" xfId="51290"/>
    <cellStyle name="Vírgula 8 2 3 2 4 2 2" xfId="51291"/>
    <cellStyle name="Vírgula 8 2 3 2 4 2 3" xfId="51292"/>
    <cellStyle name="Vírgula 8 2 3 2 4 2 4" xfId="51293"/>
    <cellStyle name="Vírgula 8 2 3 2 4 3" xfId="51294"/>
    <cellStyle name="Vírgula 8 2 3 2 4 3 2" xfId="51295"/>
    <cellStyle name="Vírgula 8 2 3 2 4 3 3" xfId="51296"/>
    <cellStyle name="Vírgula 8 2 3 2 4 4" xfId="51297"/>
    <cellStyle name="Vírgula 8 2 3 2 4 5" xfId="51298"/>
    <cellStyle name="Vírgula 8 2 3 2 4 6" xfId="51299"/>
    <cellStyle name="Vírgula 8 2 3 2 5" xfId="51300"/>
    <cellStyle name="Vírgula 8 2 3 2 5 2" xfId="51301"/>
    <cellStyle name="Vírgula 8 2 3 2 5 3" xfId="51302"/>
    <cellStyle name="Vírgula 8 2 3 2 5 4" xfId="51303"/>
    <cellStyle name="Vírgula 8 2 3 2 6" xfId="51304"/>
    <cellStyle name="Vírgula 8 2 3 2 6 2" xfId="51305"/>
    <cellStyle name="Vírgula 8 2 3 2 6 3" xfId="51306"/>
    <cellStyle name="Vírgula 8 2 3 2 6 4" xfId="51307"/>
    <cellStyle name="Vírgula 8 2 3 2 7" xfId="51308"/>
    <cellStyle name="Vírgula 8 2 3 2 7 2" xfId="51309"/>
    <cellStyle name="Vírgula 8 2 3 2 7 3" xfId="51310"/>
    <cellStyle name="Vírgula 8 2 3 2 7 4" xfId="51311"/>
    <cellStyle name="Vírgula 8 2 3 2 8" xfId="51312"/>
    <cellStyle name="Vírgula 8 2 3 2 8 2" xfId="51313"/>
    <cellStyle name="Vírgula 8 2 3 2 8 3" xfId="51314"/>
    <cellStyle name="Vírgula 8 2 3 2 9" xfId="51315"/>
    <cellStyle name="Vírgula 8 2 3 3" xfId="51316"/>
    <cellStyle name="Vírgula 8 2 3 3 10" xfId="51317"/>
    <cellStyle name="Vírgula 8 2 3 3 2" xfId="51318"/>
    <cellStyle name="Vírgula 8 2 3 3 2 2" xfId="51319"/>
    <cellStyle name="Vírgula 8 2 3 3 2 2 2" xfId="51320"/>
    <cellStyle name="Vírgula 8 2 3 3 2 2 2 2" xfId="51321"/>
    <cellStyle name="Vírgula 8 2 3 3 2 2 2 3" xfId="51322"/>
    <cellStyle name="Vírgula 8 2 3 3 2 2 2 4" xfId="51323"/>
    <cellStyle name="Vírgula 8 2 3 3 2 2 3" xfId="51324"/>
    <cellStyle name="Vírgula 8 2 3 3 2 2 3 2" xfId="51325"/>
    <cellStyle name="Vírgula 8 2 3 3 2 2 3 3" xfId="51326"/>
    <cellStyle name="Vírgula 8 2 3 3 2 2 4" xfId="51327"/>
    <cellStyle name="Vírgula 8 2 3 3 2 2 5" xfId="51328"/>
    <cellStyle name="Vírgula 8 2 3 3 2 2 6" xfId="51329"/>
    <cellStyle name="Vírgula 8 2 3 3 2 3" xfId="51330"/>
    <cellStyle name="Vírgula 8 2 3 3 2 3 2" xfId="51331"/>
    <cellStyle name="Vírgula 8 2 3 3 2 3 3" xfId="51332"/>
    <cellStyle name="Vírgula 8 2 3 3 2 3 4" xfId="51333"/>
    <cellStyle name="Vírgula 8 2 3 3 2 4" xfId="51334"/>
    <cellStyle name="Vírgula 8 2 3 3 2 4 2" xfId="51335"/>
    <cellStyle name="Vírgula 8 2 3 3 2 4 3" xfId="51336"/>
    <cellStyle name="Vírgula 8 2 3 3 2 4 4" xfId="51337"/>
    <cellStyle name="Vírgula 8 2 3 3 2 5" xfId="51338"/>
    <cellStyle name="Vírgula 8 2 3 3 2 5 2" xfId="51339"/>
    <cellStyle name="Vírgula 8 2 3 3 2 5 3" xfId="51340"/>
    <cellStyle name="Vírgula 8 2 3 3 2 5 4" xfId="51341"/>
    <cellStyle name="Vírgula 8 2 3 3 2 6" xfId="51342"/>
    <cellStyle name="Vírgula 8 2 3 3 2 6 2" xfId="51343"/>
    <cellStyle name="Vírgula 8 2 3 3 2 6 3" xfId="51344"/>
    <cellStyle name="Vírgula 8 2 3 3 2 7" xfId="51345"/>
    <cellStyle name="Vírgula 8 2 3 3 2 8" xfId="51346"/>
    <cellStyle name="Vírgula 8 2 3 3 2 9" xfId="51347"/>
    <cellStyle name="Vírgula 8 2 3 3 3" xfId="51348"/>
    <cellStyle name="Vírgula 8 2 3 3 3 2" xfId="51349"/>
    <cellStyle name="Vírgula 8 2 3 3 3 2 2" xfId="51350"/>
    <cellStyle name="Vírgula 8 2 3 3 3 2 3" xfId="51351"/>
    <cellStyle name="Vírgula 8 2 3 3 3 2 4" xfId="51352"/>
    <cellStyle name="Vírgula 8 2 3 3 3 3" xfId="51353"/>
    <cellStyle name="Vírgula 8 2 3 3 3 3 2" xfId="51354"/>
    <cellStyle name="Vírgula 8 2 3 3 3 3 3" xfId="51355"/>
    <cellStyle name="Vírgula 8 2 3 3 3 4" xfId="51356"/>
    <cellStyle name="Vírgula 8 2 3 3 3 5" xfId="51357"/>
    <cellStyle name="Vírgula 8 2 3 3 3 6" xfId="51358"/>
    <cellStyle name="Vírgula 8 2 3 3 4" xfId="51359"/>
    <cellStyle name="Vírgula 8 2 3 3 4 2" xfId="51360"/>
    <cellStyle name="Vírgula 8 2 3 3 4 3" xfId="51361"/>
    <cellStyle name="Vírgula 8 2 3 3 4 4" xfId="51362"/>
    <cellStyle name="Vírgula 8 2 3 3 5" xfId="51363"/>
    <cellStyle name="Vírgula 8 2 3 3 5 2" xfId="51364"/>
    <cellStyle name="Vírgula 8 2 3 3 5 3" xfId="51365"/>
    <cellStyle name="Vírgula 8 2 3 3 5 4" xfId="51366"/>
    <cellStyle name="Vírgula 8 2 3 3 6" xfId="51367"/>
    <cellStyle name="Vírgula 8 2 3 3 6 2" xfId="51368"/>
    <cellStyle name="Vírgula 8 2 3 3 6 3" xfId="51369"/>
    <cellStyle name="Vírgula 8 2 3 3 6 4" xfId="51370"/>
    <cellStyle name="Vírgula 8 2 3 3 7" xfId="51371"/>
    <cellStyle name="Vírgula 8 2 3 3 7 2" xfId="51372"/>
    <cellStyle name="Vírgula 8 2 3 3 7 3" xfId="51373"/>
    <cellStyle name="Vírgula 8 2 3 3 8" xfId="51374"/>
    <cellStyle name="Vírgula 8 2 3 3 9" xfId="51375"/>
    <cellStyle name="Vírgula 8 2 3 4" xfId="51376"/>
    <cellStyle name="Vírgula 8 2 3 4 2" xfId="51377"/>
    <cellStyle name="Vírgula 8 2 3 4 2 2" xfId="51378"/>
    <cellStyle name="Vírgula 8 2 3 4 2 2 2" xfId="51379"/>
    <cellStyle name="Vírgula 8 2 3 4 2 2 3" xfId="51380"/>
    <cellStyle name="Vírgula 8 2 3 4 2 2 4" xfId="51381"/>
    <cellStyle name="Vírgula 8 2 3 4 2 3" xfId="51382"/>
    <cellStyle name="Vírgula 8 2 3 4 2 3 2" xfId="51383"/>
    <cellStyle name="Vírgula 8 2 3 4 2 3 3" xfId="51384"/>
    <cellStyle name="Vírgula 8 2 3 4 2 4" xfId="51385"/>
    <cellStyle name="Vírgula 8 2 3 4 2 5" xfId="51386"/>
    <cellStyle name="Vírgula 8 2 3 4 2 6" xfId="51387"/>
    <cellStyle name="Vírgula 8 2 3 4 3" xfId="51388"/>
    <cellStyle name="Vírgula 8 2 3 4 3 2" xfId="51389"/>
    <cellStyle name="Vírgula 8 2 3 4 3 3" xfId="51390"/>
    <cellStyle name="Vírgula 8 2 3 4 3 4" xfId="51391"/>
    <cellStyle name="Vírgula 8 2 3 4 4" xfId="51392"/>
    <cellStyle name="Vírgula 8 2 3 4 4 2" xfId="51393"/>
    <cellStyle name="Vírgula 8 2 3 4 4 3" xfId="51394"/>
    <cellStyle name="Vírgula 8 2 3 4 4 4" xfId="51395"/>
    <cellStyle name="Vírgula 8 2 3 4 5" xfId="51396"/>
    <cellStyle name="Vírgula 8 2 3 4 5 2" xfId="51397"/>
    <cellStyle name="Vírgula 8 2 3 4 5 3" xfId="51398"/>
    <cellStyle name="Vírgula 8 2 3 4 5 4" xfId="51399"/>
    <cellStyle name="Vírgula 8 2 3 4 6" xfId="51400"/>
    <cellStyle name="Vírgula 8 2 3 4 6 2" xfId="51401"/>
    <cellStyle name="Vírgula 8 2 3 4 6 3" xfId="51402"/>
    <cellStyle name="Vírgula 8 2 3 4 7" xfId="51403"/>
    <cellStyle name="Vírgula 8 2 3 4 8" xfId="51404"/>
    <cellStyle name="Vírgula 8 2 3 4 9" xfId="51405"/>
    <cellStyle name="Vírgula 8 2 3 5" xfId="51406"/>
    <cellStyle name="Vírgula 8 2 3 5 2" xfId="51407"/>
    <cellStyle name="Vírgula 8 2 3 5 2 2" xfId="51408"/>
    <cellStyle name="Vírgula 8 2 3 5 2 2 2" xfId="51409"/>
    <cellStyle name="Vírgula 8 2 3 5 2 2 3" xfId="51410"/>
    <cellStyle name="Vírgula 8 2 3 5 2 2 4" xfId="51411"/>
    <cellStyle name="Vírgula 8 2 3 5 2 3" xfId="51412"/>
    <cellStyle name="Vírgula 8 2 3 5 2 3 2" xfId="51413"/>
    <cellStyle name="Vírgula 8 2 3 5 2 3 3" xfId="51414"/>
    <cellStyle name="Vírgula 8 2 3 5 2 4" xfId="51415"/>
    <cellStyle name="Vírgula 8 2 3 5 2 5" xfId="51416"/>
    <cellStyle name="Vírgula 8 2 3 5 2 6" xfId="51417"/>
    <cellStyle name="Vírgula 8 2 3 5 3" xfId="51418"/>
    <cellStyle name="Vírgula 8 2 3 5 3 2" xfId="51419"/>
    <cellStyle name="Vírgula 8 2 3 5 3 3" xfId="51420"/>
    <cellStyle name="Vírgula 8 2 3 5 3 4" xfId="51421"/>
    <cellStyle name="Vírgula 8 2 3 5 4" xfId="51422"/>
    <cellStyle name="Vírgula 8 2 3 5 4 2" xfId="51423"/>
    <cellStyle name="Vírgula 8 2 3 5 4 3" xfId="51424"/>
    <cellStyle name="Vírgula 8 2 3 5 4 4" xfId="51425"/>
    <cellStyle name="Vírgula 8 2 3 5 5" xfId="51426"/>
    <cellStyle name="Vírgula 8 2 3 5 5 2" xfId="51427"/>
    <cellStyle name="Vírgula 8 2 3 5 5 3" xfId="51428"/>
    <cellStyle name="Vírgula 8 2 3 5 5 4" xfId="51429"/>
    <cellStyle name="Vírgula 8 2 3 5 6" xfId="51430"/>
    <cellStyle name="Vírgula 8 2 3 5 6 2" xfId="51431"/>
    <cellStyle name="Vírgula 8 2 3 5 6 3" xfId="51432"/>
    <cellStyle name="Vírgula 8 2 3 5 7" xfId="51433"/>
    <cellStyle name="Vírgula 8 2 3 5 8" xfId="51434"/>
    <cellStyle name="Vírgula 8 2 3 5 9" xfId="51435"/>
    <cellStyle name="Vírgula 8 2 3 6" xfId="51436"/>
    <cellStyle name="Vírgula 8 2 3 6 2" xfId="51437"/>
    <cellStyle name="Vírgula 8 2 3 6 2 2" xfId="51438"/>
    <cellStyle name="Vírgula 8 2 3 6 2 2 2" xfId="51439"/>
    <cellStyle name="Vírgula 8 2 3 6 2 2 3" xfId="51440"/>
    <cellStyle name="Vírgula 8 2 3 6 2 2 4" xfId="51441"/>
    <cellStyle name="Vírgula 8 2 3 6 2 3" xfId="51442"/>
    <cellStyle name="Vírgula 8 2 3 6 2 3 2" xfId="51443"/>
    <cellStyle name="Vírgula 8 2 3 6 2 3 3" xfId="51444"/>
    <cellStyle name="Vírgula 8 2 3 6 2 4" xfId="51445"/>
    <cellStyle name="Vírgula 8 2 3 6 2 5" xfId="51446"/>
    <cellStyle name="Vírgula 8 2 3 6 2 6" xfId="51447"/>
    <cellStyle name="Vírgula 8 2 3 6 3" xfId="51448"/>
    <cellStyle name="Vírgula 8 2 3 6 3 2" xfId="51449"/>
    <cellStyle name="Vírgula 8 2 3 6 3 3" xfId="51450"/>
    <cellStyle name="Vírgula 8 2 3 6 3 4" xfId="51451"/>
    <cellStyle name="Vírgula 8 2 3 6 4" xfId="51452"/>
    <cellStyle name="Vírgula 8 2 3 6 4 2" xfId="51453"/>
    <cellStyle name="Vírgula 8 2 3 6 4 3" xfId="51454"/>
    <cellStyle name="Vírgula 8 2 3 6 4 4" xfId="51455"/>
    <cellStyle name="Vírgula 8 2 3 6 5" xfId="51456"/>
    <cellStyle name="Vírgula 8 2 3 6 5 2" xfId="51457"/>
    <cellStyle name="Vírgula 8 2 3 6 5 3" xfId="51458"/>
    <cellStyle name="Vírgula 8 2 3 6 6" xfId="51459"/>
    <cellStyle name="Vírgula 8 2 3 6 7" xfId="51460"/>
    <cellStyle name="Vírgula 8 2 3 6 8" xfId="51461"/>
    <cellStyle name="Vírgula 8 2 3 7" xfId="51462"/>
    <cellStyle name="Vírgula 8 2 3 7 2" xfId="51463"/>
    <cellStyle name="Vírgula 8 2 3 7 2 2" xfId="51464"/>
    <cellStyle name="Vírgula 8 2 3 7 2 3" xfId="51465"/>
    <cellStyle name="Vírgula 8 2 3 7 2 4" xfId="51466"/>
    <cellStyle name="Vírgula 8 2 3 7 3" xfId="51467"/>
    <cellStyle name="Vírgula 8 2 3 7 3 2" xfId="51468"/>
    <cellStyle name="Vírgula 8 2 3 7 3 3" xfId="51469"/>
    <cellStyle name="Vírgula 8 2 3 7 4" xfId="51470"/>
    <cellStyle name="Vírgula 8 2 3 7 5" xfId="51471"/>
    <cellStyle name="Vírgula 8 2 3 7 6" xfId="51472"/>
    <cellStyle name="Vírgula 8 2 3 8" xfId="51473"/>
    <cellStyle name="Vírgula 8 2 3 8 2" xfId="51474"/>
    <cellStyle name="Vírgula 8 2 3 8 3" xfId="51475"/>
    <cellStyle name="Vírgula 8 2 3 8 4" xfId="51476"/>
    <cellStyle name="Vírgula 8 2 3 9" xfId="51477"/>
    <cellStyle name="Vírgula 8 2 3 9 2" xfId="51478"/>
    <cellStyle name="Vírgula 8 2 3 9 3" xfId="51479"/>
    <cellStyle name="Vírgula 8 2 3 9 4" xfId="51480"/>
    <cellStyle name="Vírgula 8 2 4" xfId="51481"/>
    <cellStyle name="Vírgula 8 2 4 10" xfId="51482"/>
    <cellStyle name="Vírgula 8 2 4 11" xfId="51483"/>
    <cellStyle name="Vírgula 8 2 4 2" xfId="51484"/>
    <cellStyle name="Vírgula 8 2 4 2 10" xfId="51485"/>
    <cellStyle name="Vírgula 8 2 4 2 2" xfId="51486"/>
    <cellStyle name="Vírgula 8 2 4 2 2 2" xfId="51487"/>
    <cellStyle name="Vírgula 8 2 4 2 2 2 2" xfId="51488"/>
    <cellStyle name="Vírgula 8 2 4 2 2 2 2 2" xfId="51489"/>
    <cellStyle name="Vírgula 8 2 4 2 2 2 2 3" xfId="51490"/>
    <cellStyle name="Vírgula 8 2 4 2 2 2 2 4" xfId="51491"/>
    <cellStyle name="Vírgula 8 2 4 2 2 2 3" xfId="51492"/>
    <cellStyle name="Vírgula 8 2 4 2 2 2 3 2" xfId="51493"/>
    <cellStyle name="Vírgula 8 2 4 2 2 2 3 3" xfId="51494"/>
    <cellStyle name="Vírgula 8 2 4 2 2 2 4" xfId="51495"/>
    <cellStyle name="Vírgula 8 2 4 2 2 2 5" xfId="51496"/>
    <cellStyle name="Vírgula 8 2 4 2 2 2 6" xfId="51497"/>
    <cellStyle name="Vírgula 8 2 4 2 2 3" xfId="51498"/>
    <cellStyle name="Vírgula 8 2 4 2 2 3 2" xfId="51499"/>
    <cellStyle name="Vírgula 8 2 4 2 2 3 3" xfId="51500"/>
    <cellStyle name="Vírgula 8 2 4 2 2 3 4" xfId="51501"/>
    <cellStyle name="Vírgula 8 2 4 2 2 4" xfId="51502"/>
    <cellStyle name="Vírgula 8 2 4 2 2 4 2" xfId="51503"/>
    <cellStyle name="Vírgula 8 2 4 2 2 4 3" xfId="51504"/>
    <cellStyle name="Vírgula 8 2 4 2 2 4 4" xfId="51505"/>
    <cellStyle name="Vírgula 8 2 4 2 2 5" xfId="51506"/>
    <cellStyle name="Vírgula 8 2 4 2 2 5 2" xfId="51507"/>
    <cellStyle name="Vírgula 8 2 4 2 2 5 3" xfId="51508"/>
    <cellStyle name="Vírgula 8 2 4 2 2 5 4" xfId="51509"/>
    <cellStyle name="Vírgula 8 2 4 2 2 6" xfId="51510"/>
    <cellStyle name="Vírgula 8 2 4 2 2 6 2" xfId="51511"/>
    <cellStyle name="Vírgula 8 2 4 2 2 6 3" xfId="51512"/>
    <cellStyle name="Vírgula 8 2 4 2 2 7" xfId="51513"/>
    <cellStyle name="Vírgula 8 2 4 2 2 8" xfId="51514"/>
    <cellStyle name="Vírgula 8 2 4 2 2 9" xfId="51515"/>
    <cellStyle name="Vírgula 8 2 4 2 3" xfId="51516"/>
    <cellStyle name="Vírgula 8 2 4 2 3 2" xfId="51517"/>
    <cellStyle name="Vírgula 8 2 4 2 3 2 2" xfId="51518"/>
    <cellStyle name="Vírgula 8 2 4 2 3 2 3" xfId="51519"/>
    <cellStyle name="Vírgula 8 2 4 2 3 2 4" xfId="51520"/>
    <cellStyle name="Vírgula 8 2 4 2 3 3" xfId="51521"/>
    <cellStyle name="Vírgula 8 2 4 2 3 3 2" xfId="51522"/>
    <cellStyle name="Vírgula 8 2 4 2 3 3 3" xfId="51523"/>
    <cellStyle name="Vírgula 8 2 4 2 3 4" xfId="51524"/>
    <cellStyle name="Vírgula 8 2 4 2 3 5" xfId="51525"/>
    <cellStyle name="Vírgula 8 2 4 2 3 6" xfId="51526"/>
    <cellStyle name="Vírgula 8 2 4 2 4" xfId="51527"/>
    <cellStyle name="Vírgula 8 2 4 2 4 2" xfId="51528"/>
    <cellStyle name="Vírgula 8 2 4 2 4 3" xfId="51529"/>
    <cellStyle name="Vírgula 8 2 4 2 4 4" xfId="51530"/>
    <cellStyle name="Vírgula 8 2 4 2 5" xfId="51531"/>
    <cellStyle name="Vírgula 8 2 4 2 5 2" xfId="51532"/>
    <cellStyle name="Vírgula 8 2 4 2 5 3" xfId="51533"/>
    <cellStyle name="Vírgula 8 2 4 2 5 4" xfId="51534"/>
    <cellStyle name="Vírgula 8 2 4 2 6" xfId="51535"/>
    <cellStyle name="Vírgula 8 2 4 2 6 2" xfId="51536"/>
    <cellStyle name="Vírgula 8 2 4 2 6 3" xfId="51537"/>
    <cellStyle name="Vírgula 8 2 4 2 6 4" xfId="51538"/>
    <cellStyle name="Vírgula 8 2 4 2 7" xfId="51539"/>
    <cellStyle name="Vírgula 8 2 4 2 7 2" xfId="51540"/>
    <cellStyle name="Vírgula 8 2 4 2 7 3" xfId="51541"/>
    <cellStyle name="Vírgula 8 2 4 2 8" xfId="51542"/>
    <cellStyle name="Vírgula 8 2 4 2 9" xfId="51543"/>
    <cellStyle name="Vírgula 8 2 4 3" xfId="51544"/>
    <cellStyle name="Vírgula 8 2 4 3 2" xfId="51545"/>
    <cellStyle name="Vírgula 8 2 4 3 2 2" xfId="51546"/>
    <cellStyle name="Vírgula 8 2 4 3 2 2 2" xfId="51547"/>
    <cellStyle name="Vírgula 8 2 4 3 2 2 3" xfId="51548"/>
    <cellStyle name="Vírgula 8 2 4 3 2 2 4" xfId="51549"/>
    <cellStyle name="Vírgula 8 2 4 3 2 3" xfId="51550"/>
    <cellStyle name="Vírgula 8 2 4 3 2 3 2" xfId="51551"/>
    <cellStyle name="Vírgula 8 2 4 3 2 3 3" xfId="51552"/>
    <cellStyle name="Vírgula 8 2 4 3 2 4" xfId="51553"/>
    <cellStyle name="Vírgula 8 2 4 3 2 5" xfId="51554"/>
    <cellStyle name="Vírgula 8 2 4 3 2 6" xfId="51555"/>
    <cellStyle name="Vírgula 8 2 4 3 3" xfId="51556"/>
    <cellStyle name="Vírgula 8 2 4 3 3 2" xfId="51557"/>
    <cellStyle name="Vírgula 8 2 4 3 3 3" xfId="51558"/>
    <cellStyle name="Vírgula 8 2 4 3 3 4" xfId="51559"/>
    <cellStyle name="Vírgula 8 2 4 3 4" xfId="51560"/>
    <cellStyle name="Vírgula 8 2 4 3 4 2" xfId="51561"/>
    <cellStyle name="Vírgula 8 2 4 3 4 3" xfId="51562"/>
    <cellStyle name="Vírgula 8 2 4 3 4 4" xfId="51563"/>
    <cellStyle name="Vírgula 8 2 4 3 5" xfId="51564"/>
    <cellStyle name="Vírgula 8 2 4 3 5 2" xfId="51565"/>
    <cellStyle name="Vírgula 8 2 4 3 5 3" xfId="51566"/>
    <cellStyle name="Vírgula 8 2 4 3 5 4" xfId="51567"/>
    <cellStyle name="Vírgula 8 2 4 3 6" xfId="51568"/>
    <cellStyle name="Vírgula 8 2 4 3 6 2" xfId="51569"/>
    <cellStyle name="Vírgula 8 2 4 3 6 3" xfId="51570"/>
    <cellStyle name="Vírgula 8 2 4 3 7" xfId="51571"/>
    <cellStyle name="Vírgula 8 2 4 3 8" xfId="51572"/>
    <cellStyle name="Vírgula 8 2 4 3 9" xfId="51573"/>
    <cellStyle name="Vírgula 8 2 4 4" xfId="51574"/>
    <cellStyle name="Vírgula 8 2 4 4 2" xfId="51575"/>
    <cellStyle name="Vírgula 8 2 4 4 2 2" xfId="51576"/>
    <cellStyle name="Vírgula 8 2 4 4 2 3" xfId="51577"/>
    <cellStyle name="Vírgula 8 2 4 4 2 4" xfId="51578"/>
    <cellStyle name="Vírgula 8 2 4 4 3" xfId="51579"/>
    <cellStyle name="Vírgula 8 2 4 4 3 2" xfId="51580"/>
    <cellStyle name="Vírgula 8 2 4 4 3 3" xfId="51581"/>
    <cellStyle name="Vírgula 8 2 4 4 4" xfId="51582"/>
    <cellStyle name="Vírgula 8 2 4 4 5" xfId="51583"/>
    <cellStyle name="Vírgula 8 2 4 4 6" xfId="51584"/>
    <cellStyle name="Vírgula 8 2 4 5" xfId="51585"/>
    <cellStyle name="Vírgula 8 2 4 5 2" xfId="51586"/>
    <cellStyle name="Vírgula 8 2 4 5 3" xfId="51587"/>
    <cellStyle name="Vírgula 8 2 4 5 4" xfId="51588"/>
    <cellStyle name="Vírgula 8 2 4 6" xfId="51589"/>
    <cellStyle name="Vírgula 8 2 4 6 2" xfId="51590"/>
    <cellStyle name="Vírgula 8 2 4 6 3" xfId="51591"/>
    <cellStyle name="Vírgula 8 2 4 6 4" xfId="51592"/>
    <cellStyle name="Vírgula 8 2 4 7" xfId="51593"/>
    <cellStyle name="Vírgula 8 2 4 7 2" xfId="51594"/>
    <cellStyle name="Vírgula 8 2 4 7 3" xfId="51595"/>
    <cellStyle name="Vírgula 8 2 4 7 4" xfId="51596"/>
    <cellStyle name="Vírgula 8 2 4 8" xfId="51597"/>
    <cellStyle name="Vírgula 8 2 4 8 2" xfId="51598"/>
    <cellStyle name="Vírgula 8 2 4 8 3" xfId="51599"/>
    <cellStyle name="Vírgula 8 2 4 9" xfId="51600"/>
    <cellStyle name="Vírgula 8 2 5" xfId="51601"/>
    <cellStyle name="Vírgula 8 2 5 10" xfId="51602"/>
    <cellStyle name="Vírgula 8 2 5 11" xfId="51603"/>
    <cellStyle name="Vírgula 8 2 5 2" xfId="51604"/>
    <cellStyle name="Vírgula 8 2 5 2 10" xfId="51605"/>
    <cellStyle name="Vírgula 8 2 5 2 2" xfId="51606"/>
    <cellStyle name="Vírgula 8 2 5 2 2 2" xfId="51607"/>
    <cellStyle name="Vírgula 8 2 5 2 2 2 2" xfId="51608"/>
    <cellStyle name="Vírgula 8 2 5 2 2 2 2 2" xfId="51609"/>
    <cellStyle name="Vírgula 8 2 5 2 2 2 2 3" xfId="51610"/>
    <cellStyle name="Vírgula 8 2 5 2 2 2 2 4" xfId="51611"/>
    <cellStyle name="Vírgula 8 2 5 2 2 2 3" xfId="51612"/>
    <cellStyle name="Vírgula 8 2 5 2 2 2 3 2" xfId="51613"/>
    <cellStyle name="Vírgula 8 2 5 2 2 2 3 3" xfId="51614"/>
    <cellStyle name="Vírgula 8 2 5 2 2 2 4" xfId="51615"/>
    <cellStyle name="Vírgula 8 2 5 2 2 2 5" xfId="51616"/>
    <cellStyle name="Vírgula 8 2 5 2 2 2 6" xfId="51617"/>
    <cellStyle name="Vírgula 8 2 5 2 2 3" xfId="51618"/>
    <cellStyle name="Vírgula 8 2 5 2 2 3 2" xfId="51619"/>
    <cellStyle name="Vírgula 8 2 5 2 2 3 3" xfId="51620"/>
    <cellStyle name="Vírgula 8 2 5 2 2 3 4" xfId="51621"/>
    <cellStyle name="Vírgula 8 2 5 2 2 4" xfId="51622"/>
    <cellStyle name="Vírgula 8 2 5 2 2 4 2" xfId="51623"/>
    <cellStyle name="Vírgula 8 2 5 2 2 4 3" xfId="51624"/>
    <cellStyle name="Vírgula 8 2 5 2 2 4 4" xfId="51625"/>
    <cellStyle name="Vírgula 8 2 5 2 2 5" xfId="51626"/>
    <cellStyle name="Vírgula 8 2 5 2 2 5 2" xfId="51627"/>
    <cellStyle name="Vírgula 8 2 5 2 2 5 3" xfId="51628"/>
    <cellStyle name="Vírgula 8 2 5 2 2 5 4" xfId="51629"/>
    <cellStyle name="Vírgula 8 2 5 2 2 6" xfId="51630"/>
    <cellStyle name="Vírgula 8 2 5 2 2 6 2" xfId="51631"/>
    <cellStyle name="Vírgula 8 2 5 2 2 6 3" xfId="51632"/>
    <cellStyle name="Vírgula 8 2 5 2 2 7" xfId="51633"/>
    <cellStyle name="Vírgula 8 2 5 2 2 8" xfId="51634"/>
    <cellStyle name="Vírgula 8 2 5 2 2 9" xfId="51635"/>
    <cellStyle name="Vírgula 8 2 5 2 3" xfId="51636"/>
    <cellStyle name="Vírgula 8 2 5 2 3 2" xfId="51637"/>
    <cellStyle name="Vírgula 8 2 5 2 3 2 2" xfId="51638"/>
    <cellStyle name="Vírgula 8 2 5 2 3 2 3" xfId="51639"/>
    <cellStyle name="Vírgula 8 2 5 2 3 2 4" xfId="51640"/>
    <cellStyle name="Vírgula 8 2 5 2 3 3" xfId="51641"/>
    <cellStyle name="Vírgula 8 2 5 2 3 3 2" xfId="51642"/>
    <cellStyle name="Vírgula 8 2 5 2 3 3 3" xfId="51643"/>
    <cellStyle name="Vírgula 8 2 5 2 3 4" xfId="51644"/>
    <cellStyle name="Vírgula 8 2 5 2 3 5" xfId="51645"/>
    <cellStyle name="Vírgula 8 2 5 2 3 6" xfId="51646"/>
    <cellStyle name="Vírgula 8 2 5 2 4" xfId="51647"/>
    <cellStyle name="Vírgula 8 2 5 2 4 2" xfId="51648"/>
    <cellStyle name="Vírgula 8 2 5 2 4 3" xfId="51649"/>
    <cellStyle name="Vírgula 8 2 5 2 4 4" xfId="51650"/>
    <cellStyle name="Vírgula 8 2 5 2 5" xfId="51651"/>
    <cellStyle name="Vírgula 8 2 5 2 5 2" xfId="51652"/>
    <cellStyle name="Vírgula 8 2 5 2 5 3" xfId="51653"/>
    <cellStyle name="Vírgula 8 2 5 2 5 4" xfId="51654"/>
    <cellStyle name="Vírgula 8 2 5 2 6" xfId="51655"/>
    <cellStyle name="Vírgula 8 2 5 2 6 2" xfId="51656"/>
    <cellStyle name="Vírgula 8 2 5 2 6 3" xfId="51657"/>
    <cellStyle name="Vírgula 8 2 5 2 6 4" xfId="51658"/>
    <cellStyle name="Vírgula 8 2 5 2 7" xfId="51659"/>
    <cellStyle name="Vírgula 8 2 5 2 7 2" xfId="51660"/>
    <cellStyle name="Vírgula 8 2 5 2 7 3" xfId="51661"/>
    <cellStyle name="Vírgula 8 2 5 2 8" xfId="51662"/>
    <cellStyle name="Vírgula 8 2 5 2 9" xfId="51663"/>
    <cellStyle name="Vírgula 8 2 5 3" xfId="51664"/>
    <cellStyle name="Vírgula 8 2 5 3 2" xfId="51665"/>
    <cellStyle name="Vírgula 8 2 5 3 2 2" xfId="51666"/>
    <cellStyle name="Vírgula 8 2 5 3 2 2 2" xfId="51667"/>
    <cellStyle name="Vírgula 8 2 5 3 2 2 3" xfId="51668"/>
    <cellStyle name="Vírgula 8 2 5 3 2 2 4" xfId="51669"/>
    <cellStyle name="Vírgula 8 2 5 3 2 3" xfId="51670"/>
    <cellStyle name="Vírgula 8 2 5 3 2 3 2" xfId="51671"/>
    <cellStyle name="Vírgula 8 2 5 3 2 3 3" xfId="51672"/>
    <cellStyle name="Vírgula 8 2 5 3 2 4" xfId="51673"/>
    <cellStyle name="Vírgula 8 2 5 3 2 5" xfId="51674"/>
    <cellStyle name="Vírgula 8 2 5 3 2 6" xfId="51675"/>
    <cellStyle name="Vírgula 8 2 5 3 3" xfId="51676"/>
    <cellStyle name="Vírgula 8 2 5 3 3 2" xfId="51677"/>
    <cellStyle name="Vírgula 8 2 5 3 3 3" xfId="51678"/>
    <cellStyle name="Vírgula 8 2 5 3 3 4" xfId="51679"/>
    <cellStyle name="Vírgula 8 2 5 3 4" xfId="51680"/>
    <cellStyle name="Vírgula 8 2 5 3 4 2" xfId="51681"/>
    <cellStyle name="Vírgula 8 2 5 3 4 3" xfId="51682"/>
    <cellStyle name="Vírgula 8 2 5 3 4 4" xfId="51683"/>
    <cellStyle name="Vírgula 8 2 5 3 5" xfId="51684"/>
    <cellStyle name="Vírgula 8 2 5 3 5 2" xfId="51685"/>
    <cellStyle name="Vírgula 8 2 5 3 5 3" xfId="51686"/>
    <cellStyle name="Vírgula 8 2 5 3 5 4" xfId="51687"/>
    <cellStyle name="Vírgula 8 2 5 3 6" xfId="51688"/>
    <cellStyle name="Vírgula 8 2 5 3 6 2" xfId="51689"/>
    <cellStyle name="Vírgula 8 2 5 3 6 3" xfId="51690"/>
    <cellStyle name="Vírgula 8 2 5 3 7" xfId="51691"/>
    <cellStyle name="Vírgula 8 2 5 3 8" xfId="51692"/>
    <cellStyle name="Vírgula 8 2 5 3 9" xfId="51693"/>
    <cellStyle name="Vírgula 8 2 5 4" xfId="51694"/>
    <cellStyle name="Vírgula 8 2 5 4 2" xfId="51695"/>
    <cellStyle name="Vírgula 8 2 5 4 2 2" xfId="51696"/>
    <cellStyle name="Vírgula 8 2 5 4 2 3" xfId="51697"/>
    <cellStyle name="Vírgula 8 2 5 4 2 4" xfId="51698"/>
    <cellStyle name="Vírgula 8 2 5 4 3" xfId="51699"/>
    <cellStyle name="Vírgula 8 2 5 4 3 2" xfId="51700"/>
    <cellStyle name="Vírgula 8 2 5 4 3 3" xfId="51701"/>
    <cellStyle name="Vírgula 8 2 5 4 4" xfId="51702"/>
    <cellStyle name="Vírgula 8 2 5 4 5" xfId="51703"/>
    <cellStyle name="Vírgula 8 2 5 4 6" xfId="51704"/>
    <cellStyle name="Vírgula 8 2 5 5" xfId="51705"/>
    <cellStyle name="Vírgula 8 2 5 5 2" xfId="51706"/>
    <cellStyle name="Vírgula 8 2 5 5 3" xfId="51707"/>
    <cellStyle name="Vírgula 8 2 5 5 4" xfId="51708"/>
    <cellStyle name="Vírgula 8 2 5 6" xfId="51709"/>
    <cellStyle name="Vírgula 8 2 5 6 2" xfId="51710"/>
    <cellStyle name="Vírgula 8 2 5 6 3" xfId="51711"/>
    <cellStyle name="Vírgula 8 2 5 6 4" xfId="51712"/>
    <cellStyle name="Vírgula 8 2 5 7" xfId="51713"/>
    <cellStyle name="Vírgula 8 2 5 7 2" xfId="51714"/>
    <cellStyle name="Vírgula 8 2 5 7 3" xfId="51715"/>
    <cellStyle name="Vírgula 8 2 5 7 4" xfId="51716"/>
    <cellStyle name="Vírgula 8 2 5 8" xfId="51717"/>
    <cellStyle name="Vírgula 8 2 5 8 2" xfId="51718"/>
    <cellStyle name="Vírgula 8 2 5 8 3" xfId="51719"/>
    <cellStyle name="Vírgula 8 2 5 9" xfId="51720"/>
    <cellStyle name="Vírgula 8 2 6" xfId="51721"/>
    <cellStyle name="Vírgula 8 2 6 10" xfId="51722"/>
    <cellStyle name="Vírgula 8 2 6 11" xfId="51723"/>
    <cellStyle name="Vírgula 8 2 6 2" xfId="51724"/>
    <cellStyle name="Vírgula 8 2 6 2 10" xfId="51725"/>
    <cellStyle name="Vírgula 8 2 6 2 2" xfId="51726"/>
    <cellStyle name="Vírgula 8 2 6 2 2 2" xfId="51727"/>
    <cellStyle name="Vírgula 8 2 6 2 2 2 2" xfId="51728"/>
    <cellStyle name="Vírgula 8 2 6 2 2 2 2 2" xfId="51729"/>
    <cellStyle name="Vírgula 8 2 6 2 2 2 2 3" xfId="51730"/>
    <cellStyle name="Vírgula 8 2 6 2 2 2 2 4" xfId="51731"/>
    <cellStyle name="Vírgula 8 2 6 2 2 2 3" xfId="51732"/>
    <cellStyle name="Vírgula 8 2 6 2 2 2 3 2" xfId="51733"/>
    <cellStyle name="Vírgula 8 2 6 2 2 2 3 3" xfId="51734"/>
    <cellStyle name="Vírgula 8 2 6 2 2 2 4" xfId="51735"/>
    <cellStyle name="Vírgula 8 2 6 2 2 2 5" xfId="51736"/>
    <cellStyle name="Vírgula 8 2 6 2 2 2 6" xfId="51737"/>
    <cellStyle name="Vírgula 8 2 6 2 2 3" xfId="51738"/>
    <cellStyle name="Vírgula 8 2 6 2 2 3 2" xfId="51739"/>
    <cellStyle name="Vírgula 8 2 6 2 2 3 3" xfId="51740"/>
    <cellStyle name="Vírgula 8 2 6 2 2 3 4" xfId="51741"/>
    <cellStyle name="Vírgula 8 2 6 2 2 4" xfId="51742"/>
    <cellStyle name="Vírgula 8 2 6 2 2 4 2" xfId="51743"/>
    <cellStyle name="Vírgula 8 2 6 2 2 4 3" xfId="51744"/>
    <cellStyle name="Vírgula 8 2 6 2 2 4 4" xfId="51745"/>
    <cellStyle name="Vírgula 8 2 6 2 2 5" xfId="51746"/>
    <cellStyle name="Vírgula 8 2 6 2 2 5 2" xfId="51747"/>
    <cellStyle name="Vírgula 8 2 6 2 2 5 3" xfId="51748"/>
    <cellStyle name="Vírgula 8 2 6 2 2 5 4" xfId="51749"/>
    <cellStyle name="Vírgula 8 2 6 2 2 6" xfId="51750"/>
    <cellStyle name="Vírgula 8 2 6 2 2 6 2" xfId="51751"/>
    <cellStyle name="Vírgula 8 2 6 2 2 6 3" xfId="51752"/>
    <cellStyle name="Vírgula 8 2 6 2 2 7" xfId="51753"/>
    <cellStyle name="Vírgula 8 2 6 2 2 8" xfId="51754"/>
    <cellStyle name="Vírgula 8 2 6 2 2 9" xfId="51755"/>
    <cellStyle name="Vírgula 8 2 6 2 3" xfId="51756"/>
    <cellStyle name="Vírgula 8 2 6 2 3 2" xfId="51757"/>
    <cellStyle name="Vírgula 8 2 6 2 3 2 2" xfId="51758"/>
    <cellStyle name="Vírgula 8 2 6 2 3 2 3" xfId="51759"/>
    <cellStyle name="Vírgula 8 2 6 2 3 2 4" xfId="51760"/>
    <cellStyle name="Vírgula 8 2 6 2 3 3" xfId="51761"/>
    <cellStyle name="Vírgula 8 2 6 2 3 3 2" xfId="51762"/>
    <cellStyle name="Vírgula 8 2 6 2 3 3 3" xfId="51763"/>
    <cellStyle name="Vírgula 8 2 6 2 3 4" xfId="51764"/>
    <cellStyle name="Vírgula 8 2 6 2 3 5" xfId="51765"/>
    <cellStyle name="Vírgula 8 2 6 2 3 6" xfId="51766"/>
    <cellStyle name="Vírgula 8 2 6 2 4" xfId="51767"/>
    <cellStyle name="Vírgula 8 2 6 2 4 2" xfId="51768"/>
    <cellStyle name="Vírgula 8 2 6 2 4 3" xfId="51769"/>
    <cellStyle name="Vírgula 8 2 6 2 4 4" xfId="51770"/>
    <cellStyle name="Vírgula 8 2 6 2 5" xfId="51771"/>
    <cellStyle name="Vírgula 8 2 6 2 5 2" xfId="51772"/>
    <cellStyle name="Vírgula 8 2 6 2 5 3" xfId="51773"/>
    <cellStyle name="Vírgula 8 2 6 2 5 4" xfId="51774"/>
    <cellStyle name="Vírgula 8 2 6 2 6" xfId="51775"/>
    <cellStyle name="Vírgula 8 2 6 2 6 2" xfId="51776"/>
    <cellStyle name="Vírgula 8 2 6 2 6 3" xfId="51777"/>
    <cellStyle name="Vírgula 8 2 6 2 6 4" xfId="51778"/>
    <cellStyle name="Vírgula 8 2 6 2 7" xfId="51779"/>
    <cellStyle name="Vírgula 8 2 6 2 7 2" xfId="51780"/>
    <cellStyle name="Vírgula 8 2 6 2 7 3" xfId="51781"/>
    <cellStyle name="Vírgula 8 2 6 2 8" xfId="51782"/>
    <cellStyle name="Vírgula 8 2 6 2 9" xfId="51783"/>
    <cellStyle name="Vírgula 8 2 6 3" xfId="51784"/>
    <cellStyle name="Vírgula 8 2 6 3 2" xfId="51785"/>
    <cellStyle name="Vírgula 8 2 6 3 2 2" xfId="51786"/>
    <cellStyle name="Vírgula 8 2 6 3 2 2 2" xfId="51787"/>
    <cellStyle name="Vírgula 8 2 6 3 2 2 3" xfId="51788"/>
    <cellStyle name="Vírgula 8 2 6 3 2 2 4" xfId="51789"/>
    <cellStyle name="Vírgula 8 2 6 3 2 3" xfId="51790"/>
    <cellStyle name="Vírgula 8 2 6 3 2 3 2" xfId="51791"/>
    <cellStyle name="Vírgula 8 2 6 3 2 3 3" xfId="51792"/>
    <cellStyle name="Vírgula 8 2 6 3 2 4" xfId="51793"/>
    <cellStyle name="Vírgula 8 2 6 3 2 5" xfId="51794"/>
    <cellStyle name="Vírgula 8 2 6 3 2 6" xfId="51795"/>
    <cellStyle name="Vírgula 8 2 6 3 3" xfId="51796"/>
    <cellStyle name="Vírgula 8 2 6 3 3 2" xfId="51797"/>
    <cellStyle name="Vírgula 8 2 6 3 3 3" xfId="51798"/>
    <cellStyle name="Vírgula 8 2 6 3 3 4" xfId="51799"/>
    <cellStyle name="Vírgula 8 2 6 3 4" xfId="51800"/>
    <cellStyle name="Vírgula 8 2 6 3 4 2" xfId="51801"/>
    <cellStyle name="Vírgula 8 2 6 3 4 3" xfId="51802"/>
    <cellStyle name="Vírgula 8 2 6 3 4 4" xfId="51803"/>
    <cellStyle name="Vírgula 8 2 6 3 5" xfId="51804"/>
    <cellStyle name="Vírgula 8 2 6 3 5 2" xfId="51805"/>
    <cellStyle name="Vírgula 8 2 6 3 5 3" xfId="51806"/>
    <cellStyle name="Vírgula 8 2 6 3 5 4" xfId="51807"/>
    <cellStyle name="Vírgula 8 2 6 3 6" xfId="51808"/>
    <cellStyle name="Vírgula 8 2 6 3 6 2" xfId="51809"/>
    <cellStyle name="Vírgula 8 2 6 3 6 3" xfId="51810"/>
    <cellStyle name="Vírgula 8 2 6 3 7" xfId="51811"/>
    <cellStyle name="Vírgula 8 2 6 3 8" xfId="51812"/>
    <cellStyle name="Vírgula 8 2 6 3 9" xfId="51813"/>
    <cellStyle name="Vírgula 8 2 6 4" xfId="51814"/>
    <cellStyle name="Vírgula 8 2 6 4 2" xfId="51815"/>
    <cellStyle name="Vírgula 8 2 6 4 2 2" xfId="51816"/>
    <cellStyle name="Vírgula 8 2 6 4 2 3" xfId="51817"/>
    <cellStyle name="Vírgula 8 2 6 4 2 4" xfId="51818"/>
    <cellStyle name="Vírgula 8 2 6 4 3" xfId="51819"/>
    <cellStyle name="Vírgula 8 2 6 4 3 2" xfId="51820"/>
    <cellStyle name="Vírgula 8 2 6 4 3 3" xfId="51821"/>
    <cellStyle name="Vírgula 8 2 6 4 4" xfId="51822"/>
    <cellStyle name="Vírgula 8 2 6 4 5" xfId="51823"/>
    <cellStyle name="Vírgula 8 2 6 4 6" xfId="51824"/>
    <cellStyle name="Vírgula 8 2 6 5" xfId="51825"/>
    <cellStyle name="Vírgula 8 2 6 5 2" xfId="51826"/>
    <cellStyle name="Vírgula 8 2 6 5 3" xfId="51827"/>
    <cellStyle name="Vírgula 8 2 6 5 4" xfId="51828"/>
    <cellStyle name="Vírgula 8 2 6 6" xfId="51829"/>
    <cellStyle name="Vírgula 8 2 6 6 2" xfId="51830"/>
    <cellStyle name="Vírgula 8 2 6 6 3" xfId="51831"/>
    <cellStyle name="Vírgula 8 2 6 6 4" xfId="51832"/>
    <cellStyle name="Vírgula 8 2 6 7" xfId="51833"/>
    <cellStyle name="Vírgula 8 2 6 7 2" xfId="51834"/>
    <cellStyle name="Vírgula 8 2 6 7 3" xfId="51835"/>
    <cellStyle name="Vírgula 8 2 6 7 4" xfId="51836"/>
    <cellStyle name="Vírgula 8 2 6 8" xfId="51837"/>
    <cellStyle name="Vírgula 8 2 6 8 2" xfId="51838"/>
    <cellStyle name="Vírgula 8 2 6 8 3" xfId="51839"/>
    <cellStyle name="Vírgula 8 2 6 9" xfId="51840"/>
    <cellStyle name="Vírgula 8 2 7" xfId="51841"/>
    <cellStyle name="Vírgula 8 2 7 10" xfId="51842"/>
    <cellStyle name="Vírgula 8 2 7 2" xfId="51843"/>
    <cellStyle name="Vírgula 8 2 7 2 2" xfId="51844"/>
    <cellStyle name="Vírgula 8 2 7 2 2 2" xfId="51845"/>
    <cellStyle name="Vírgula 8 2 7 2 2 2 2" xfId="51846"/>
    <cellStyle name="Vírgula 8 2 7 2 2 2 3" xfId="51847"/>
    <cellStyle name="Vírgula 8 2 7 2 2 2 4" xfId="51848"/>
    <cellStyle name="Vírgula 8 2 7 2 2 3" xfId="51849"/>
    <cellStyle name="Vírgula 8 2 7 2 2 3 2" xfId="51850"/>
    <cellStyle name="Vírgula 8 2 7 2 2 3 3" xfId="51851"/>
    <cellStyle name="Vírgula 8 2 7 2 2 4" xfId="51852"/>
    <cellStyle name="Vírgula 8 2 7 2 2 5" xfId="51853"/>
    <cellStyle name="Vírgula 8 2 7 2 2 6" xfId="51854"/>
    <cellStyle name="Vírgula 8 2 7 2 3" xfId="51855"/>
    <cellStyle name="Vírgula 8 2 7 2 3 2" xfId="51856"/>
    <cellStyle name="Vírgula 8 2 7 2 3 3" xfId="51857"/>
    <cellStyle name="Vírgula 8 2 7 2 3 4" xfId="51858"/>
    <cellStyle name="Vírgula 8 2 7 2 4" xfId="51859"/>
    <cellStyle name="Vírgula 8 2 7 2 4 2" xfId="51860"/>
    <cellStyle name="Vírgula 8 2 7 2 4 3" xfId="51861"/>
    <cellStyle name="Vírgula 8 2 7 2 4 4" xfId="51862"/>
    <cellStyle name="Vírgula 8 2 7 2 5" xfId="51863"/>
    <cellStyle name="Vírgula 8 2 7 2 5 2" xfId="51864"/>
    <cellStyle name="Vírgula 8 2 7 2 5 3" xfId="51865"/>
    <cellStyle name="Vírgula 8 2 7 2 5 4" xfId="51866"/>
    <cellStyle name="Vírgula 8 2 7 2 6" xfId="51867"/>
    <cellStyle name="Vírgula 8 2 7 2 6 2" xfId="51868"/>
    <cellStyle name="Vírgula 8 2 7 2 6 3" xfId="51869"/>
    <cellStyle name="Vírgula 8 2 7 2 7" xfId="51870"/>
    <cellStyle name="Vírgula 8 2 7 2 8" xfId="51871"/>
    <cellStyle name="Vírgula 8 2 7 2 9" xfId="51872"/>
    <cellStyle name="Vírgula 8 2 7 3" xfId="51873"/>
    <cellStyle name="Vírgula 8 2 7 3 2" xfId="51874"/>
    <cellStyle name="Vírgula 8 2 7 3 2 2" xfId="51875"/>
    <cellStyle name="Vírgula 8 2 7 3 2 3" xfId="51876"/>
    <cellStyle name="Vírgula 8 2 7 3 2 4" xfId="51877"/>
    <cellStyle name="Vírgula 8 2 7 3 3" xfId="51878"/>
    <cellStyle name="Vírgula 8 2 7 3 3 2" xfId="51879"/>
    <cellStyle name="Vírgula 8 2 7 3 3 3" xfId="51880"/>
    <cellStyle name="Vírgula 8 2 7 3 4" xfId="51881"/>
    <cellStyle name="Vírgula 8 2 7 3 5" xfId="51882"/>
    <cellStyle name="Vírgula 8 2 7 3 6" xfId="51883"/>
    <cellStyle name="Vírgula 8 2 7 4" xfId="51884"/>
    <cellStyle name="Vírgula 8 2 7 4 2" xfId="51885"/>
    <cellStyle name="Vírgula 8 2 7 4 3" xfId="51886"/>
    <cellStyle name="Vírgula 8 2 7 4 4" xfId="51887"/>
    <cellStyle name="Vírgula 8 2 7 5" xfId="51888"/>
    <cellStyle name="Vírgula 8 2 7 5 2" xfId="51889"/>
    <cellStyle name="Vírgula 8 2 7 5 3" xfId="51890"/>
    <cellStyle name="Vírgula 8 2 7 5 4" xfId="51891"/>
    <cellStyle name="Vírgula 8 2 7 6" xfId="51892"/>
    <cellStyle name="Vírgula 8 2 7 6 2" xfId="51893"/>
    <cellStyle name="Vírgula 8 2 7 6 3" xfId="51894"/>
    <cellStyle name="Vírgula 8 2 7 6 4" xfId="51895"/>
    <cellStyle name="Vírgula 8 2 7 7" xfId="51896"/>
    <cellStyle name="Vírgula 8 2 7 7 2" xfId="51897"/>
    <cellStyle name="Vírgula 8 2 7 7 3" xfId="51898"/>
    <cellStyle name="Vírgula 8 2 7 8" xfId="51899"/>
    <cellStyle name="Vírgula 8 2 7 9" xfId="51900"/>
    <cellStyle name="Vírgula 8 2 8" xfId="51901"/>
    <cellStyle name="Vírgula 8 2 8 2" xfId="51902"/>
    <cellStyle name="Vírgula 8 2 8 2 2" xfId="51903"/>
    <cellStyle name="Vírgula 8 2 8 2 2 2" xfId="51904"/>
    <cellStyle name="Vírgula 8 2 8 2 2 3" xfId="51905"/>
    <cellStyle name="Vírgula 8 2 8 2 2 4" xfId="51906"/>
    <cellStyle name="Vírgula 8 2 8 2 3" xfId="51907"/>
    <cellStyle name="Vírgula 8 2 8 2 3 2" xfId="51908"/>
    <cellStyle name="Vírgula 8 2 8 2 3 3" xfId="51909"/>
    <cellStyle name="Vírgula 8 2 8 2 4" xfId="51910"/>
    <cellStyle name="Vírgula 8 2 8 2 5" xfId="51911"/>
    <cellStyle name="Vírgula 8 2 8 2 6" xfId="51912"/>
    <cellStyle name="Vírgula 8 2 8 3" xfId="51913"/>
    <cellStyle name="Vírgula 8 2 8 3 2" xfId="51914"/>
    <cellStyle name="Vírgula 8 2 8 3 3" xfId="51915"/>
    <cellStyle name="Vírgula 8 2 8 3 4" xfId="51916"/>
    <cellStyle name="Vírgula 8 2 8 4" xfId="51917"/>
    <cellStyle name="Vírgula 8 2 8 4 2" xfId="51918"/>
    <cellStyle name="Vírgula 8 2 8 4 3" xfId="51919"/>
    <cellStyle name="Vírgula 8 2 8 4 4" xfId="51920"/>
    <cellStyle name="Vírgula 8 2 8 5" xfId="51921"/>
    <cellStyle name="Vírgula 8 2 8 5 2" xfId="51922"/>
    <cellStyle name="Vírgula 8 2 8 5 3" xfId="51923"/>
    <cellStyle name="Vírgula 8 2 8 5 4" xfId="51924"/>
    <cellStyle name="Vírgula 8 2 8 6" xfId="51925"/>
    <cellStyle name="Vírgula 8 2 8 6 2" xfId="51926"/>
    <cellStyle name="Vírgula 8 2 8 6 3" xfId="51927"/>
    <cellStyle name="Vírgula 8 2 8 7" xfId="51928"/>
    <cellStyle name="Vírgula 8 2 8 8" xfId="51929"/>
    <cellStyle name="Vírgula 8 2 8 9" xfId="51930"/>
    <cellStyle name="Vírgula 8 2 9" xfId="51931"/>
    <cellStyle name="Vírgula 8 2 9 2" xfId="51932"/>
    <cellStyle name="Vírgula 8 2 9 2 2" xfId="51933"/>
    <cellStyle name="Vírgula 8 2 9 2 2 2" xfId="51934"/>
    <cellStyle name="Vírgula 8 2 9 2 2 3" xfId="51935"/>
    <cellStyle name="Vírgula 8 2 9 2 2 4" xfId="51936"/>
    <cellStyle name="Vírgula 8 2 9 2 3" xfId="51937"/>
    <cellStyle name="Vírgula 8 2 9 2 3 2" xfId="51938"/>
    <cellStyle name="Vírgula 8 2 9 2 3 3" xfId="51939"/>
    <cellStyle name="Vírgula 8 2 9 2 4" xfId="51940"/>
    <cellStyle name="Vírgula 8 2 9 2 5" xfId="51941"/>
    <cellStyle name="Vírgula 8 2 9 2 6" xfId="51942"/>
    <cellStyle name="Vírgula 8 2 9 3" xfId="51943"/>
    <cellStyle name="Vírgula 8 2 9 3 2" xfId="51944"/>
    <cellStyle name="Vírgula 8 2 9 3 3" xfId="51945"/>
    <cellStyle name="Vírgula 8 2 9 3 4" xfId="51946"/>
    <cellStyle name="Vírgula 8 2 9 4" xfId="51947"/>
    <cellStyle name="Vírgula 8 2 9 4 2" xfId="51948"/>
    <cellStyle name="Vírgula 8 2 9 4 3" xfId="51949"/>
    <cellStyle name="Vírgula 8 2 9 4 4" xfId="51950"/>
    <cellStyle name="Vírgula 8 2 9 5" xfId="51951"/>
    <cellStyle name="Vírgula 8 2 9 5 2" xfId="51952"/>
    <cellStyle name="Vírgula 8 2 9 5 3" xfId="51953"/>
    <cellStyle name="Vírgula 8 2 9 5 4" xfId="51954"/>
    <cellStyle name="Vírgula 8 2 9 6" xfId="51955"/>
    <cellStyle name="Vírgula 8 2 9 6 2" xfId="51956"/>
    <cellStyle name="Vírgula 8 2 9 6 3" xfId="51957"/>
    <cellStyle name="Vírgula 8 2 9 7" xfId="51958"/>
    <cellStyle name="Vírgula 8 2 9 8" xfId="51959"/>
    <cellStyle name="Vírgula 8 2 9 9" xfId="51960"/>
    <cellStyle name="Vírgula 8 20" xfId="51961"/>
    <cellStyle name="Vírgula 8 21" xfId="51962"/>
    <cellStyle name="Vírgula 8 3" xfId="172"/>
    <cellStyle name="Vírgula 8 3 10" xfId="51963"/>
    <cellStyle name="Vírgula 8 3 10 2" xfId="51964"/>
    <cellStyle name="Vírgula 8 3 10 2 2" xfId="51965"/>
    <cellStyle name="Vírgula 8 3 10 2 2 2" xfId="51966"/>
    <cellStyle name="Vírgula 8 3 10 2 2 3" xfId="51967"/>
    <cellStyle name="Vírgula 8 3 10 2 2 4" xfId="51968"/>
    <cellStyle name="Vírgula 8 3 10 2 3" xfId="51969"/>
    <cellStyle name="Vírgula 8 3 10 2 3 2" xfId="51970"/>
    <cellStyle name="Vírgula 8 3 10 2 3 3" xfId="51971"/>
    <cellStyle name="Vírgula 8 3 10 2 4" xfId="51972"/>
    <cellStyle name="Vírgula 8 3 10 2 5" xfId="51973"/>
    <cellStyle name="Vírgula 8 3 10 2 6" xfId="51974"/>
    <cellStyle name="Vírgula 8 3 10 3" xfId="51975"/>
    <cellStyle name="Vírgula 8 3 10 3 2" xfId="51976"/>
    <cellStyle name="Vírgula 8 3 10 3 3" xfId="51977"/>
    <cellStyle name="Vírgula 8 3 10 3 4" xfId="51978"/>
    <cellStyle name="Vírgula 8 3 10 4" xfId="51979"/>
    <cellStyle name="Vírgula 8 3 10 4 2" xfId="51980"/>
    <cellStyle name="Vírgula 8 3 10 4 3" xfId="51981"/>
    <cellStyle name="Vírgula 8 3 10 4 4" xfId="51982"/>
    <cellStyle name="Vírgula 8 3 10 5" xfId="51983"/>
    <cellStyle name="Vírgula 8 3 10 5 2" xfId="51984"/>
    <cellStyle name="Vírgula 8 3 10 5 3" xfId="51985"/>
    <cellStyle name="Vírgula 8 3 10 5 4" xfId="51986"/>
    <cellStyle name="Vírgula 8 3 10 6" xfId="51987"/>
    <cellStyle name="Vírgula 8 3 10 6 2" xfId="51988"/>
    <cellStyle name="Vírgula 8 3 10 6 3" xfId="51989"/>
    <cellStyle name="Vírgula 8 3 10 7" xfId="51990"/>
    <cellStyle name="Vírgula 8 3 10 8" xfId="51991"/>
    <cellStyle name="Vírgula 8 3 10 9" xfId="51992"/>
    <cellStyle name="Vírgula 8 3 11" xfId="51993"/>
    <cellStyle name="Vírgula 8 3 11 2" xfId="51994"/>
    <cellStyle name="Vírgula 8 3 11 2 2" xfId="51995"/>
    <cellStyle name="Vírgula 8 3 11 2 2 2" xfId="51996"/>
    <cellStyle name="Vírgula 8 3 11 2 2 3" xfId="51997"/>
    <cellStyle name="Vírgula 8 3 11 2 2 4" xfId="51998"/>
    <cellStyle name="Vírgula 8 3 11 2 3" xfId="51999"/>
    <cellStyle name="Vírgula 8 3 11 2 3 2" xfId="52000"/>
    <cellStyle name="Vírgula 8 3 11 2 3 3" xfId="52001"/>
    <cellStyle name="Vírgula 8 3 11 2 4" xfId="52002"/>
    <cellStyle name="Vírgula 8 3 11 2 5" xfId="52003"/>
    <cellStyle name="Vírgula 8 3 11 2 6" xfId="52004"/>
    <cellStyle name="Vírgula 8 3 11 3" xfId="52005"/>
    <cellStyle name="Vírgula 8 3 11 3 2" xfId="52006"/>
    <cellStyle name="Vírgula 8 3 11 3 3" xfId="52007"/>
    <cellStyle name="Vírgula 8 3 11 3 4" xfId="52008"/>
    <cellStyle name="Vírgula 8 3 11 4" xfId="52009"/>
    <cellStyle name="Vírgula 8 3 11 4 2" xfId="52010"/>
    <cellStyle name="Vírgula 8 3 11 4 3" xfId="52011"/>
    <cellStyle name="Vírgula 8 3 11 4 4" xfId="52012"/>
    <cellStyle name="Vírgula 8 3 11 5" xfId="52013"/>
    <cellStyle name="Vírgula 8 3 11 5 2" xfId="52014"/>
    <cellStyle name="Vírgula 8 3 11 5 3" xfId="52015"/>
    <cellStyle name="Vírgula 8 3 11 6" xfId="52016"/>
    <cellStyle name="Vírgula 8 3 11 7" xfId="52017"/>
    <cellStyle name="Vírgula 8 3 11 8" xfId="52018"/>
    <cellStyle name="Vírgula 8 3 12" xfId="52019"/>
    <cellStyle name="Vírgula 8 3 12 2" xfId="52020"/>
    <cellStyle name="Vírgula 8 3 12 2 2" xfId="52021"/>
    <cellStyle name="Vírgula 8 3 12 2 3" xfId="52022"/>
    <cellStyle name="Vírgula 8 3 12 2 4" xfId="52023"/>
    <cellStyle name="Vírgula 8 3 12 3" xfId="52024"/>
    <cellStyle name="Vírgula 8 3 12 3 2" xfId="52025"/>
    <cellStyle name="Vírgula 8 3 12 3 3" xfId="52026"/>
    <cellStyle name="Vírgula 8 3 12 3 4" xfId="52027"/>
    <cellStyle name="Vírgula 8 3 12 4" xfId="52028"/>
    <cellStyle name="Vírgula 8 3 12 4 2" xfId="52029"/>
    <cellStyle name="Vírgula 8 3 12 4 3" xfId="52030"/>
    <cellStyle name="Vírgula 8 3 12 5" xfId="52031"/>
    <cellStyle name="Vírgula 8 3 12 6" xfId="52032"/>
    <cellStyle name="Vírgula 8 3 12 7" xfId="52033"/>
    <cellStyle name="Vírgula 8 3 13" xfId="52034"/>
    <cellStyle name="Vírgula 8 3 13 2" xfId="52035"/>
    <cellStyle name="Vírgula 8 3 13 3" xfId="52036"/>
    <cellStyle name="Vírgula 8 3 13 4" xfId="52037"/>
    <cellStyle name="Vírgula 8 3 14" xfId="52038"/>
    <cellStyle name="Vírgula 8 3 14 2" xfId="52039"/>
    <cellStyle name="Vírgula 8 3 14 3" xfId="52040"/>
    <cellStyle name="Vírgula 8 3 14 4" xfId="52041"/>
    <cellStyle name="Vírgula 8 3 15" xfId="52042"/>
    <cellStyle name="Vírgula 8 3 15 2" xfId="52043"/>
    <cellStyle name="Vírgula 8 3 15 3" xfId="52044"/>
    <cellStyle name="Vírgula 8 3 15 4" xfId="52045"/>
    <cellStyle name="Vírgula 8 3 16" xfId="52046"/>
    <cellStyle name="Vírgula 8 3 16 2" xfId="52047"/>
    <cellStyle name="Vírgula 8 3 16 3" xfId="52048"/>
    <cellStyle name="Vírgula 8 3 17" xfId="52049"/>
    <cellStyle name="Vírgula 8 3 18" xfId="52050"/>
    <cellStyle name="Vírgula 8 3 19" xfId="52051"/>
    <cellStyle name="Vírgula 8 3 2" xfId="238"/>
    <cellStyle name="Vírgula 8 3 2 10" xfId="52052"/>
    <cellStyle name="Vírgula 8 3 2 10 2" xfId="52053"/>
    <cellStyle name="Vírgula 8 3 2 10 3" xfId="52054"/>
    <cellStyle name="Vírgula 8 3 2 10 4" xfId="52055"/>
    <cellStyle name="Vírgula 8 3 2 11" xfId="52056"/>
    <cellStyle name="Vírgula 8 3 2 11 2" xfId="52057"/>
    <cellStyle name="Vírgula 8 3 2 11 3" xfId="52058"/>
    <cellStyle name="Vírgula 8 3 2 12" xfId="52059"/>
    <cellStyle name="Vírgula 8 3 2 13" xfId="52060"/>
    <cellStyle name="Vírgula 8 3 2 14" xfId="52061"/>
    <cellStyle name="Vírgula 8 3 2 2" xfId="52062"/>
    <cellStyle name="Vírgula 8 3 2 2 10" xfId="52063"/>
    <cellStyle name="Vírgula 8 3 2 2 11" xfId="52064"/>
    <cellStyle name="Vírgula 8 3 2 2 2" xfId="52065"/>
    <cellStyle name="Vírgula 8 3 2 2 2 10" xfId="52066"/>
    <cellStyle name="Vírgula 8 3 2 2 2 2" xfId="52067"/>
    <cellStyle name="Vírgula 8 3 2 2 2 2 2" xfId="52068"/>
    <cellStyle name="Vírgula 8 3 2 2 2 2 2 2" xfId="52069"/>
    <cellStyle name="Vírgula 8 3 2 2 2 2 2 2 2" xfId="52070"/>
    <cellStyle name="Vírgula 8 3 2 2 2 2 2 2 3" xfId="52071"/>
    <cellStyle name="Vírgula 8 3 2 2 2 2 2 2 4" xfId="52072"/>
    <cellStyle name="Vírgula 8 3 2 2 2 2 2 3" xfId="52073"/>
    <cellStyle name="Vírgula 8 3 2 2 2 2 2 3 2" xfId="52074"/>
    <cellStyle name="Vírgula 8 3 2 2 2 2 2 3 3" xfId="52075"/>
    <cellStyle name="Vírgula 8 3 2 2 2 2 2 4" xfId="52076"/>
    <cellStyle name="Vírgula 8 3 2 2 2 2 2 5" xfId="52077"/>
    <cellStyle name="Vírgula 8 3 2 2 2 2 2 6" xfId="52078"/>
    <cellStyle name="Vírgula 8 3 2 2 2 2 3" xfId="52079"/>
    <cellStyle name="Vírgula 8 3 2 2 2 2 3 2" xfId="52080"/>
    <cellStyle name="Vírgula 8 3 2 2 2 2 3 3" xfId="52081"/>
    <cellStyle name="Vírgula 8 3 2 2 2 2 3 4" xfId="52082"/>
    <cellStyle name="Vírgula 8 3 2 2 2 2 4" xfId="52083"/>
    <cellStyle name="Vírgula 8 3 2 2 2 2 4 2" xfId="52084"/>
    <cellStyle name="Vírgula 8 3 2 2 2 2 4 3" xfId="52085"/>
    <cellStyle name="Vírgula 8 3 2 2 2 2 4 4" xfId="52086"/>
    <cellStyle name="Vírgula 8 3 2 2 2 2 5" xfId="52087"/>
    <cellStyle name="Vírgula 8 3 2 2 2 2 5 2" xfId="52088"/>
    <cellStyle name="Vírgula 8 3 2 2 2 2 5 3" xfId="52089"/>
    <cellStyle name="Vírgula 8 3 2 2 2 2 5 4" xfId="52090"/>
    <cellStyle name="Vírgula 8 3 2 2 2 2 6" xfId="52091"/>
    <cellStyle name="Vírgula 8 3 2 2 2 2 6 2" xfId="52092"/>
    <cellStyle name="Vírgula 8 3 2 2 2 2 6 3" xfId="52093"/>
    <cellStyle name="Vírgula 8 3 2 2 2 2 7" xfId="52094"/>
    <cellStyle name="Vírgula 8 3 2 2 2 2 8" xfId="52095"/>
    <cellStyle name="Vírgula 8 3 2 2 2 2 9" xfId="52096"/>
    <cellStyle name="Vírgula 8 3 2 2 2 3" xfId="52097"/>
    <cellStyle name="Vírgula 8 3 2 2 2 3 2" xfId="52098"/>
    <cellStyle name="Vírgula 8 3 2 2 2 3 2 2" xfId="52099"/>
    <cellStyle name="Vírgula 8 3 2 2 2 3 2 3" xfId="52100"/>
    <cellStyle name="Vírgula 8 3 2 2 2 3 2 4" xfId="52101"/>
    <cellStyle name="Vírgula 8 3 2 2 2 3 3" xfId="52102"/>
    <cellStyle name="Vírgula 8 3 2 2 2 3 3 2" xfId="52103"/>
    <cellStyle name="Vírgula 8 3 2 2 2 3 3 3" xfId="52104"/>
    <cellStyle name="Vírgula 8 3 2 2 2 3 4" xfId="52105"/>
    <cellStyle name="Vírgula 8 3 2 2 2 3 5" xfId="52106"/>
    <cellStyle name="Vírgula 8 3 2 2 2 3 6" xfId="52107"/>
    <cellStyle name="Vírgula 8 3 2 2 2 4" xfId="52108"/>
    <cellStyle name="Vírgula 8 3 2 2 2 4 2" xfId="52109"/>
    <cellStyle name="Vírgula 8 3 2 2 2 4 3" xfId="52110"/>
    <cellStyle name="Vírgula 8 3 2 2 2 4 4" xfId="52111"/>
    <cellStyle name="Vírgula 8 3 2 2 2 5" xfId="52112"/>
    <cellStyle name="Vírgula 8 3 2 2 2 5 2" xfId="52113"/>
    <cellStyle name="Vírgula 8 3 2 2 2 5 3" xfId="52114"/>
    <cellStyle name="Vírgula 8 3 2 2 2 5 4" xfId="52115"/>
    <cellStyle name="Vírgula 8 3 2 2 2 6" xfId="52116"/>
    <cellStyle name="Vírgula 8 3 2 2 2 6 2" xfId="52117"/>
    <cellStyle name="Vírgula 8 3 2 2 2 6 3" xfId="52118"/>
    <cellStyle name="Vírgula 8 3 2 2 2 6 4" xfId="52119"/>
    <cellStyle name="Vírgula 8 3 2 2 2 7" xfId="52120"/>
    <cellStyle name="Vírgula 8 3 2 2 2 7 2" xfId="52121"/>
    <cellStyle name="Vírgula 8 3 2 2 2 7 3" xfId="52122"/>
    <cellStyle name="Vírgula 8 3 2 2 2 8" xfId="52123"/>
    <cellStyle name="Vírgula 8 3 2 2 2 9" xfId="52124"/>
    <cellStyle name="Vírgula 8 3 2 2 3" xfId="52125"/>
    <cellStyle name="Vírgula 8 3 2 2 3 2" xfId="52126"/>
    <cellStyle name="Vírgula 8 3 2 2 3 2 2" xfId="52127"/>
    <cellStyle name="Vírgula 8 3 2 2 3 2 2 2" xfId="52128"/>
    <cellStyle name="Vírgula 8 3 2 2 3 2 2 3" xfId="52129"/>
    <cellStyle name="Vírgula 8 3 2 2 3 2 2 4" xfId="52130"/>
    <cellStyle name="Vírgula 8 3 2 2 3 2 3" xfId="52131"/>
    <cellStyle name="Vírgula 8 3 2 2 3 2 3 2" xfId="52132"/>
    <cellStyle name="Vírgula 8 3 2 2 3 2 3 3" xfId="52133"/>
    <cellStyle name="Vírgula 8 3 2 2 3 2 4" xfId="52134"/>
    <cellStyle name="Vírgula 8 3 2 2 3 2 5" xfId="52135"/>
    <cellStyle name="Vírgula 8 3 2 2 3 2 6" xfId="52136"/>
    <cellStyle name="Vírgula 8 3 2 2 3 3" xfId="52137"/>
    <cellStyle name="Vírgula 8 3 2 2 3 3 2" xfId="52138"/>
    <cellStyle name="Vírgula 8 3 2 2 3 3 3" xfId="52139"/>
    <cellStyle name="Vírgula 8 3 2 2 3 3 4" xfId="52140"/>
    <cellStyle name="Vírgula 8 3 2 2 3 4" xfId="52141"/>
    <cellStyle name="Vírgula 8 3 2 2 3 4 2" xfId="52142"/>
    <cellStyle name="Vírgula 8 3 2 2 3 4 3" xfId="52143"/>
    <cellStyle name="Vírgula 8 3 2 2 3 4 4" xfId="52144"/>
    <cellStyle name="Vírgula 8 3 2 2 3 5" xfId="52145"/>
    <cellStyle name="Vírgula 8 3 2 2 3 5 2" xfId="52146"/>
    <cellStyle name="Vírgula 8 3 2 2 3 5 3" xfId="52147"/>
    <cellStyle name="Vírgula 8 3 2 2 3 5 4" xfId="52148"/>
    <cellStyle name="Vírgula 8 3 2 2 3 6" xfId="52149"/>
    <cellStyle name="Vírgula 8 3 2 2 3 6 2" xfId="52150"/>
    <cellStyle name="Vírgula 8 3 2 2 3 6 3" xfId="52151"/>
    <cellStyle name="Vírgula 8 3 2 2 3 7" xfId="52152"/>
    <cellStyle name="Vírgula 8 3 2 2 3 8" xfId="52153"/>
    <cellStyle name="Vírgula 8 3 2 2 3 9" xfId="52154"/>
    <cellStyle name="Vírgula 8 3 2 2 4" xfId="52155"/>
    <cellStyle name="Vírgula 8 3 2 2 4 2" xfId="52156"/>
    <cellStyle name="Vírgula 8 3 2 2 4 2 2" xfId="52157"/>
    <cellStyle name="Vírgula 8 3 2 2 4 2 3" xfId="52158"/>
    <cellStyle name="Vírgula 8 3 2 2 4 2 4" xfId="52159"/>
    <cellStyle name="Vírgula 8 3 2 2 4 3" xfId="52160"/>
    <cellStyle name="Vírgula 8 3 2 2 4 3 2" xfId="52161"/>
    <cellStyle name="Vírgula 8 3 2 2 4 3 3" xfId="52162"/>
    <cellStyle name="Vírgula 8 3 2 2 4 4" xfId="52163"/>
    <cellStyle name="Vírgula 8 3 2 2 4 5" xfId="52164"/>
    <cellStyle name="Vírgula 8 3 2 2 4 6" xfId="52165"/>
    <cellStyle name="Vírgula 8 3 2 2 5" xfId="52166"/>
    <cellStyle name="Vírgula 8 3 2 2 5 2" xfId="52167"/>
    <cellStyle name="Vírgula 8 3 2 2 5 3" xfId="52168"/>
    <cellStyle name="Vírgula 8 3 2 2 5 4" xfId="52169"/>
    <cellStyle name="Vírgula 8 3 2 2 6" xfId="52170"/>
    <cellStyle name="Vírgula 8 3 2 2 6 2" xfId="52171"/>
    <cellStyle name="Vírgula 8 3 2 2 6 3" xfId="52172"/>
    <cellStyle name="Vírgula 8 3 2 2 6 4" xfId="52173"/>
    <cellStyle name="Vírgula 8 3 2 2 7" xfId="52174"/>
    <cellStyle name="Vírgula 8 3 2 2 7 2" xfId="52175"/>
    <cellStyle name="Vírgula 8 3 2 2 7 3" xfId="52176"/>
    <cellStyle name="Vírgula 8 3 2 2 7 4" xfId="52177"/>
    <cellStyle name="Vírgula 8 3 2 2 8" xfId="52178"/>
    <cellStyle name="Vírgula 8 3 2 2 8 2" xfId="52179"/>
    <cellStyle name="Vírgula 8 3 2 2 8 3" xfId="52180"/>
    <cellStyle name="Vírgula 8 3 2 2 9" xfId="52181"/>
    <cellStyle name="Vírgula 8 3 2 3" xfId="52182"/>
    <cellStyle name="Vírgula 8 3 2 3 10" xfId="52183"/>
    <cellStyle name="Vírgula 8 3 2 3 2" xfId="52184"/>
    <cellStyle name="Vírgula 8 3 2 3 2 2" xfId="52185"/>
    <cellStyle name="Vírgula 8 3 2 3 2 2 2" xfId="52186"/>
    <cellStyle name="Vírgula 8 3 2 3 2 2 2 2" xfId="52187"/>
    <cellStyle name="Vírgula 8 3 2 3 2 2 2 3" xfId="52188"/>
    <cellStyle name="Vírgula 8 3 2 3 2 2 2 4" xfId="52189"/>
    <cellStyle name="Vírgula 8 3 2 3 2 2 3" xfId="52190"/>
    <cellStyle name="Vírgula 8 3 2 3 2 2 3 2" xfId="52191"/>
    <cellStyle name="Vírgula 8 3 2 3 2 2 3 3" xfId="52192"/>
    <cellStyle name="Vírgula 8 3 2 3 2 2 4" xfId="52193"/>
    <cellStyle name="Vírgula 8 3 2 3 2 2 5" xfId="52194"/>
    <cellStyle name="Vírgula 8 3 2 3 2 2 6" xfId="52195"/>
    <cellStyle name="Vírgula 8 3 2 3 2 3" xfId="52196"/>
    <cellStyle name="Vírgula 8 3 2 3 2 3 2" xfId="52197"/>
    <cellStyle name="Vírgula 8 3 2 3 2 3 3" xfId="52198"/>
    <cellStyle name="Vírgula 8 3 2 3 2 3 4" xfId="52199"/>
    <cellStyle name="Vírgula 8 3 2 3 2 4" xfId="52200"/>
    <cellStyle name="Vírgula 8 3 2 3 2 4 2" xfId="52201"/>
    <cellStyle name="Vírgula 8 3 2 3 2 4 3" xfId="52202"/>
    <cellStyle name="Vírgula 8 3 2 3 2 4 4" xfId="52203"/>
    <cellStyle name="Vírgula 8 3 2 3 2 5" xfId="52204"/>
    <cellStyle name="Vírgula 8 3 2 3 2 5 2" xfId="52205"/>
    <cellStyle name="Vírgula 8 3 2 3 2 5 3" xfId="52206"/>
    <cellStyle name="Vírgula 8 3 2 3 2 5 4" xfId="52207"/>
    <cellStyle name="Vírgula 8 3 2 3 2 6" xfId="52208"/>
    <cellStyle name="Vírgula 8 3 2 3 2 6 2" xfId="52209"/>
    <cellStyle name="Vírgula 8 3 2 3 2 6 3" xfId="52210"/>
    <cellStyle name="Vírgula 8 3 2 3 2 7" xfId="52211"/>
    <cellStyle name="Vírgula 8 3 2 3 2 8" xfId="52212"/>
    <cellStyle name="Vírgula 8 3 2 3 2 9" xfId="52213"/>
    <cellStyle name="Vírgula 8 3 2 3 3" xfId="52214"/>
    <cellStyle name="Vírgula 8 3 2 3 3 2" xfId="52215"/>
    <cellStyle name="Vírgula 8 3 2 3 3 2 2" xfId="52216"/>
    <cellStyle name="Vírgula 8 3 2 3 3 2 3" xfId="52217"/>
    <cellStyle name="Vírgula 8 3 2 3 3 2 4" xfId="52218"/>
    <cellStyle name="Vírgula 8 3 2 3 3 3" xfId="52219"/>
    <cellStyle name="Vírgula 8 3 2 3 3 3 2" xfId="52220"/>
    <cellStyle name="Vírgula 8 3 2 3 3 3 3" xfId="52221"/>
    <cellStyle name="Vírgula 8 3 2 3 3 4" xfId="52222"/>
    <cellStyle name="Vírgula 8 3 2 3 3 5" xfId="52223"/>
    <cellStyle name="Vírgula 8 3 2 3 3 6" xfId="52224"/>
    <cellStyle name="Vírgula 8 3 2 3 4" xfId="52225"/>
    <cellStyle name="Vírgula 8 3 2 3 4 2" xfId="52226"/>
    <cellStyle name="Vírgula 8 3 2 3 4 3" xfId="52227"/>
    <cellStyle name="Vírgula 8 3 2 3 4 4" xfId="52228"/>
    <cellStyle name="Vírgula 8 3 2 3 5" xfId="52229"/>
    <cellStyle name="Vírgula 8 3 2 3 5 2" xfId="52230"/>
    <cellStyle name="Vírgula 8 3 2 3 5 3" xfId="52231"/>
    <cellStyle name="Vírgula 8 3 2 3 5 4" xfId="52232"/>
    <cellStyle name="Vírgula 8 3 2 3 6" xfId="52233"/>
    <cellStyle name="Vírgula 8 3 2 3 6 2" xfId="52234"/>
    <cellStyle name="Vírgula 8 3 2 3 6 3" xfId="52235"/>
    <cellStyle name="Vírgula 8 3 2 3 6 4" xfId="52236"/>
    <cellStyle name="Vírgula 8 3 2 3 7" xfId="52237"/>
    <cellStyle name="Vírgula 8 3 2 3 7 2" xfId="52238"/>
    <cellStyle name="Vírgula 8 3 2 3 7 3" xfId="52239"/>
    <cellStyle name="Vírgula 8 3 2 3 8" xfId="52240"/>
    <cellStyle name="Vírgula 8 3 2 3 9" xfId="52241"/>
    <cellStyle name="Vírgula 8 3 2 4" xfId="52242"/>
    <cellStyle name="Vírgula 8 3 2 4 2" xfId="52243"/>
    <cellStyle name="Vírgula 8 3 2 4 2 2" xfId="52244"/>
    <cellStyle name="Vírgula 8 3 2 4 2 2 2" xfId="52245"/>
    <cellStyle name="Vírgula 8 3 2 4 2 2 3" xfId="52246"/>
    <cellStyle name="Vírgula 8 3 2 4 2 2 4" xfId="52247"/>
    <cellStyle name="Vírgula 8 3 2 4 2 3" xfId="52248"/>
    <cellStyle name="Vírgula 8 3 2 4 2 3 2" xfId="52249"/>
    <cellStyle name="Vírgula 8 3 2 4 2 3 3" xfId="52250"/>
    <cellStyle name="Vírgula 8 3 2 4 2 4" xfId="52251"/>
    <cellStyle name="Vírgula 8 3 2 4 2 5" xfId="52252"/>
    <cellStyle name="Vírgula 8 3 2 4 2 6" xfId="52253"/>
    <cellStyle name="Vírgula 8 3 2 4 3" xfId="52254"/>
    <cellStyle name="Vírgula 8 3 2 4 3 2" xfId="52255"/>
    <cellStyle name="Vírgula 8 3 2 4 3 3" xfId="52256"/>
    <cellStyle name="Vírgula 8 3 2 4 3 4" xfId="52257"/>
    <cellStyle name="Vírgula 8 3 2 4 4" xfId="52258"/>
    <cellStyle name="Vírgula 8 3 2 4 4 2" xfId="52259"/>
    <cellStyle name="Vírgula 8 3 2 4 4 3" xfId="52260"/>
    <cellStyle name="Vírgula 8 3 2 4 4 4" xfId="52261"/>
    <cellStyle name="Vírgula 8 3 2 4 5" xfId="52262"/>
    <cellStyle name="Vírgula 8 3 2 4 5 2" xfId="52263"/>
    <cellStyle name="Vírgula 8 3 2 4 5 3" xfId="52264"/>
    <cellStyle name="Vírgula 8 3 2 4 5 4" xfId="52265"/>
    <cellStyle name="Vírgula 8 3 2 4 6" xfId="52266"/>
    <cellStyle name="Vírgula 8 3 2 4 6 2" xfId="52267"/>
    <cellStyle name="Vírgula 8 3 2 4 6 3" xfId="52268"/>
    <cellStyle name="Vírgula 8 3 2 4 7" xfId="52269"/>
    <cellStyle name="Vírgula 8 3 2 4 8" xfId="52270"/>
    <cellStyle name="Vírgula 8 3 2 4 9" xfId="52271"/>
    <cellStyle name="Vírgula 8 3 2 5" xfId="52272"/>
    <cellStyle name="Vírgula 8 3 2 5 2" xfId="52273"/>
    <cellStyle name="Vírgula 8 3 2 5 2 2" xfId="52274"/>
    <cellStyle name="Vírgula 8 3 2 5 2 2 2" xfId="52275"/>
    <cellStyle name="Vírgula 8 3 2 5 2 2 3" xfId="52276"/>
    <cellStyle name="Vírgula 8 3 2 5 2 2 4" xfId="52277"/>
    <cellStyle name="Vírgula 8 3 2 5 2 3" xfId="52278"/>
    <cellStyle name="Vírgula 8 3 2 5 2 3 2" xfId="52279"/>
    <cellStyle name="Vírgula 8 3 2 5 2 3 3" xfId="52280"/>
    <cellStyle name="Vírgula 8 3 2 5 2 4" xfId="52281"/>
    <cellStyle name="Vírgula 8 3 2 5 2 5" xfId="52282"/>
    <cellStyle name="Vírgula 8 3 2 5 2 6" xfId="52283"/>
    <cellStyle name="Vírgula 8 3 2 5 3" xfId="52284"/>
    <cellStyle name="Vírgula 8 3 2 5 3 2" xfId="52285"/>
    <cellStyle name="Vírgula 8 3 2 5 3 3" xfId="52286"/>
    <cellStyle name="Vírgula 8 3 2 5 3 4" xfId="52287"/>
    <cellStyle name="Vírgula 8 3 2 5 4" xfId="52288"/>
    <cellStyle name="Vírgula 8 3 2 5 4 2" xfId="52289"/>
    <cellStyle name="Vírgula 8 3 2 5 4 3" xfId="52290"/>
    <cellStyle name="Vírgula 8 3 2 5 4 4" xfId="52291"/>
    <cellStyle name="Vírgula 8 3 2 5 5" xfId="52292"/>
    <cellStyle name="Vírgula 8 3 2 5 5 2" xfId="52293"/>
    <cellStyle name="Vírgula 8 3 2 5 5 3" xfId="52294"/>
    <cellStyle name="Vírgula 8 3 2 5 5 4" xfId="52295"/>
    <cellStyle name="Vírgula 8 3 2 5 6" xfId="52296"/>
    <cellStyle name="Vírgula 8 3 2 5 6 2" xfId="52297"/>
    <cellStyle name="Vírgula 8 3 2 5 6 3" xfId="52298"/>
    <cellStyle name="Vírgula 8 3 2 5 7" xfId="52299"/>
    <cellStyle name="Vírgula 8 3 2 5 8" xfId="52300"/>
    <cellStyle name="Vírgula 8 3 2 5 9" xfId="52301"/>
    <cellStyle name="Vírgula 8 3 2 6" xfId="52302"/>
    <cellStyle name="Vírgula 8 3 2 6 2" xfId="52303"/>
    <cellStyle name="Vírgula 8 3 2 6 2 2" xfId="52304"/>
    <cellStyle name="Vírgula 8 3 2 6 2 2 2" xfId="52305"/>
    <cellStyle name="Vírgula 8 3 2 6 2 2 3" xfId="52306"/>
    <cellStyle name="Vírgula 8 3 2 6 2 2 4" xfId="52307"/>
    <cellStyle name="Vírgula 8 3 2 6 2 3" xfId="52308"/>
    <cellStyle name="Vírgula 8 3 2 6 2 3 2" xfId="52309"/>
    <cellStyle name="Vírgula 8 3 2 6 2 3 3" xfId="52310"/>
    <cellStyle name="Vírgula 8 3 2 6 2 4" xfId="52311"/>
    <cellStyle name="Vírgula 8 3 2 6 2 5" xfId="52312"/>
    <cellStyle name="Vírgula 8 3 2 6 2 6" xfId="52313"/>
    <cellStyle name="Vírgula 8 3 2 6 3" xfId="52314"/>
    <cellStyle name="Vírgula 8 3 2 6 3 2" xfId="52315"/>
    <cellStyle name="Vírgula 8 3 2 6 3 3" xfId="52316"/>
    <cellStyle name="Vírgula 8 3 2 6 3 4" xfId="52317"/>
    <cellStyle name="Vírgula 8 3 2 6 4" xfId="52318"/>
    <cellStyle name="Vírgula 8 3 2 6 4 2" xfId="52319"/>
    <cellStyle name="Vírgula 8 3 2 6 4 3" xfId="52320"/>
    <cellStyle name="Vírgula 8 3 2 6 4 4" xfId="52321"/>
    <cellStyle name="Vírgula 8 3 2 6 5" xfId="52322"/>
    <cellStyle name="Vírgula 8 3 2 6 5 2" xfId="52323"/>
    <cellStyle name="Vírgula 8 3 2 6 5 3" xfId="52324"/>
    <cellStyle name="Vírgula 8 3 2 6 6" xfId="52325"/>
    <cellStyle name="Vírgula 8 3 2 6 7" xfId="52326"/>
    <cellStyle name="Vírgula 8 3 2 6 8" xfId="52327"/>
    <cellStyle name="Vírgula 8 3 2 7" xfId="52328"/>
    <cellStyle name="Vírgula 8 3 2 7 2" xfId="52329"/>
    <cellStyle name="Vírgula 8 3 2 7 2 2" xfId="52330"/>
    <cellStyle name="Vírgula 8 3 2 7 2 3" xfId="52331"/>
    <cellStyle name="Vírgula 8 3 2 7 2 4" xfId="52332"/>
    <cellStyle name="Vírgula 8 3 2 7 3" xfId="52333"/>
    <cellStyle name="Vírgula 8 3 2 7 3 2" xfId="52334"/>
    <cellStyle name="Vírgula 8 3 2 7 3 3" xfId="52335"/>
    <cellStyle name="Vírgula 8 3 2 7 4" xfId="52336"/>
    <cellStyle name="Vírgula 8 3 2 7 5" xfId="52337"/>
    <cellStyle name="Vírgula 8 3 2 7 6" xfId="52338"/>
    <cellStyle name="Vírgula 8 3 2 8" xfId="52339"/>
    <cellStyle name="Vírgula 8 3 2 8 2" xfId="52340"/>
    <cellStyle name="Vírgula 8 3 2 8 3" xfId="52341"/>
    <cellStyle name="Vírgula 8 3 2 8 4" xfId="52342"/>
    <cellStyle name="Vírgula 8 3 2 9" xfId="52343"/>
    <cellStyle name="Vírgula 8 3 2 9 2" xfId="52344"/>
    <cellStyle name="Vírgula 8 3 2 9 3" xfId="52345"/>
    <cellStyle name="Vírgula 8 3 2 9 4" xfId="52346"/>
    <cellStyle name="Vírgula 8 3 3" xfId="52347"/>
    <cellStyle name="Vírgula 8 3 3 10" xfId="52348"/>
    <cellStyle name="Vírgula 8 3 3 10 2" xfId="52349"/>
    <cellStyle name="Vírgula 8 3 3 10 3" xfId="52350"/>
    <cellStyle name="Vírgula 8 3 3 10 4" xfId="52351"/>
    <cellStyle name="Vírgula 8 3 3 11" xfId="52352"/>
    <cellStyle name="Vírgula 8 3 3 11 2" xfId="52353"/>
    <cellStyle name="Vírgula 8 3 3 11 3" xfId="52354"/>
    <cellStyle name="Vírgula 8 3 3 12" xfId="52355"/>
    <cellStyle name="Vírgula 8 3 3 13" xfId="52356"/>
    <cellStyle name="Vírgula 8 3 3 14" xfId="52357"/>
    <cellStyle name="Vírgula 8 3 3 2" xfId="52358"/>
    <cellStyle name="Vírgula 8 3 3 2 10" xfId="52359"/>
    <cellStyle name="Vírgula 8 3 3 2 11" xfId="52360"/>
    <cellStyle name="Vírgula 8 3 3 2 2" xfId="52361"/>
    <cellStyle name="Vírgula 8 3 3 2 2 10" xfId="52362"/>
    <cellStyle name="Vírgula 8 3 3 2 2 2" xfId="52363"/>
    <cellStyle name="Vírgula 8 3 3 2 2 2 2" xfId="52364"/>
    <cellStyle name="Vírgula 8 3 3 2 2 2 2 2" xfId="52365"/>
    <cellStyle name="Vírgula 8 3 3 2 2 2 2 2 2" xfId="52366"/>
    <cellStyle name="Vírgula 8 3 3 2 2 2 2 2 3" xfId="52367"/>
    <cellStyle name="Vírgula 8 3 3 2 2 2 2 2 4" xfId="52368"/>
    <cellStyle name="Vírgula 8 3 3 2 2 2 2 3" xfId="52369"/>
    <cellStyle name="Vírgula 8 3 3 2 2 2 2 3 2" xfId="52370"/>
    <cellStyle name="Vírgula 8 3 3 2 2 2 2 3 3" xfId="52371"/>
    <cellStyle name="Vírgula 8 3 3 2 2 2 2 4" xfId="52372"/>
    <cellStyle name="Vírgula 8 3 3 2 2 2 2 5" xfId="52373"/>
    <cellStyle name="Vírgula 8 3 3 2 2 2 2 6" xfId="52374"/>
    <cellStyle name="Vírgula 8 3 3 2 2 2 3" xfId="52375"/>
    <cellStyle name="Vírgula 8 3 3 2 2 2 3 2" xfId="52376"/>
    <cellStyle name="Vírgula 8 3 3 2 2 2 3 3" xfId="52377"/>
    <cellStyle name="Vírgula 8 3 3 2 2 2 3 4" xfId="52378"/>
    <cellStyle name="Vírgula 8 3 3 2 2 2 4" xfId="52379"/>
    <cellStyle name="Vírgula 8 3 3 2 2 2 4 2" xfId="52380"/>
    <cellStyle name="Vírgula 8 3 3 2 2 2 4 3" xfId="52381"/>
    <cellStyle name="Vírgula 8 3 3 2 2 2 4 4" xfId="52382"/>
    <cellStyle name="Vírgula 8 3 3 2 2 2 5" xfId="52383"/>
    <cellStyle name="Vírgula 8 3 3 2 2 2 5 2" xfId="52384"/>
    <cellStyle name="Vírgula 8 3 3 2 2 2 5 3" xfId="52385"/>
    <cellStyle name="Vírgula 8 3 3 2 2 2 5 4" xfId="52386"/>
    <cellStyle name="Vírgula 8 3 3 2 2 2 6" xfId="52387"/>
    <cellStyle name="Vírgula 8 3 3 2 2 2 6 2" xfId="52388"/>
    <cellStyle name="Vírgula 8 3 3 2 2 2 6 3" xfId="52389"/>
    <cellStyle name="Vírgula 8 3 3 2 2 2 7" xfId="52390"/>
    <cellStyle name="Vírgula 8 3 3 2 2 2 8" xfId="52391"/>
    <cellStyle name="Vírgula 8 3 3 2 2 2 9" xfId="52392"/>
    <cellStyle name="Vírgula 8 3 3 2 2 3" xfId="52393"/>
    <cellStyle name="Vírgula 8 3 3 2 2 3 2" xfId="52394"/>
    <cellStyle name="Vírgula 8 3 3 2 2 3 2 2" xfId="52395"/>
    <cellStyle name="Vírgula 8 3 3 2 2 3 2 3" xfId="52396"/>
    <cellStyle name="Vírgula 8 3 3 2 2 3 2 4" xfId="52397"/>
    <cellStyle name="Vírgula 8 3 3 2 2 3 3" xfId="52398"/>
    <cellStyle name="Vírgula 8 3 3 2 2 3 3 2" xfId="52399"/>
    <cellStyle name="Vírgula 8 3 3 2 2 3 3 3" xfId="52400"/>
    <cellStyle name="Vírgula 8 3 3 2 2 3 4" xfId="52401"/>
    <cellStyle name="Vírgula 8 3 3 2 2 3 5" xfId="52402"/>
    <cellStyle name="Vírgula 8 3 3 2 2 3 6" xfId="52403"/>
    <cellStyle name="Vírgula 8 3 3 2 2 4" xfId="52404"/>
    <cellStyle name="Vírgula 8 3 3 2 2 4 2" xfId="52405"/>
    <cellStyle name="Vírgula 8 3 3 2 2 4 3" xfId="52406"/>
    <cellStyle name="Vírgula 8 3 3 2 2 4 4" xfId="52407"/>
    <cellStyle name="Vírgula 8 3 3 2 2 5" xfId="52408"/>
    <cellStyle name="Vírgula 8 3 3 2 2 5 2" xfId="52409"/>
    <cellStyle name="Vírgula 8 3 3 2 2 5 3" xfId="52410"/>
    <cellStyle name="Vírgula 8 3 3 2 2 5 4" xfId="52411"/>
    <cellStyle name="Vírgula 8 3 3 2 2 6" xfId="52412"/>
    <cellStyle name="Vírgula 8 3 3 2 2 6 2" xfId="52413"/>
    <cellStyle name="Vírgula 8 3 3 2 2 6 3" xfId="52414"/>
    <cellStyle name="Vírgula 8 3 3 2 2 6 4" xfId="52415"/>
    <cellStyle name="Vírgula 8 3 3 2 2 7" xfId="52416"/>
    <cellStyle name="Vírgula 8 3 3 2 2 7 2" xfId="52417"/>
    <cellStyle name="Vírgula 8 3 3 2 2 7 3" xfId="52418"/>
    <cellStyle name="Vírgula 8 3 3 2 2 8" xfId="52419"/>
    <cellStyle name="Vírgula 8 3 3 2 2 9" xfId="52420"/>
    <cellStyle name="Vírgula 8 3 3 2 3" xfId="52421"/>
    <cellStyle name="Vírgula 8 3 3 2 3 2" xfId="52422"/>
    <cellStyle name="Vírgula 8 3 3 2 3 2 2" xfId="52423"/>
    <cellStyle name="Vírgula 8 3 3 2 3 2 2 2" xfId="52424"/>
    <cellStyle name="Vírgula 8 3 3 2 3 2 2 3" xfId="52425"/>
    <cellStyle name="Vírgula 8 3 3 2 3 2 2 4" xfId="52426"/>
    <cellStyle name="Vírgula 8 3 3 2 3 2 3" xfId="52427"/>
    <cellStyle name="Vírgula 8 3 3 2 3 2 3 2" xfId="52428"/>
    <cellStyle name="Vírgula 8 3 3 2 3 2 3 3" xfId="52429"/>
    <cellStyle name="Vírgula 8 3 3 2 3 2 4" xfId="52430"/>
    <cellStyle name="Vírgula 8 3 3 2 3 2 5" xfId="52431"/>
    <cellStyle name="Vírgula 8 3 3 2 3 2 6" xfId="52432"/>
    <cellStyle name="Vírgula 8 3 3 2 3 3" xfId="52433"/>
    <cellStyle name="Vírgula 8 3 3 2 3 3 2" xfId="52434"/>
    <cellStyle name="Vírgula 8 3 3 2 3 3 3" xfId="52435"/>
    <cellStyle name="Vírgula 8 3 3 2 3 3 4" xfId="52436"/>
    <cellStyle name="Vírgula 8 3 3 2 3 4" xfId="52437"/>
    <cellStyle name="Vírgula 8 3 3 2 3 4 2" xfId="52438"/>
    <cellStyle name="Vírgula 8 3 3 2 3 4 3" xfId="52439"/>
    <cellStyle name="Vírgula 8 3 3 2 3 4 4" xfId="52440"/>
    <cellStyle name="Vírgula 8 3 3 2 3 5" xfId="52441"/>
    <cellStyle name="Vírgula 8 3 3 2 3 5 2" xfId="52442"/>
    <cellStyle name="Vírgula 8 3 3 2 3 5 3" xfId="52443"/>
    <cellStyle name="Vírgula 8 3 3 2 3 5 4" xfId="52444"/>
    <cellStyle name="Vírgula 8 3 3 2 3 6" xfId="52445"/>
    <cellStyle name="Vírgula 8 3 3 2 3 6 2" xfId="52446"/>
    <cellStyle name="Vírgula 8 3 3 2 3 6 3" xfId="52447"/>
    <cellStyle name="Vírgula 8 3 3 2 3 7" xfId="52448"/>
    <cellStyle name="Vírgula 8 3 3 2 3 8" xfId="52449"/>
    <cellStyle name="Vírgula 8 3 3 2 3 9" xfId="52450"/>
    <cellStyle name="Vírgula 8 3 3 2 4" xfId="52451"/>
    <cellStyle name="Vírgula 8 3 3 2 4 2" xfId="52452"/>
    <cellStyle name="Vírgula 8 3 3 2 4 2 2" xfId="52453"/>
    <cellStyle name="Vírgula 8 3 3 2 4 2 3" xfId="52454"/>
    <cellStyle name="Vírgula 8 3 3 2 4 2 4" xfId="52455"/>
    <cellStyle name="Vírgula 8 3 3 2 4 3" xfId="52456"/>
    <cellStyle name="Vírgula 8 3 3 2 4 3 2" xfId="52457"/>
    <cellStyle name="Vírgula 8 3 3 2 4 3 3" xfId="52458"/>
    <cellStyle name="Vírgula 8 3 3 2 4 4" xfId="52459"/>
    <cellStyle name="Vírgula 8 3 3 2 4 5" xfId="52460"/>
    <cellStyle name="Vírgula 8 3 3 2 4 6" xfId="52461"/>
    <cellStyle name="Vírgula 8 3 3 2 5" xfId="52462"/>
    <cellStyle name="Vírgula 8 3 3 2 5 2" xfId="52463"/>
    <cellStyle name="Vírgula 8 3 3 2 5 3" xfId="52464"/>
    <cellStyle name="Vírgula 8 3 3 2 5 4" xfId="52465"/>
    <cellStyle name="Vírgula 8 3 3 2 6" xfId="52466"/>
    <cellStyle name="Vírgula 8 3 3 2 6 2" xfId="52467"/>
    <cellStyle name="Vírgula 8 3 3 2 6 3" xfId="52468"/>
    <cellStyle name="Vírgula 8 3 3 2 6 4" xfId="52469"/>
    <cellStyle name="Vírgula 8 3 3 2 7" xfId="52470"/>
    <cellStyle name="Vírgula 8 3 3 2 7 2" xfId="52471"/>
    <cellStyle name="Vírgula 8 3 3 2 7 3" xfId="52472"/>
    <cellStyle name="Vírgula 8 3 3 2 7 4" xfId="52473"/>
    <cellStyle name="Vírgula 8 3 3 2 8" xfId="52474"/>
    <cellStyle name="Vírgula 8 3 3 2 8 2" xfId="52475"/>
    <cellStyle name="Vírgula 8 3 3 2 8 3" xfId="52476"/>
    <cellStyle name="Vírgula 8 3 3 2 9" xfId="52477"/>
    <cellStyle name="Vírgula 8 3 3 3" xfId="52478"/>
    <cellStyle name="Vírgula 8 3 3 3 10" xfId="52479"/>
    <cellStyle name="Vírgula 8 3 3 3 2" xfId="52480"/>
    <cellStyle name="Vírgula 8 3 3 3 2 2" xfId="52481"/>
    <cellStyle name="Vírgula 8 3 3 3 2 2 2" xfId="52482"/>
    <cellStyle name="Vírgula 8 3 3 3 2 2 2 2" xfId="52483"/>
    <cellStyle name="Vírgula 8 3 3 3 2 2 2 3" xfId="52484"/>
    <cellStyle name="Vírgula 8 3 3 3 2 2 2 4" xfId="52485"/>
    <cellStyle name="Vírgula 8 3 3 3 2 2 3" xfId="52486"/>
    <cellStyle name="Vírgula 8 3 3 3 2 2 3 2" xfId="52487"/>
    <cellStyle name="Vírgula 8 3 3 3 2 2 3 3" xfId="52488"/>
    <cellStyle name="Vírgula 8 3 3 3 2 2 4" xfId="52489"/>
    <cellStyle name="Vírgula 8 3 3 3 2 2 5" xfId="52490"/>
    <cellStyle name="Vírgula 8 3 3 3 2 2 6" xfId="52491"/>
    <cellStyle name="Vírgula 8 3 3 3 2 3" xfId="52492"/>
    <cellStyle name="Vírgula 8 3 3 3 2 3 2" xfId="52493"/>
    <cellStyle name="Vírgula 8 3 3 3 2 3 3" xfId="52494"/>
    <cellStyle name="Vírgula 8 3 3 3 2 3 4" xfId="52495"/>
    <cellStyle name="Vírgula 8 3 3 3 2 4" xfId="52496"/>
    <cellStyle name="Vírgula 8 3 3 3 2 4 2" xfId="52497"/>
    <cellStyle name="Vírgula 8 3 3 3 2 4 3" xfId="52498"/>
    <cellStyle name="Vírgula 8 3 3 3 2 4 4" xfId="52499"/>
    <cellStyle name="Vírgula 8 3 3 3 2 5" xfId="52500"/>
    <cellStyle name="Vírgula 8 3 3 3 2 5 2" xfId="52501"/>
    <cellStyle name="Vírgula 8 3 3 3 2 5 3" xfId="52502"/>
    <cellStyle name="Vírgula 8 3 3 3 2 5 4" xfId="52503"/>
    <cellStyle name="Vírgula 8 3 3 3 2 6" xfId="52504"/>
    <cellStyle name="Vírgula 8 3 3 3 2 6 2" xfId="52505"/>
    <cellStyle name="Vírgula 8 3 3 3 2 6 3" xfId="52506"/>
    <cellStyle name="Vírgula 8 3 3 3 2 7" xfId="52507"/>
    <cellStyle name="Vírgula 8 3 3 3 2 8" xfId="52508"/>
    <cellStyle name="Vírgula 8 3 3 3 2 9" xfId="52509"/>
    <cellStyle name="Vírgula 8 3 3 3 3" xfId="52510"/>
    <cellStyle name="Vírgula 8 3 3 3 3 2" xfId="52511"/>
    <cellStyle name="Vírgula 8 3 3 3 3 2 2" xfId="52512"/>
    <cellStyle name="Vírgula 8 3 3 3 3 2 3" xfId="52513"/>
    <cellStyle name="Vírgula 8 3 3 3 3 2 4" xfId="52514"/>
    <cellStyle name="Vírgula 8 3 3 3 3 3" xfId="52515"/>
    <cellStyle name="Vírgula 8 3 3 3 3 3 2" xfId="52516"/>
    <cellStyle name="Vírgula 8 3 3 3 3 3 3" xfId="52517"/>
    <cellStyle name="Vírgula 8 3 3 3 3 4" xfId="52518"/>
    <cellStyle name="Vírgula 8 3 3 3 3 5" xfId="52519"/>
    <cellStyle name="Vírgula 8 3 3 3 3 6" xfId="52520"/>
    <cellStyle name="Vírgula 8 3 3 3 4" xfId="52521"/>
    <cellStyle name="Vírgula 8 3 3 3 4 2" xfId="52522"/>
    <cellStyle name="Vírgula 8 3 3 3 4 3" xfId="52523"/>
    <cellStyle name="Vírgula 8 3 3 3 4 4" xfId="52524"/>
    <cellStyle name="Vírgula 8 3 3 3 5" xfId="52525"/>
    <cellStyle name="Vírgula 8 3 3 3 5 2" xfId="52526"/>
    <cellStyle name="Vírgula 8 3 3 3 5 3" xfId="52527"/>
    <cellStyle name="Vírgula 8 3 3 3 5 4" xfId="52528"/>
    <cellStyle name="Vírgula 8 3 3 3 6" xfId="52529"/>
    <cellStyle name="Vírgula 8 3 3 3 6 2" xfId="52530"/>
    <cellStyle name="Vírgula 8 3 3 3 6 3" xfId="52531"/>
    <cellStyle name="Vírgula 8 3 3 3 6 4" xfId="52532"/>
    <cellStyle name="Vírgula 8 3 3 3 7" xfId="52533"/>
    <cellStyle name="Vírgula 8 3 3 3 7 2" xfId="52534"/>
    <cellStyle name="Vírgula 8 3 3 3 7 3" xfId="52535"/>
    <cellStyle name="Vírgula 8 3 3 3 8" xfId="52536"/>
    <cellStyle name="Vírgula 8 3 3 3 9" xfId="52537"/>
    <cellStyle name="Vírgula 8 3 3 4" xfId="52538"/>
    <cellStyle name="Vírgula 8 3 3 4 2" xfId="52539"/>
    <cellStyle name="Vírgula 8 3 3 4 2 2" xfId="52540"/>
    <cellStyle name="Vírgula 8 3 3 4 2 2 2" xfId="52541"/>
    <cellStyle name="Vírgula 8 3 3 4 2 2 3" xfId="52542"/>
    <cellStyle name="Vírgula 8 3 3 4 2 2 4" xfId="52543"/>
    <cellStyle name="Vírgula 8 3 3 4 2 3" xfId="52544"/>
    <cellStyle name="Vírgula 8 3 3 4 2 3 2" xfId="52545"/>
    <cellStyle name="Vírgula 8 3 3 4 2 3 3" xfId="52546"/>
    <cellStyle name="Vírgula 8 3 3 4 2 4" xfId="52547"/>
    <cellStyle name="Vírgula 8 3 3 4 2 5" xfId="52548"/>
    <cellStyle name="Vírgula 8 3 3 4 2 6" xfId="52549"/>
    <cellStyle name="Vírgula 8 3 3 4 3" xfId="52550"/>
    <cellStyle name="Vírgula 8 3 3 4 3 2" xfId="52551"/>
    <cellStyle name="Vírgula 8 3 3 4 3 3" xfId="52552"/>
    <cellStyle name="Vírgula 8 3 3 4 3 4" xfId="52553"/>
    <cellStyle name="Vírgula 8 3 3 4 4" xfId="52554"/>
    <cellStyle name="Vírgula 8 3 3 4 4 2" xfId="52555"/>
    <cellStyle name="Vírgula 8 3 3 4 4 3" xfId="52556"/>
    <cellStyle name="Vírgula 8 3 3 4 4 4" xfId="52557"/>
    <cellStyle name="Vírgula 8 3 3 4 5" xfId="52558"/>
    <cellStyle name="Vírgula 8 3 3 4 5 2" xfId="52559"/>
    <cellStyle name="Vírgula 8 3 3 4 5 3" xfId="52560"/>
    <cellStyle name="Vírgula 8 3 3 4 5 4" xfId="52561"/>
    <cellStyle name="Vírgula 8 3 3 4 6" xfId="52562"/>
    <cellStyle name="Vírgula 8 3 3 4 6 2" xfId="52563"/>
    <cellStyle name="Vírgula 8 3 3 4 6 3" xfId="52564"/>
    <cellStyle name="Vírgula 8 3 3 4 7" xfId="52565"/>
    <cellStyle name="Vírgula 8 3 3 4 8" xfId="52566"/>
    <cellStyle name="Vírgula 8 3 3 4 9" xfId="52567"/>
    <cellStyle name="Vírgula 8 3 3 5" xfId="52568"/>
    <cellStyle name="Vírgula 8 3 3 5 2" xfId="52569"/>
    <cellStyle name="Vírgula 8 3 3 5 2 2" xfId="52570"/>
    <cellStyle name="Vírgula 8 3 3 5 2 2 2" xfId="52571"/>
    <cellStyle name="Vírgula 8 3 3 5 2 2 3" xfId="52572"/>
    <cellStyle name="Vírgula 8 3 3 5 2 2 4" xfId="52573"/>
    <cellStyle name="Vírgula 8 3 3 5 2 3" xfId="52574"/>
    <cellStyle name="Vírgula 8 3 3 5 2 3 2" xfId="52575"/>
    <cellStyle name="Vírgula 8 3 3 5 2 3 3" xfId="52576"/>
    <cellStyle name="Vírgula 8 3 3 5 2 4" xfId="52577"/>
    <cellStyle name="Vírgula 8 3 3 5 2 5" xfId="52578"/>
    <cellStyle name="Vírgula 8 3 3 5 2 6" xfId="52579"/>
    <cellStyle name="Vírgula 8 3 3 5 3" xfId="52580"/>
    <cellStyle name="Vírgula 8 3 3 5 3 2" xfId="52581"/>
    <cellStyle name="Vírgula 8 3 3 5 3 3" xfId="52582"/>
    <cellStyle name="Vírgula 8 3 3 5 3 4" xfId="52583"/>
    <cellStyle name="Vírgula 8 3 3 5 4" xfId="52584"/>
    <cellStyle name="Vírgula 8 3 3 5 4 2" xfId="52585"/>
    <cellStyle name="Vírgula 8 3 3 5 4 3" xfId="52586"/>
    <cellStyle name="Vírgula 8 3 3 5 4 4" xfId="52587"/>
    <cellStyle name="Vírgula 8 3 3 5 5" xfId="52588"/>
    <cellStyle name="Vírgula 8 3 3 5 5 2" xfId="52589"/>
    <cellStyle name="Vírgula 8 3 3 5 5 3" xfId="52590"/>
    <cellStyle name="Vírgula 8 3 3 5 5 4" xfId="52591"/>
    <cellStyle name="Vírgula 8 3 3 5 6" xfId="52592"/>
    <cellStyle name="Vírgula 8 3 3 5 6 2" xfId="52593"/>
    <cellStyle name="Vírgula 8 3 3 5 6 3" xfId="52594"/>
    <cellStyle name="Vírgula 8 3 3 5 7" xfId="52595"/>
    <cellStyle name="Vírgula 8 3 3 5 8" xfId="52596"/>
    <cellStyle name="Vírgula 8 3 3 5 9" xfId="52597"/>
    <cellStyle name="Vírgula 8 3 3 6" xfId="52598"/>
    <cellStyle name="Vírgula 8 3 3 6 2" xfId="52599"/>
    <cellStyle name="Vírgula 8 3 3 6 2 2" xfId="52600"/>
    <cellStyle name="Vírgula 8 3 3 6 2 2 2" xfId="52601"/>
    <cellStyle name="Vírgula 8 3 3 6 2 2 3" xfId="52602"/>
    <cellStyle name="Vírgula 8 3 3 6 2 2 4" xfId="52603"/>
    <cellStyle name="Vírgula 8 3 3 6 2 3" xfId="52604"/>
    <cellStyle name="Vírgula 8 3 3 6 2 3 2" xfId="52605"/>
    <cellStyle name="Vírgula 8 3 3 6 2 3 3" xfId="52606"/>
    <cellStyle name="Vírgula 8 3 3 6 2 4" xfId="52607"/>
    <cellStyle name="Vírgula 8 3 3 6 2 5" xfId="52608"/>
    <cellStyle name="Vírgula 8 3 3 6 2 6" xfId="52609"/>
    <cellStyle name="Vírgula 8 3 3 6 3" xfId="52610"/>
    <cellStyle name="Vírgula 8 3 3 6 3 2" xfId="52611"/>
    <cellStyle name="Vírgula 8 3 3 6 3 3" xfId="52612"/>
    <cellStyle name="Vírgula 8 3 3 6 3 4" xfId="52613"/>
    <cellStyle name="Vírgula 8 3 3 6 4" xfId="52614"/>
    <cellStyle name="Vírgula 8 3 3 6 4 2" xfId="52615"/>
    <cellStyle name="Vírgula 8 3 3 6 4 3" xfId="52616"/>
    <cellStyle name="Vírgula 8 3 3 6 4 4" xfId="52617"/>
    <cellStyle name="Vírgula 8 3 3 6 5" xfId="52618"/>
    <cellStyle name="Vírgula 8 3 3 6 5 2" xfId="52619"/>
    <cellStyle name="Vírgula 8 3 3 6 5 3" xfId="52620"/>
    <cellStyle name="Vírgula 8 3 3 6 6" xfId="52621"/>
    <cellStyle name="Vírgula 8 3 3 6 7" xfId="52622"/>
    <cellStyle name="Vírgula 8 3 3 6 8" xfId="52623"/>
    <cellStyle name="Vírgula 8 3 3 7" xfId="52624"/>
    <cellStyle name="Vírgula 8 3 3 7 2" xfId="52625"/>
    <cellStyle name="Vírgula 8 3 3 7 2 2" xfId="52626"/>
    <cellStyle name="Vírgula 8 3 3 7 2 3" xfId="52627"/>
    <cellStyle name="Vírgula 8 3 3 7 2 4" xfId="52628"/>
    <cellStyle name="Vírgula 8 3 3 7 3" xfId="52629"/>
    <cellStyle name="Vírgula 8 3 3 7 3 2" xfId="52630"/>
    <cellStyle name="Vírgula 8 3 3 7 3 3" xfId="52631"/>
    <cellStyle name="Vírgula 8 3 3 7 4" xfId="52632"/>
    <cellStyle name="Vírgula 8 3 3 7 5" xfId="52633"/>
    <cellStyle name="Vírgula 8 3 3 7 6" xfId="52634"/>
    <cellStyle name="Vírgula 8 3 3 8" xfId="52635"/>
    <cellStyle name="Vírgula 8 3 3 8 2" xfId="52636"/>
    <cellStyle name="Vírgula 8 3 3 8 3" xfId="52637"/>
    <cellStyle name="Vírgula 8 3 3 8 4" xfId="52638"/>
    <cellStyle name="Vírgula 8 3 3 9" xfId="52639"/>
    <cellStyle name="Vírgula 8 3 3 9 2" xfId="52640"/>
    <cellStyle name="Vírgula 8 3 3 9 3" xfId="52641"/>
    <cellStyle name="Vírgula 8 3 3 9 4" xfId="52642"/>
    <cellStyle name="Vírgula 8 3 4" xfId="52643"/>
    <cellStyle name="Vírgula 8 3 4 10" xfId="52644"/>
    <cellStyle name="Vírgula 8 3 4 11" xfId="52645"/>
    <cellStyle name="Vírgula 8 3 4 2" xfId="52646"/>
    <cellStyle name="Vírgula 8 3 4 2 10" xfId="52647"/>
    <cellStyle name="Vírgula 8 3 4 2 2" xfId="52648"/>
    <cellStyle name="Vírgula 8 3 4 2 2 2" xfId="52649"/>
    <cellStyle name="Vírgula 8 3 4 2 2 2 2" xfId="52650"/>
    <cellStyle name="Vírgula 8 3 4 2 2 2 2 2" xfId="52651"/>
    <cellStyle name="Vírgula 8 3 4 2 2 2 2 3" xfId="52652"/>
    <cellStyle name="Vírgula 8 3 4 2 2 2 2 4" xfId="52653"/>
    <cellStyle name="Vírgula 8 3 4 2 2 2 3" xfId="52654"/>
    <cellStyle name="Vírgula 8 3 4 2 2 2 3 2" xfId="52655"/>
    <cellStyle name="Vírgula 8 3 4 2 2 2 3 3" xfId="52656"/>
    <cellStyle name="Vírgula 8 3 4 2 2 2 4" xfId="52657"/>
    <cellStyle name="Vírgula 8 3 4 2 2 2 5" xfId="52658"/>
    <cellStyle name="Vírgula 8 3 4 2 2 2 6" xfId="52659"/>
    <cellStyle name="Vírgula 8 3 4 2 2 3" xfId="52660"/>
    <cellStyle name="Vírgula 8 3 4 2 2 3 2" xfId="52661"/>
    <cellStyle name="Vírgula 8 3 4 2 2 3 3" xfId="52662"/>
    <cellStyle name="Vírgula 8 3 4 2 2 3 4" xfId="52663"/>
    <cellStyle name="Vírgula 8 3 4 2 2 4" xfId="52664"/>
    <cellStyle name="Vírgula 8 3 4 2 2 4 2" xfId="52665"/>
    <cellStyle name="Vírgula 8 3 4 2 2 4 3" xfId="52666"/>
    <cellStyle name="Vírgula 8 3 4 2 2 4 4" xfId="52667"/>
    <cellStyle name="Vírgula 8 3 4 2 2 5" xfId="52668"/>
    <cellStyle name="Vírgula 8 3 4 2 2 5 2" xfId="52669"/>
    <cellStyle name="Vírgula 8 3 4 2 2 5 3" xfId="52670"/>
    <cellStyle name="Vírgula 8 3 4 2 2 5 4" xfId="52671"/>
    <cellStyle name="Vírgula 8 3 4 2 2 6" xfId="52672"/>
    <cellStyle name="Vírgula 8 3 4 2 2 6 2" xfId="52673"/>
    <cellStyle name="Vírgula 8 3 4 2 2 6 3" xfId="52674"/>
    <cellStyle name="Vírgula 8 3 4 2 2 7" xfId="52675"/>
    <cellStyle name="Vírgula 8 3 4 2 2 8" xfId="52676"/>
    <cellStyle name="Vírgula 8 3 4 2 2 9" xfId="52677"/>
    <cellStyle name="Vírgula 8 3 4 2 3" xfId="52678"/>
    <cellStyle name="Vírgula 8 3 4 2 3 2" xfId="52679"/>
    <cellStyle name="Vírgula 8 3 4 2 3 2 2" xfId="52680"/>
    <cellStyle name="Vírgula 8 3 4 2 3 2 3" xfId="52681"/>
    <cellStyle name="Vírgula 8 3 4 2 3 2 4" xfId="52682"/>
    <cellStyle name="Vírgula 8 3 4 2 3 3" xfId="52683"/>
    <cellStyle name="Vírgula 8 3 4 2 3 3 2" xfId="52684"/>
    <cellStyle name="Vírgula 8 3 4 2 3 3 3" xfId="52685"/>
    <cellStyle name="Vírgula 8 3 4 2 3 4" xfId="52686"/>
    <cellStyle name="Vírgula 8 3 4 2 3 5" xfId="52687"/>
    <cellStyle name="Vírgula 8 3 4 2 3 6" xfId="52688"/>
    <cellStyle name="Vírgula 8 3 4 2 4" xfId="52689"/>
    <cellStyle name="Vírgula 8 3 4 2 4 2" xfId="52690"/>
    <cellStyle name="Vírgula 8 3 4 2 4 3" xfId="52691"/>
    <cellStyle name="Vírgula 8 3 4 2 4 4" xfId="52692"/>
    <cellStyle name="Vírgula 8 3 4 2 5" xfId="52693"/>
    <cellStyle name="Vírgula 8 3 4 2 5 2" xfId="52694"/>
    <cellStyle name="Vírgula 8 3 4 2 5 3" xfId="52695"/>
    <cellStyle name="Vírgula 8 3 4 2 5 4" xfId="52696"/>
    <cellStyle name="Vírgula 8 3 4 2 6" xfId="52697"/>
    <cellStyle name="Vírgula 8 3 4 2 6 2" xfId="52698"/>
    <cellStyle name="Vírgula 8 3 4 2 6 3" xfId="52699"/>
    <cellStyle name="Vírgula 8 3 4 2 6 4" xfId="52700"/>
    <cellStyle name="Vírgula 8 3 4 2 7" xfId="52701"/>
    <cellStyle name="Vírgula 8 3 4 2 7 2" xfId="52702"/>
    <cellStyle name="Vírgula 8 3 4 2 7 3" xfId="52703"/>
    <cellStyle name="Vírgula 8 3 4 2 8" xfId="52704"/>
    <cellStyle name="Vírgula 8 3 4 2 9" xfId="52705"/>
    <cellStyle name="Vírgula 8 3 4 3" xfId="52706"/>
    <cellStyle name="Vírgula 8 3 4 3 2" xfId="52707"/>
    <cellStyle name="Vírgula 8 3 4 3 2 2" xfId="52708"/>
    <cellStyle name="Vírgula 8 3 4 3 2 2 2" xfId="52709"/>
    <cellStyle name="Vírgula 8 3 4 3 2 2 3" xfId="52710"/>
    <cellStyle name="Vírgula 8 3 4 3 2 2 4" xfId="52711"/>
    <cellStyle name="Vírgula 8 3 4 3 2 3" xfId="52712"/>
    <cellStyle name="Vírgula 8 3 4 3 2 3 2" xfId="52713"/>
    <cellStyle name="Vírgula 8 3 4 3 2 3 3" xfId="52714"/>
    <cellStyle name="Vírgula 8 3 4 3 2 4" xfId="52715"/>
    <cellStyle name="Vírgula 8 3 4 3 2 5" xfId="52716"/>
    <cellStyle name="Vírgula 8 3 4 3 2 6" xfId="52717"/>
    <cellStyle name="Vírgula 8 3 4 3 3" xfId="52718"/>
    <cellStyle name="Vírgula 8 3 4 3 3 2" xfId="52719"/>
    <cellStyle name="Vírgula 8 3 4 3 3 3" xfId="52720"/>
    <cellStyle name="Vírgula 8 3 4 3 3 4" xfId="52721"/>
    <cellStyle name="Vírgula 8 3 4 3 4" xfId="52722"/>
    <cellStyle name="Vírgula 8 3 4 3 4 2" xfId="52723"/>
    <cellStyle name="Vírgula 8 3 4 3 4 3" xfId="52724"/>
    <cellStyle name="Vírgula 8 3 4 3 4 4" xfId="52725"/>
    <cellStyle name="Vírgula 8 3 4 3 5" xfId="52726"/>
    <cellStyle name="Vírgula 8 3 4 3 5 2" xfId="52727"/>
    <cellStyle name="Vírgula 8 3 4 3 5 3" xfId="52728"/>
    <cellStyle name="Vírgula 8 3 4 3 5 4" xfId="52729"/>
    <cellStyle name="Vírgula 8 3 4 3 6" xfId="52730"/>
    <cellStyle name="Vírgula 8 3 4 3 6 2" xfId="52731"/>
    <cellStyle name="Vírgula 8 3 4 3 6 3" xfId="52732"/>
    <cellStyle name="Vírgula 8 3 4 3 7" xfId="52733"/>
    <cellStyle name="Vírgula 8 3 4 3 8" xfId="52734"/>
    <cellStyle name="Vírgula 8 3 4 3 9" xfId="52735"/>
    <cellStyle name="Vírgula 8 3 4 4" xfId="52736"/>
    <cellStyle name="Vírgula 8 3 4 4 2" xfId="52737"/>
    <cellStyle name="Vírgula 8 3 4 4 2 2" xfId="52738"/>
    <cellStyle name="Vírgula 8 3 4 4 2 3" xfId="52739"/>
    <cellStyle name="Vírgula 8 3 4 4 2 4" xfId="52740"/>
    <cellStyle name="Vírgula 8 3 4 4 3" xfId="52741"/>
    <cellStyle name="Vírgula 8 3 4 4 3 2" xfId="52742"/>
    <cellStyle name="Vírgula 8 3 4 4 3 3" xfId="52743"/>
    <cellStyle name="Vírgula 8 3 4 4 4" xfId="52744"/>
    <cellStyle name="Vírgula 8 3 4 4 5" xfId="52745"/>
    <cellStyle name="Vírgula 8 3 4 4 6" xfId="52746"/>
    <cellStyle name="Vírgula 8 3 4 5" xfId="52747"/>
    <cellStyle name="Vírgula 8 3 4 5 2" xfId="52748"/>
    <cellStyle name="Vírgula 8 3 4 5 3" xfId="52749"/>
    <cellStyle name="Vírgula 8 3 4 5 4" xfId="52750"/>
    <cellStyle name="Vírgula 8 3 4 6" xfId="52751"/>
    <cellStyle name="Vírgula 8 3 4 6 2" xfId="52752"/>
    <cellStyle name="Vírgula 8 3 4 6 3" xfId="52753"/>
    <cellStyle name="Vírgula 8 3 4 6 4" xfId="52754"/>
    <cellStyle name="Vírgula 8 3 4 7" xfId="52755"/>
    <cellStyle name="Vírgula 8 3 4 7 2" xfId="52756"/>
    <cellStyle name="Vírgula 8 3 4 7 3" xfId="52757"/>
    <cellStyle name="Vírgula 8 3 4 7 4" xfId="52758"/>
    <cellStyle name="Vírgula 8 3 4 8" xfId="52759"/>
    <cellStyle name="Vírgula 8 3 4 8 2" xfId="52760"/>
    <cellStyle name="Vírgula 8 3 4 8 3" xfId="52761"/>
    <cellStyle name="Vírgula 8 3 4 9" xfId="52762"/>
    <cellStyle name="Vírgula 8 3 5" xfId="52763"/>
    <cellStyle name="Vírgula 8 3 5 10" xfId="52764"/>
    <cellStyle name="Vírgula 8 3 5 11" xfId="52765"/>
    <cellStyle name="Vírgula 8 3 5 2" xfId="52766"/>
    <cellStyle name="Vírgula 8 3 5 2 10" xfId="52767"/>
    <cellStyle name="Vírgula 8 3 5 2 2" xfId="52768"/>
    <cellStyle name="Vírgula 8 3 5 2 2 2" xfId="52769"/>
    <cellStyle name="Vírgula 8 3 5 2 2 2 2" xfId="52770"/>
    <cellStyle name="Vírgula 8 3 5 2 2 2 2 2" xfId="52771"/>
    <cellStyle name="Vírgula 8 3 5 2 2 2 2 3" xfId="52772"/>
    <cellStyle name="Vírgula 8 3 5 2 2 2 2 4" xfId="52773"/>
    <cellStyle name="Vírgula 8 3 5 2 2 2 3" xfId="52774"/>
    <cellStyle name="Vírgula 8 3 5 2 2 2 3 2" xfId="52775"/>
    <cellStyle name="Vírgula 8 3 5 2 2 2 3 3" xfId="52776"/>
    <cellStyle name="Vírgula 8 3 5 2 2 2 4" xfId="52777"/>
    <cellStyle name="Vírgula 8 3 5 2 2 2 5" xfId="52778"/>
    <cellStyle name="Vírgula 8 3 5 2 2 2 6" xfId="52779"/>
    <cellStyle name="Vírgula 8 3 5 2 2 3" xfId="52780"/>
    <cellStyle name="Vírgula 8 3 5 2 2 3 2" xfId="52781"/>
    <cellStyle name="Vírgula 8 3 5 2 2 3 3" xfId="52782"/>
    <cellStyle name="Vírgula 8 3 5 2 2 3 4" xfId="52783"/>
    <cellStyle name="Vírgula 8 3 5 2 2 4" xfId="52784"/>
    <cellStyle name="Vírgula 8 3 5 2 2 4 2" xfId="52785"/>
    <cellStyle name="Vírgula 8 3 5 2 2 4 3" xfId="52786"/>
    <cellStyle name="Vírgula 8 3 5 2 2 4 4" xfId="52787"/>
    <cellStyle name="Vírgula 8 3 5 2 2 5" xfId="52788"/>
    <cellStyle name="Vírgula 8 3 5 2 2 5 2" xfId="52789"/>
    <cellStyle name="Vírgula 8 3 5 2 2 5 3" xfId="52790"/>
    <cellStyle name="Vírgula 8 3 5 2 2 5 4" xfId="52791"/>
    <cellStyle name="Vírgula 8 3 5 2 2 6" xfId="52792"/>
    <cellStyle name="Vírgula 8 3 5 2 2 6 2" xfId="52793"/>
    <cellStyle name="Vírgula 8 3 5 2 2 6 3" xfId="52794"/>
    <cellStyle name="Vírgula 8 3 5 2 2 7" xfId="52795"/>
    <cellStyle name="Vírgula 8 3 5 2 2 8" xfId="52796"/>
    <cellStyle name="Vírgula 8 3 5 2 2 9" xfId="52797"/>
    <cellStyle name="Vírgula 8 3 5 2 3" xfId="52798"/>
    <cellStyle name="Vírgula 8 3 5 2 3 2" xfId="52799"/>
    <cellStyle name="Vírgula 8 3 5 2 3 2 2" xfId="52800"/>
    <cellStyle name="Vírgula 8 3 5 2 3 2 3" xfId="52801"/>
    <cellStyle name="Vírgula 8 3 5 2 3 2 4" xfId="52802"/>
    <cellStyle name="Vírgula 8 3 5 2 3 3" xfId="52803"/>
    <cellStyle name="Vírgula 8 3 5 2 3 3 2" xfId="52804"/>
    <cellStyle name="Vírgula 8 3 5 2 3 3 3" xfId="52805"/>
    <cellStyle name="Vírgula 8 3 5 2 3 4" xfId="52806"/>
    <cellStyle name="Vírgula 8 3 5 2 3 5" xfId="52807"/>
    <cellStyle name="Vírgula 8 3 5 2 3 6" xfId="52808"/>
    <cellStyle name="Vírgula 8 3 5 2 4" xfId="52809"/>
    <cellStyle name="Vírgula 8 3 5 2 4 2" xfId="52810"/>
    <cellStyle name="Vírgula 8 3 5 2 4 3" xfId="52811"/>
    <cellStyle name="Vírgula 8 3 5 2 4 4" xfId="52812"/>
    <cellStyle name="Vírgula 8 3 5 2 5" xfId="52813"/>
    <cellStyle name="Vírgula 8 3 5 2 5 2" xfId="52814"/>
    <cellStyle name="Vírgula 8 3 5 2 5 3" xfId="52815"/>
    <cellStyle name="Vírgula 8 3 5 2 5 4" xfId="52816"/>
    <cellStyle name="Vírgula 8 3 5 2 6" xfId="52817"/>
    <cellStyle name="Vírgula 8 3 5 2 6 2" xfId="52818"/>
    <cellStyle name="Vírgula 8 3 5 2 6 3" xfId="52819"/>
    <cellStyle name="Vírgula 8 3 5 2 6 4" xfId="52820"/>
    <cellStyle name="Vírgula 8 3 5 2 7" xfId="52821"/>
    <cellStyle name="Vírgula 8 3 5 2 7 2" xfId="52822"/>
    <cellStyle name="Vírgula 8 3 5 2 7 3" xfId="52823"/>
    <cellStyle name="Vírgula 8 3 5 2 8" xfId="52824"/>
    <cellStyle name="Vírgula 8 3 5 2 9" xfId="52825"/>
    <cellStyle name="Vírgula 8 3 5 3" xfId="52826"/>
    <cellStyle name="Vírgula 8 3 5 3 2" xfId="52827"/>
    <cellStyle name="Vírgula 8 3 5 3 2 2" xfId="52828"/>
    <cellStyle name="Vírgula 8 3 5 3 2 2 2" xfId="52829"/>
    <cellStyle name="Vírgula 8 3 5 3 2 2 3" xfId="52830"/>
    <cellStyle name="Vírgula 8 3 5 3 2 2 4" xfId="52831"/>
    <cellStyle name="Vírgula 8 3 5 3 2 3" xfId="52832"/>
    <cellStyle name="Vírgula 8 3 5 3 2 3 2" xfId="52833"/>
    <cellStyle name="Vírgula 8 3 5 3 2 3 3" xfId="52834"/>
    <cellStyle name="Vírgula 8 3 5 3 2 4" xfId="52835"/>
    <cellStyle name="Vírgula 8 3 5 3 2 5" xfId="52836"/>
    <cellStyle name="Vírgula 8 3 5 3 2 6" xfId="52837"/>
    <cellStyle name="Vírgula 8 3 5 3 3" xfId="52838"/>
    <cellStyle name="Vírgula 8 3 5 3 3 2" xfId="52839"/>
    <cellStyle name="Vírgula 8 3 5 3 3 3" xfId="52840"/>
    <cellStyle name="Vírgula 8 3 5 3 3 4" xfId="52841"/>
    <cellStyle name="Vírgula 8 3 5 3 4" xfId="52842"/>
    <cellStyle name="Vírgula 8 3 5 3 4 2" xfId="52843"/>
    <cellStyle name="Vírgula 8 3 5 3 4 3" xfId="52844"/>
    <cellStyle name="Vírgula 8 3 5 3 4 4" xfId="52845"/>
    <cellStyle name="Vírgula 8 3 5 3 5" xfId="52846"/>
    <cellStyle name="Vírgula 8 3 5 3 5 2" xfId="52847"/>
    <cellStyle name="Vírgula 8 3 5 3 5 3" xfId="52848"/>
    <cellStyle name="Vírgula 8 3 5 3 5 4" xfId="52849"/>
    <cellStyle name="Vírgula 8 3 5 3 6" xfId="52850"/>
    <cellStyle name="Vírgula 8 3 5 3 6 2" xfId="52851"/>
    <cellStyle name="Vírgula 8 3 5 3 6 3" xfId="52852"/>
    <cellStyle name="Vírgula 8 3 5 3 7" xfId="52853"/>
    <cellStyle name="Vírgula 8 3 5 3 8" xfId="52854"/>
    <cellStyle name="Vírgula 8 3 5 3 9" xfId="52855"/>
    <cellStyle name="Vírgula 8 3 5 4" xfId="52856"/>
    <cellStyle name="Vírgula 8 3 5 4 2" xfId="52857"/>
    <cellStyle name="Vírgula 8 3 5 4 2 2" xfId="52858"/>
    <cellStyle name="Vírgula 8 3 5 4 2 3" xfId="52859"/>
    <cellStyle name="Vírgula 8 3 5 4 2 4" xfId="52860"/>
    <cellStyle name="Vírgula 8 3 5 4 3" xfId="52861"/>
    <cellStyle name="Vírgula 8 3 5 4 3 2" xfId="52862"/>
    <cellStyle name="Vírgula 8 3 5 4 3 3" xfId="52863"/>
    <cellStyle name="Vírgula 8 3 5 4 4" xfId="52864"/>
    <cellStyle name="Vírgula 8 3 5 4 5" xfId="52865"/>
    <cellStyle name="Vírgula 8 3 5 4 6" xfId="52866"/>
    <cellStyle name="Vírgula 8 3 5 5" xfId="52867"/>
    <cellStyle name="Vírgula 8 3 5 5 2" xfId="52868"/>
    <cellStyle name="Vírgula 8 3 5 5 3" xfId="52869"/>
    <cellStyle name="Vírgula 8 3 5 5 4" xfId="52870"/>
    <cellStyle name="Vírgula 8 3 5 6" xfId="52871"/>
    <cellStyle name="Vírgula 8 3 5 6 2" xfId="52872"/>
    <cellStyle name="Vírgula 8 3 5 6 3" xfId="52873"/>
    <cellStyle name="Vírgula 8 3 5 6 4" xfId="52874"/>
    <cellStyle name="Vírgula 8 3 5 7" xfId="52875"/>
    <cellStyle name="Vírgula 8 3 5 7 2" xfId="52876"/>
    <cellStyle name="Vírgula 8 3 5 7 3" xfId="52877"/>
    <cellStyle name="Vírgula 8 3 5 7 4" xfId="52878"/>
    <cellStyle name="Vírgula 8 3 5 8" xfId="52879"/>
    <cellStyle name="Vírgula 8 3 5 8 2" xfId="52880"/>
    <cellStyle name="Vírgula 8 3 5 8 3" xfId="52881"/>
    <cellStyle name="Vírgula 8 3 5 9" xfId="52882"/>
    <cellStyle name="Vírgula 8 3 6" xfId="52883"/>
    <cellStyle name="Vírgula 8 3 6 10" xfId="52884"/>
    <cellStyle name="Vírgula 8 3 6 11" xfId="52885"/>
    <cellStyle name="Vírgula 8 3 6 2" xfId="52886"/>
    <cellStyle name="Vírgula 8 3 6 2 10" xfId="52887"/>
    <cellStyle name="Vírgula 8 3 6 2 2" xfId="52888"/>
    <cellStyle name="Vírgula 8 3 6 2 2 2" xfId="52889"/>
    <cellStyle name="Vírgula 8 3 6 2 2 2 2" xfId="52890"/>
    <cellStyle name="Vírgula 8 3 6 2 2 2 2 2" xfId="52891"/>
    <cellStyle name="Vírgula 8 3 6 2 2 2 2 3" xfId="52892"/>
    <cellStyle name="Vírgula 8 3 6 2 2 2 2 4" xfId="52893"/>
    <cellStyle name="Vírgula 8 3 6 2 2 2 3" xfId="52894"/>
    <cellStyle name="Vírgula 8 3 6 2 2 2 3 2" xfId="52895"/>
    <cellStyle name="Vírgula 8 3 6 2 2 2 3 3" xfId="52896"/>
    <cellStyle name="Vírgula 8 3 6 2 2 2 4" xfId="52897"/>
    <cellStyle name="Vírgula 8 3 6 2 2 2 5" xfId="52898"/>
    <cellStyle name="Vírgula 8 3 6 2 2 2 6" xfId="52899"/>
    <cellStyle name="Vírgula 8 3 6 2 2 3" xfId="52900"/>
    <cellStyle name="Vírgula 8 3 6 2 2 3 2" xfId="52901"/>
    <cellStyle name="Vírgula 8 3 6 2 2 3 3" xfId="52902"/>
    <cellStyle name="Vírgula 8 3 6 2 2 3 4" xfId="52903"/>
    <cellStyle name="Vírgula 8 3 6 2 2 4" xfId="52904"/>
    <cellStyle name="Vírgula 8 3 6 2 2 4 2" xfId="52905"/>
    <cellStyle name="Vírgula 8 3 6 2 2 4 3" xfId="52906"/>
    <cellStyle name="Vírgula 8 3 6 2 2 4 4" xfId="52907"/>
    <cellStyle name="Vírgula 8 3 6 2 2 5" xfId="52908"/>
    <cellStyle name="Vírgula 8 3 6 2 2 5 2" xfId="52909"/>
    <cellStyle name="Vírgula 8 3 6 2 2 5 3" xfId="52910"/>
    <cellStyle name="Vírgula 8 3 6 2 2 5 4" xfId="52911"/>
    <cellStyle name="Vírgula 8 3 6 2 2 6" xfId="52912"/>
    <cellStyle name="Vírgula 8 3 6 2 2 6 2" xfId="52913"/>
    <cellStyle name="Vírgula 8 3 6 2 2 6 3" xfId="52914"/>
    <cellStyle name="Vírgula 8 3 6 2 2 7" xfId="52915"/>
    <cellStyle name="Vírgula 8 3 6 2 2 8" xfId="52916"/>
    <cellStyle name="Vírgula 8 3 6 2 2 9" xfId="52917"/>
    <cellStyle name="Vírgula 8 3 6 2 3" xfId="52918"/>
    <cellStyle name="Vírgula 8 3 6 2 3 2" xfId="52919"/>
    <cellStyle name="Vírgula 8 3 6 2 3 2 2" xfId="52920"/>
    <cellStyle name="Vírgula 8 3 6 2 3 2 3" xfId="52921"/>
    <cellStyle name="Vírgula 8 3 6 2 3 2 4" xfId="52922"/>
    <cellStyle name="Vírgula 8 3 6 2 3 3" xfId="52923"/>
    <cellStyle name="Vírgula 8 3 6 2 3 3 2" xfId="52924"/>
    <cellStyle name="Vírgula 8 3 6 2 3 3 3" xfId="52925"/>
    <cellStyle name="Vírgula 8 3 6 2 3 4" xfId="52926"/>
    <cellStyle name="Vírgula 8 3 6 2 3 5" xfId="52927"/>
    <cellStyle name="Vírgula 8 3 6 2 3 6" xfId="52928"/>
    <cellStyle name="Vírgula 8 3 6 2 4" xfId="52929"/>
    <cellStyle name="Vírgula 8 3 6 2 4 2" xfId="52930"/>
    <cellStyle name="Vírgula 8 3 6 2 4 3" xfId="52931"/>
    <cellStyle name="Vírgula 8 3 6 2 4 4" xfId="52932"/>
    <cellStyle name="Vírgula 8 3 6 2 5" xfId="52933"/>
    <cellStyle name="Vírgula 8 3 6 2 5 2" xfId="52934"/>
    <cellStyle name="Vírgula 8 3 6 2 5 3" xfId="52935"/>
    <cellStyle name="Vírgula 8 3 6 2 5 4" xfId="52936"/>
    <cellStyle name="Vírgula 8 3 6 2 6" xfId="52937"/>
    <cellStyle name="Vírgula 8 3 6 2 6 2" xfId="52938"/>
    <cellStyle name="Vírgula 8 3 6 2 6 3" xfId="52939"/>
    <cellStyle name="Vírgula 8 3 6 2 6 4" xfId="52940"/>
    <cellStyle name="Vírgula 8 3 6 2 7" xfId="52941"/>
    <cellStyle name="Vírgula 8 3 6 2 7 2" xfId="52942"/>
    <cellStyle name="Vírgula 8 3 6 2 7 3" xfId="52943"/>
    <cellStyle name="Vírgula 8 3 6 2 8" xfId="52944"/>
    <cellStyle name="Vírgula 8 3 6 2 9" xfId="52945"/>
    <cellStyle name="Vírgula 8 3 6 3" xfId="52946"/>
    <cellStyle name="Vírgula 8 3 6 3 2" xfId="52947"/>
    <cellStyle name="Vírgula 8 3 6 3 2 2" xfId="52948"/>
    <cellStyle name="Vírgula 8 3 6 3 2 2 2" xfId="52949"/>
    <cellStyle name="Vírgula 8 3 6 3 2 2 3" xfId="52950"/>
    <cellStyle name="Vírgula 8 3 6 3 2 2 4" xfId="52951"/>
    <cellStyle name="Vírgula 8 3 6 3 2 3" xfId="52952"/>
    <cellStyle name="Vírgula 8 3 6 3 2 3 2" xfId="52953"/>
    <cellStyle name="Vírgula 8 3 6 3 2 3 3" xfId="52954"/>
    <cellStyle name="Vírgula 8 3 6 3 2 4" xfId="52955"/>
    <cellStyle name="Vírgula 8 3 6 3 2 5" xfId="52956"/>
    <cellStyle name="Vírgula 8 3 6 3 2 6" xfId="52957"/>
    <cellStyle name="Vírgula 8 3 6 3 3" xfId="52958"/>
    <cellStyle name="Vírgula 8 3 6 3 3 2" xfId="52959"/>
    <cellStyle name="Vírgula 8 3 6 3 3 3" xfId="52960"/>
    <cellStyle name="Vírgula 8 3 6 3 3 4" xfId="52961"/>
    <cellStyle name="Vírgula 8 3 6 3 4" xfId="52962"/>
    <cellStyle name="Vírgula 8 3 6 3 4 2" xfId="52963"/>
    <cellStyle name="Vírgula 8 3 6 3 4 3" xfId="52964"/>
    <cellStyle name="Vírgula 8 3 6 3 4 4" xfId="52965"/>
    <cellStyle name="Vírgula 8 3 6 3 5" xfId="52966"/>
    <cellStyle name="Vírgula 8 3 6 3 5 2" xfId="52967"/>
    <cellStyle name="Vírgula 8 3 6 3 5 3" xfId="52968"/>
    <cellStyle name="Vírgula 8 3 6 3 5 4" xfId="52969"/>
    <cellStyle name="Vírgula 8 3 6 3 6" xfId="52970"/>
    <cellStyle name="Vírgula 8 3 6 3 6 2" xfId="52971"/>
    <cellStyle name="Vírgula 8 3 6 3 6 3" xfId="52972"/>
    <cellStyle name="Vírgula 8 3 6 3 7" xfId="52973"/>
    <cellStyle name="Vírgula 8 3 6 3 8" xfId="52974"/>
    <cellStyle name="Vírgula 8 3 6 3 9" xfId="52975"/>
    <cellStyle name="Vírgula 8 3 6 4" xfId="52976"/>
    <cellStyle name="Vírgula 8 3 6 4 2" xfId="52977"/>
    <cellStyle name="Vírgula 8 3 6 4 2 2" xfId="52978"/>
    <cellStyle name="Vírgula 8 3 6 4 2 3" xfId="52979"/>
    <cellStyle name="Vírgula 8 3 6 4 2 4" xfId="52980"/>
    <cellStyle name="Vírgula 8 3 6 4 3" xfId="52981"/>
    <cellStyle name="Vírgula 8 3 6 4 3 2" xfId="52982"/>
    <cellStyle name="Vírgula 8 3 6 4 3 3" xfId="52983"/>
    <cellStyle name="Vírgula 8 3 6 4 4" xfId="52984"/>
    <cellStyle name="Vírgula 8 3 6 4 5" xfId="52985"/>
    <cellStyle name="Vírgula 8 3 6 4 6" xfId="52986"/>
    <cellStyle name="Vírgula 8 3 6 5" xfId="52987"/>
    <cellStyle name="Vírgula 8 3 6 5 2" xfId="52988"/>
    <cellStyle name="Vírgula 8 3 6 5 3" xfId="52989"/>
    <cellStyle name="Vírgula 8 3 6 5 4" xfId="52990"/>
    <cellStyle name="Vírgula 8 3 6 6" xfId="52991"/>
    <cellStyle name="Vírgula 8 3 6 6 2" xfId="52992"/>
    <cellStyle name="Vírgula 8 3 6 6 3" xfId="52993"/>
    <cellStyle name="Vírgula 8 3 6 6 4" xfId="52994"/>
    <cellStyle name="Vírgula 8 3 6 7" xfId="52995"/>
    <cellStyle name="Vírgula 8 3 6 7 2" xfId="52996"/>
    <cellStyle name="Vírgula 8 3 6 7 3" xfId="52997"/>
    <cellStyle name="Vírgula 8 3 6 7 4" xfId="52998"/>
    <cellStyle name="Vírgula 8 3 6 8" xfId="52999"/>
    <cellStyle name="Vírgula 8 3 6 8 2" xfId="53000"/>
    <cellStyle name="Vírgula 8 3 6 8 3" xfId="53001"/>
    <cellStyle name="Vírgula 8 3 6 9" xfId="53002"/>
    <cellStyle name="Vírgula 8 3 7" xfId="53003"/>
    <cellStyle name="Vírgula 8 3 7 10" xfId="53004"/>
    <cellStyle name="Vírgula 8 3 7 2" xfId="53005"/>
    <cellStyle name="Vírgula 8 3 7 2 2" xfId="53006"/>
    <cellStyle name="Vírgula 8 3 7 2 2 2" xfId="53007"/>
    <cellStyle name="Vírgula 8 3 7 2 2 2 2" xfId="53008"/>
    <cellStyle name="Vírgula 8 3 7 2 2 2 3" xfId="53009"/>
    <cellStyle name="Vírgula 8 3 7 2 2 2 4" xfId="53010"/>
    <cellStyle name="Vírgula 8 3 7 2 2 3" xfId="53011"/>
    <cellStyle name="Vírgula 8 3 7 2 2 3 2" xfId="53012"/>
    <cellStyle name="Vírgula 8 3 7 2 2 3 3" xfId="53013"/>
    <cellStyle name="Vírgula 8 3 7 2 2 4" xfId="53014"/>
    <cellStyle name="Vírgula 8 3 7 2 2 5" xfId="53015"/>
    <cellStyle name="Vírgula 8 3 7 2 2 6" xfId="53016"/>
    <cellStyle name="Vírgula 8 3 7 2 3" xfId="53017"/>
    <cellStyle name="Vírgula 8 3 7 2 3 2" xfId="53018"/>
    <cellStyle name="Vírgula 8 3 7 2 3 3" xfId="53019"/>
    <cellStyle name="Vírgula 8 3 7 2 3 4" xfId="53020"/>
    <cellStyle name="Vírgula 8 3 7 2 4" xfId="53021"/>
    <cellStyle name="Vírgula 8 3 7 2 4 2" xfId="53022"/>
    <cellStyle name="Vírgula 8 3 7 2 4 3" xfId="53023"/>
    <cellStyle name="Vírgula 8 3 7 2 4 4" xfId="53024"/>
    <cellStyle name="Vírgula 8 3 7 2 5" xfId="53025"/>
    <cellStyle name="Vírgula 8 3 7 2 5 2" xfId="53026"/>
    <cellStyle name="Vírgula 8 3 7 2 5 3" xfId="53027"/>
    <cellStyle name="Vírgula 8 3 7 2 5 4" xfId="53028"/>
    <cellStyle name="Vírgula 8 3 7 2 6" xfId="53029"/>
    <cellStyle name="Vírgula 8 3 7 2 6 2" xfId="53030"/>
    <cellStyle name="Vírgula 8 3 7 2 6 3" xfId="53031"/>
    <cellStyle name="Vírgula 8 3 7 2 7" xfId="53032"/>
    <cellStyle name="Vírgula 8 3 7 2 8" xfId="53033"/>
    <cellStyle name="Vírgula 8 3 7 2 9" xfId="53034"/>
    <cellStyle name="Vírgula 8 3 7 3" xfId="53035"/>
    <cellStyle name="Vírgula 8 3 7 3 2" xfId="53036"/>
    <cellStyle name="Vírgula 8 3 7 3 2 2" xfId="53037"/>
    <cellStyle name="Vírgula 8 3 7 3 2 3" xfId="53038"/>
    <cellStyle name="Vírgula 8 3 7 3 2 4" xfId="53039"/>
    <cellStyle name="Vírgula 8 3 7 3 3" xfId="53040"/>
    <cellStyle name="Vírgula 8 3 7 3 3 2" xfId="53041"/>
    <cellStyle name="Vírgula 8 3 7 3 3 3" xfId="53042"/>
    <cellStyle name="Vírgula 8 3 7 3 4" xfId="53043"/>
    <cellStyle name="Vírgula 8 3 7 3 5" xfId="53044"/>
    <cellStyle name="Vírgula 8 3 7 3 6" xfId="53045"/>
    <cellStyle name="Vírgula 8 3 7 4" xfId="53046"/>
    <cellStyle name="Vírgula 8 3 7 4 2" xfId="53047"/>
    <cellStyle name="Vírgula 8 3 7 4 3" xfId="53048"/>
    <cellStyle name="Vírgula 8 3 7 4 4" xfId="53049"/>
    <cellStyle name="Vírgula 8 3 7 5" xfId="53050"/>
    <cellStyle name="Vírgula 8 3 7 5 2" xfId="53051"/>
    <cellStyle name="Vírgula 8 3 7 5 3" xfId="53052"/>
    <cellStyle name="Vírgula 8 3 7 5 4" xfId="53053"/>
    <cellStyle name="Vírgula 8 3 7 6" xfId="53054"/>
    <cellStyle name="Vírgula 8 3 7 6 2" xfId="53055"/>
    <cellStyle name="Vírgula 8 3 7 6 3" xfId="53056"/>
    <cellStyle name="Vírgula 8 3 7 6 4" xfId="53057"/>
    <cellStyle name="Vírgula 8 3 7 7" xfId="53058"/>
    <cellStyle name="Vírgula 8 3 7 7 2" xfId="53059"/>
    <cellStyle name="Vírgula 8 3 7 7 3" xfId="53060"/>
    <cellStyle name="Vírgula 8 3 7 8" xfId="53061"/>
    <cellStyle name="Vírgula 8 3 7 9" xfId="53062"/>
    <cellStyle name="Vírgula 8 3 8" xfId="53063"/>
    <cellStyle name="Vírgula 8 3 8 2" xfId="53064"/>
    <cellStyle name="Vírgula 8 3 8 2 2" xfId="53065"/>
    <cellStyle name="Vírgula 8 3 8 2 2 2" xfId="53066"/>
    <cellStyle name="Vírgula 8 3 8 2 2 3" xfId="53067"/>
    <cellStyle name="Vírgula 8 3 8 2 2 4" xfId="53068"/>
    <cellStyle name="Vírgula 8 3 8 2 3" xfId="53069"/>
    <cellStyle name="Vírgula 8 3 8 2 3 2" xfId="53070"/>
    <cellStyle name="Vírgula 8 3 8 2 3 3" xfId="53071"/>
    <cellStyle name="Vírgula 8 3 8 2 4" xfId="53072"/>
    <cellStyle name="Vírgula 8 3 8 2 5" xfId="53073"/>
    <cellStyle name="Vírgula 8 3 8 2 6" xfId="53074"/>
    <cellStyle name="Vírgula 8 3 8 3" xfId="53075"/>
    <cellStyle name="Vírgula 8 3 8 3 2" xfId="53076"/>
    <cellStyle name="Vírgula 8 3 8 3 3" xfId="53077"/>
    <cellStyle name="Vírgula 8 3 8 3 4" xfId="53078"/>
    <cellStyle name="Vírgula 8 3 8 4" xfId="53079"/>
    <cellStyle name="Vírgula 8 3 8 4 2" xfId="53080"/>
    <cellStyle name="Vírgula 8 3 8 4 3" xfId="53081"/>
    <cellStyle name="Vírgula 8 3 8 4 4" xfId="53082"/>
    <cellStyle name="Vírgula 8 3 8 5" xfId="53083"/>
    <cellStyle name="Vírgula 8 3 8 5 2" xfId="53084"/>
    <cellStyle name="Vírgula 8 3 8 5 3" xfId="53085"/>
    <cellStyle name="Vírgula 8 3 8 5 4" xfId="53086"/>
    <cellStyle name="Vírgula 8 3 8 6" xfId="53087"/>
    <cellStyle name="Vírgula 8 3 8 6 2" xfId="53088"/>
    <cellStyle name="Vírgula 8 3 8 6 3" xfId="53089"/>
    <cellStyle name="Vírgula 8 3 8 7" xfId="53090"/>
    <cellStyle name="Vírgula 8 3 8 8" xfId="53091"/>
    <cellStyle name="Vírgula 8 3 8 9" xfId="53092"/>
    <cellStyle name="Vírgula 8 3 9" xfId="53093"/>
    <cellStyle name="Vírgula 8 3 9 2" xfId="53094"/>
    <cellStyle name="Vírgula 8 3 9 2 2" xfId="53095"/>
    <cellStyle name="Vírgula 8 3 9 2 2 2" xfId="53096"/>
    <cellStyle name="Vírgula 8 3 9 2 2 3" xfId="53097"/>
    <cellStyle name="Vírgula 8 3 9 2 2 4" xfId="53098"/>
    <cellStyle name="Vírgula 8 3 9 2 3" xfId="53099"/>
    <cellStyle name="Vírgula 8 3 9 2 3 2" xfId="53100"/>
    <cellStyle name="Vírgula 8 3 9 2 3 3" xfId="53101"/>
    <cellStyle name="Vírgula 8 3 9 2 4" xfId="53102"/>
    <cellStyle name="Vírgula 8 3 9 2 5" xfId="53103"/>
    <cellStyle name="Vírgula 8 3 9 2 6" xfId="53104"/>
    <cellStyle name="Vírgula 8 3 9 3" xfId="53105"/>
    <cellStyle name="Vírgula 8 3 9 3 2" xfId="53106"/>
    <cellStyle name="Vírgula 8 3 9 3 3" xfId="53107"/>
    <cellStyle name="Vírgula 8 3 9 3 4" xfId="53108"/>
    <cellStyle name="Vírgula 8 3 9 4" xfId="53109"/>
    <cellStyle name="Vírgula 8 3 9 4 2" xfId="53110"/>
    <cellStyle name="Vírgula 8 3 9 4 3" xfId="53111"/>
    <cellStyle name="Vírgula 8 3 9 4 4" xfId="53112"/>
    <cellStyle name="Vírgula 8 3 9 5" xfId="53113"/>
    <cellStyle name="Vírgula 8 3 9 5 2" xfId="53114"/>
    <cellStyle name="Vírgula 8 3 9 5 3" xfId="53115"/>
    <cellStyle name="Vírgula 8 3 9 5 4" xfId="53116"/>
    <cellStyle name="Vírgula 8 3 9 6" xfId="53117"/>
    <cellStyle name="Vírgula 8 3 9 6 2" xfId="53118"/>
    <cellStyle name="Vírgula 8 3 9 6 3" xfId="53119"/>
    <cellStyle name="Vírgula 8 3 9 7" xfId="53120"/>
    <cellStyle name="Vírgula 8 3 9 8" xfId="53121"/>
    <cellStyle name="Vírgula 8 3 9 9" xfId="53122"/>
    <cellStyle name="Vírgula 8 4" xfId="236"/>
    <cellStyle name="Vírgula 8 4 10" xfId="53123"/>
    <cellStyle name="Vírgula 8 4 10 2" xfId="53124"/>
    <cellStyle name="Vírgula 8 4 10 3" xfId="53125"/>
    <cellStyle name="Vírgula 8 4 10 4" xfId="53126"/>
    <cellStyle name="Vírgula 8 4 11" xfId="53127"/>
    <cellStyle name="Vírgula 8 4 11 2" xfId="53128"/>
    <cellStyle name="Vírgula 8 4 11 3" xfId="53129"/>
    <cellStyle name="Vírgula 8 4 12" xfId="53130"/>
    <cellStyle name="Vírgula 8 4 13" xfId="53131"/>
    <cellStyle name="Vírgula 8 4 14" xfId="53132"/>
    <cellStyle name="Vírgula 8 4 2" xfId="53133"/>
    <cellStyle name="Vírgula 8 4 2 10" xfId="53134"/>
    <cellStyle name="Vírgula 8 4 2 11" xfId="53135"/>
    <cellStyle name="Vírgula 8 4 2 2" xfId="53136"/>
    <cellStyle name="Vírgula 8 4 2 2 10" xfId="53137"/>
    <cellStyle name="Vírgula 8 4 2 2 2" xfId="53138"/>
    <cellStyle name="Vírgula 8 4 2 2 2 2" xfId="53139"/>
    <cellStyle name="Vírgula 8 4 2 2 2 2 2" xfId="53140"/>
    <cellStyle name="Vírgula 8 4 2 2 2 2 2 2" xfId="53141"/>
    <cellStyle name="Vírgula 8 4 2 2 2 2 2 3" xfId="53142"/>
    <cellStyle name="Vírgula 8 4 2 2 2 2 2 4" xfId="53143"/>
    <cellStyle name="Vírgula 8 4 2 2 2 2 3" xfId="53144"/>
    <cellStyle name="Vírgula 8 4 2 2 2 2 3 2" xfId="53145"/>
    <cellStyle name="Vírgula 8 4 2 2 2 2 3 3" xfId="53146"/>
    <cellStyle name="Vírgula 8 4 2 2 2 2 4" xfId="53147"/>
    <cellStyle name="Vírgula 8 4 2 2 2 2 5" xfId="53148"/>
    <cellStyle name="Vírgula 8 4 2 2 2 2 6" xfId="53149"/>
    <cellStyle name="Vírgula 8 4 2 2 2 3" xfId="53150"/>
    <cellStyle name="Vírgula 8 4 2 2 2 3 2" xfId="53151"/>
    <cellStyle name="Vírgula 8 4 2 2 2 3 3" xfId="53152"/>
    <cellStyle name="Vírgula 8 4 2 2 2 3 4" xfId="53153"/>
    <cellStyle name="Vírgula 8 4 2 2 2 4" xfId="53154"/>
    <cellStyle name="Vírgula 8 4 2 2 2 4 2" xfId="53155"/>
    <cellStyle name="Vírgula 8 4 2 2 2 4 3" xfId="53156"/>
    <cellStyle name="Vírgula 8 4 2 2 2 4 4" xfId="53157"/>
    <cellStyle name="Vírgula 8 4 2 2 2 5" xfId="53158"/>
    <cellStyle name="Vírgula 8 4 2 2 2 5 2" xfId="53159"/>
    <cellStyle name="Vírgula 8 4 2 2 2 5 3" xfId="53160"/>
    <cellStyle name="Vírgula 8 4 2 2 2 5 4" xfId="53161"/>
    <cellStyle name="Vírgula 8 4 2 2 2 6" xfId="53162"/>
    <cellStyle name="Vírgula 8 4 2 2 2 6 2" xfId="53163"/>
    <cellStyle name="Vírgula 8 4 2 2 2 6 3" xfId="53164"/>
    <cellStyle name="Vírgula 8 4 2 2 2 7" xfId="53165"/>
    <cellStyle name="Vírgula 8 4 2 2 2 8" xfId="53166"/>
    <cellStyle name="Vírgula 8 4 2 2 2 9" xfId="53167"/>
    <cellStyle name="Vírgula 8 4 2 2 3" xfId="53168"/>
    <cellStyle name="Vírgula 8 4 2 2 3 2" xfId="53169"/>
    <cellStyle name="Vírgula 8 4 2 2 3 2 2" xfId="53170"/>
    <cellStyle name="Vírgula 8 4 2 2 3 2 3" xfId="53171"/>
    <cellStyle name="Vírgula 8 4 2 2 3 2 4" xfId="53172"/>
    <cellStyle name="Vírgula 8 4 2 2 3 3" xfId="53173"/>
    <cellStyle name="Vírgula 8 4 2 2 3 3 2" xfId="53174"/>
    <cellStyle name="Vírgula 8 4 2 2 3 3 3" xfId="53175"/>
    <cellStyle name="Vírgula 8 4 2 2 3 4" xfId="53176"/>
    <cellStyle name="Vírgula 8 4 2 2 3 5" xfId="53177"/>
    <cellStyle name="Vírgula 8 4 2 2 3 6" xfId="53178"/>
    <cellStyle name="Vírgula 8 4 2 2 4" xfId="53179"/>
    <cellStyle name="Vírgula 8 4 2 2 4 2" xfId="53180"/>
    <cellStyle name="Vírgula 8 4 2 2 4 3" xfId="53181"/>
    <cellStyle name="Vírgula 8 4 2 2 4 4" xfId="53182"/>
    <cellStyle name="Vírgula 8 4 2 2 5" xfId="53183"/>
    <cellStyle name="Vírgula 8 4 2 2 5 2" xfId="53184"/>
    <cellStyle name="Vírgula 8 4 2 2 5 3" xfId="53185"/>
    <cellStyle name="Vírgula 8 4 2 2 5 4" xfId="53186"/>
    <cellStyle name="Vírgula 8 4 2 2 6" xfId="53187"/>
    <cellStyle name="Vírgula 8 4 2 2 6 2" xfId="53188"/>
    <cellStyle name="Vírgula 8 4 2 2 6 3" xfId="53189"/>
    <cellStyle name="Vírgula 8 4 2 2 6 4" xfId="53190"/>
    <cellStyle name="Vírgula 8 4 2 2 7" xfId="53191"/>
    <cellStyle name="Vírgula 8 4 2 2 7 2" xfId="53192"/>
    <cellStyle name="Vírgula 8 4 2 2 7 3" xfId="53193"/>
    <cellStyle name="Vírgula 8 4 2 2 8" xfId="53194"/>
    <cellStyle name="Vírgula 8 4 2 2 9" xfId="53195"/>
    <cellStyle name="Vírgula 8 4 2 3" xfId="53196"/>
    <cellStyle name="Vírgula 8 4 2 3 2" xfId="53197"/>
    <cellStyle name="Vírgula 8 4 2 3 2 2" xfId="53198"/>
    <cellStyle name="Vírgula 8 4 2 3 2 2 2" xfId="53199"/>
    <cellStyle name="Vírgula 8 4 2 3 2 2 3" xfId="53200"/>
    <cellStyle name="Vírgula 8 4 2 3 2 2 4" xfId="53201"/>
    <cellStyle name="Vírgula 8 4 2 3 2 3" xfId="53202"/>
    <cellStyle name="Vírgula 8 4 2 3 2 3 2" xfId="53203"/>
    <cellStyle name="Vírgula 8 4 2 3 2 3 3" xfId="53204"/>
    <cellStyle name="Vírgula 8 4 2 3 2 4" xfId="53205"/>
    <cellStyle name="Vírgula 8 4 2 3 2 5" xfId="53206"/>
    <cellStyle name="Vírgula 8 4 2 3 2 6" xfId="53207"/>
    <cellStyle name="Vírgula 8 4 2 3 3" xfId="53208"/>
    <cellStyle name="Vírgula 8 4 2 3 3 2" xfId="53209"/>
    <cellStyle name="Vírgula 8 4 2 3 3 3" xfId="53210"/>
    <cellStyle name="Vírgula 8 4 2 3 3 4" xfId="53211"/>
    <cellStyle name="Vírgula 8 4 2 3 4" xfId="53212"/>
    <cellStyle name="Vírgula 8 4 2 3 4 2" xfId="53213"/>
    <cellStyle name="Vírgula 8 4 2 3 4 3" xfId="53214"/>
    <cellStyle name="Vírgula 8 4 2 3 4 4" xfId="53215"/>
    <cellStyle name="Vírgula 8 4 2 3 5" xfId="53216"/>
    <cellStyle name="Vírgula 8 4 2 3 5 2" xfId="53217"/>
    <cellStyle name="Vírgula 8 4 2 3 5 3" xfId="53218"/>
    <cellStyle name="Vírgula 8 4 2 3 5 4" xfId="53219"/>
    <cellStyle name="Vírgula 8 4 2 3 6" xfId="53220"/>
    <cellStyle name="Vírgula 8 4 2 3 6 2" xfId="53221"/>
    <cellStyle name="Vírgula 8 4 2 3 6 3" xfId="53222"/>
    <cellStyle name="Vírgula 8 4 2 3 7" xfId="53223"/>
    <cellStyle name="Vírgula 8 4 2 3 8" xfId="53224"/>
    <cellStyle name="Vírgula 8 4 2 3 9" xfId="53225"/>
    <cellStyle name="Vírgula 8 4 2 4" xfId="53226"/>
    <cellStyle name="Vírgula 8 4 2 4 2" xfId="53227"/>
    <cellStyle name="Vírgula 8 4 2 4 2 2" xfId="53228"/>
    <cellStyle name="Vírgula 8 4 2 4 2 3" xfId="53229"/>
    <cellStyle name="Vírgula 8 4 2 4 2 4" xfId="53230"/>
    <cellStyle name="Vírgula 8 4 2 4 3" xfId="53231"/>
    <cellStyle name="Vírgula 8 4 2 4 3 2" xfId="53232"/>
    <cellStyle name="Vírgula 8 4 2 4 3 3" xfId="53233"/>
    <cellStyle name="Vírgula 8 4 2 4 4" xfId="53234"/>
    <cellStyle name="Vírgula 8 4 2 4 5" xfId="53235"/>
    <cellStyle name="Vírgula 8 4 2 4 6" xfId="53236"/>
    <cellStyle name="Vírgula 8 4 2 5" xfId="53237"/>
    <cellStyle name="Vírgula 8 4 2 5 2" xfId="53238"/>
    <cellStyle name="Vírgula 8 4 2 5 3" xfId="53239"/>
    <cellStyle name="Vírgula 8 4 2 5 4" xfId="53240"/>
    <cellStyle name="Vírgula 8 4 2 6" xfId="53241"/>
    <cellStyle name="Vírgula 8 4 2 6 2" xfId="53242"/>
    <cellStyle name="Vírgula 8 4 2 6 3" xfId="53243"/>
    <cellStyle name="Vírgula 8 4 2 6 4" xfId="53244"/>
    <cellStyle name="Vírgula 8 4 2 7" xfId="53245"/>
    <cellStyle name="Vírgula 8 4 2 7 2" xfId="53246"/>
    <cellStyle name="Vírgula 8 4 2 7 3" xfId="53247"/>
    <cellStyle name="Vírgula 8 4 2 7 4" xfId="53248"/>
    <cellStyle name="Vírgula 8 4 2 8" xfId="53249"/>
    <cellStyle name="Vírgula 8 4 2 8 2" xfId="53250"/>
    <cellStyle name="Vírgula 8 4 2 8 3" xfId="53251"/>
    <cellStyle name="Vírgula 8 4 2 9" xfId="53252"/>
    <cellStyle name="Vírgula 8 4 3" xfId="53253"/>
    <cellStyle name="Vírgula 8 4 3 10" xfId="53254"/>
    <cellStyle name="Vírgula 8 4 3 2" xfId="53255"/>
    <cellStyle name="Vírgula 8 4 3 2 2" xfId="53256"/>
    <cellStyle name="Vírgula 8 4 3 2 2 2" xfId="53257"/>
    <cellStyle name="Vírgula 8 4 3 2 2 2 2" xfId="53258"/>
    <cellStyle name="Vírgula 8 4 3 2 2 2 3" xfId="53259"/>
    <cellStyle name="Vírgula 8 4 3 2 2 2 4" xfId="53260"/>
    <cellStyle name="Vírgula 8 4 3 2 2 3" xfId="53261"/>
    <cellStyle name="Vírgula 8 4 3 2 2 3 2" xfId="53262"/>
    <cellStyle name="Vírgula 8 4 3 2 2 3 3" xfId="53263"/>
    <cellStyle name="Vírgula 8 4 3 2 2 4" xfId="53264"/>
    <cellStyle name="Vírgula 8 4 3 2 2 5" xfId="53265"/>
    <cellStyle name="Vírgula 8 4 3 2 2 6" xfId="53266"/>
    <cellStyle name="Vírgula 8 4 3 2 3" xfId="53267"/>
    <cellStyle name="Vírgula 8 4 3 2 3 2" xfId="53268"/>
    <cellStyle name="Vírgula 8 4 3 2 3 3" xfId="53269"/>
    <cellStyle name="Vírgula 8 4 3 2 3 4" xfId="53270"/>
    <cellStyle name="Vírgula 8 4 3 2 4" xfId="53271"/>
    <cellStyle name="Vírgula 8 4 3 2 4 2" xfId="53272"/>
    <cellStyle name="Vírgula 8 4 3 2 4 3" xfId="53273"/>
    <cellStyle name="Vírgula 8 4 3 2 4 4" xfId="53274"/>
    <cellStyle name="Vírgula 8 4 3 2 5" xfId="53275"/>
    <cellStyle name="Vírgula 8 4 3 2 5 2" xfId="53276"/>
    <cellStyle name="Vírgula 8 4 3 2 5 3" xfId="53277"/>
    <cellStyle name="Vírgula 8 4 3 2 5 4" xfId="53278"/>
    <cellStyle name="Vírgula 8 4 3 2 6" xfId="53279"/>
    <cellStyle name="Vírgula 8 4 3 2 6 2" xfId="53280"/>
    <cellStyle name="Vírgula 8 4 3 2 6 3" xfId="53281"/>
    <cellStyle name="Vírgula 8 4 3 2 7" xfId="53282"/>
    <cellStyle name="Vírgula 8 4 3 2 8" xfId="53283"/>
    <cellStyle name="Vírgula 8 4 3 2 9" xfId="53284"/>
    <cellStyle name="Vírgula 8 4 3 3" xfId="53285"/>
    <cellStyle name="Vírgula 8 4 3 3 2" xfId="53286"/>
    <cellStyle name="Vírgula 8 4 3 3 2 2" xfId="53287"/>
    <cellStyle name="Vírgula 8 4 3 3 2 3" xfId="53288"/>
    <cellStyle name="Vírgula 8 4 3 3 2 4" xfId="53289"/>
    <cellStyle name="Vírgula 8 4 3 3 3" xfId="53290"/>
    <cellStyle name="Vírgula 8 4 3 3 3 2" xfId="53291"/>
    <cellStyle name="Vírgula 8 4 3 3 3 3" xfId="53292"/>
    <cellStyle name="Vírgula 8 4 3 3 4" xfId="53293"/>
    <cellStyle name="Vírgula 8 4 3 3 5" xfId="53294"/>
    <cellStyle name="Vírgula 8 4 3 3 6" xfId="53295"/>
    <cellStyle name="Vírgula 8 4 3 4" xfId="53296"/>
    <cellStyle name="Vírgula 8 4 3 4 2" xfId="53297"/>
    <cellStyle name="Vírgula 8 4 3 4 3" xfId="53298"/>
    <cellStyle name="Vírgula 8 4 3 4 4" xfId="53299"/>
    <cellStyle name="Vírgula 8 4 3 5" xfId="53300"/>
    <cellStyle name="Vírgula 8 4 3 5 2" xfId="53301"/>
    <cellStyle name="Vírgula 8 4 3 5 3" xfId="53302"/>
    <cellStyle name="Vírgula 8 4 3 5 4" xfId="53303"/>
    <cellStyle name="Vírgula 8 4 3 6" xfId="53304"/>
    <cellStyle name="Vírgula 8 4 3 6 2" xfId="53305"/>
    <cellStyle name="Vírgula 8 4 3 6 3" xfId="53306"/>
    <cellStyle name="Vírgula 8 4 3 6 4" xfId="53307"/>
    <cellStyle name="Vírgula 8 4 3 7" xfId="53308"/>
    <cellStyle name="Vírgula 8 4 3 7 2" xfId="53309"/>
    <cellStyle name="Vírgula 8 4 3 7 3" xfId="53310"/>
    <cellStyle name="Vírgula 8 4 3 8" xfId="53311"/>
    <cellStyle name="Vírgula 8 4 3 9" xfId="53312"/>
    <cellStyle name="Vírgula 8 4 4" xfId="53313"/>
    <cellStyle name="Vírgula 8 4 4 2" xfId="53314"/>
    <cellStyle name="Vírgula 8 4 4 2 2" xfId="53315"/>
    <cellStyle name="Vírgula 8 4 4 2 2 2" xfId="53316"/>
    <cellStyle name="Vírgula 8 4 4 2 2 3" xfId="53317"/>
    <cellStyle name="Vírgula 8 4 4 2 2 4" xfId="53318"/>
    <cellStyle name="Vírgula 8 4 4 2 3" xfId="53319"/>
    <cellStyle name="Vírgula 8 4 4 2 3 2" xfId="53320"/>
    <cellStyle name="Vírgula 8 4 4 2 3 3" xfId="53321"/>
    <cellStyle name="Vírgula 8 4 4 2 4" xfId="53322"/>
    <cellStyle name="Vírgula 8 4 4 2 5" xfId="53323"/>
    <cellStyle name="Vírgula 8 4 4 2 6" xfId="53324"/>
    <cellStyle name="Vírgula 8 4 4 3" xfId="53325"/>
    <cellStyle name="Vírgula 8 4 4 3 2" xfId="53326"/>
    <cellStyle name="Vírgula 8 4 4 3 3" xfId="53327"/>
    <cellStyle name="Vírgula 8 4 4 3 4" xfId="53328"/>
    <cellStyle name="Vírgula 8 4 4 4" xfId="53329"/>
    <cellStyle name="Vírgula 8 4 4 4 2" xfId="53330"/>
    <cellStyle name="Vírgula 8 4 4 4 3" xfId="53331"/>
    <cellStyle name="Vírgula 8 4 4 4 4" xfId="53332"/>
    <cellStyle name="Vírgula 8 4 4 5" xfId="53333"/>
    <cellStyle name="Vírgula 8 4 4 5 2" xfId="53334"/>
    <cellStyle name="Vírgula 8 4 4 5 3" xfId="53335"/>
    <cellStyle name="Vírgula 8 4 4 5 4" xfId="53336"/>
    <cellStyle name="Vírgula 8 4 4 6" xfId="53337"/>
    <cellStyle name="Vírgula 8 4 4 6 2" xfId="53338"/>
    <cellStyle name="Vírgula 8 4 4 6 3" xfId="53339"/>
    <cellStyle name="Vírgula 8 4 4 7" xfId="53340"/>
    <cellStyle name="Vírgula 8 4 4 8" xfId="53341"/>
    <cellStyle name="Vírgula 8 4 4 9" xfId="53342"/>
    <cellStyle name="Vírgula 8 4 5" xfId="53343"/>
    <cellStyle name="Vírgula 8 4 5 2" xfId="53344"/>
    <cellStyle name="Vírgula 8 4 5 2 2" xfId="53345"/>
    <cellStyle name="Vírgula 8 4 5 2 2 2" xfId="53346"/>
    <cellStyle name="Vírgula 8 4 5 2 2 3" xfId="53347"/>
    <cellStyle name="Vírgula 8 4 5 2 2 4" xfId="53348"/>
    <cellStyle name="Vírgula 8 4 5 2 3" xfId="53349"/>
    <cellStyle name="Vírgula 8 4 5 2 3 2" xfId="53350"/>
    <cellStyle name="Vírgula 8 4 5 2 3 3" xfId="53351"/>
    <cellStyle name="Vírgula 8 4 5 2 4" xfId="53352"/>
    <cellStyle name="Vírgula 8 4 5 2 5" xfId="53353"/>
    <cellStyle name="Vírgula 8 4 5 2 6" xfId="53354"/>
    <cellStyle name="Vírgula 8 4 5 3" xfId="53355"/>
    <cellStyle name="Vírgula 8 4 5 3 2" xfId="53356"/>
    <cellStyle name="Vírgula 8 4 5 3 3" xfId="53357"/>
    <cellStyle name="Vírgula 8 4 5 3 4" xfId="53358"/>
    <cellStyle name="Vírgula 8 4 5 4" xfId="53359"/>
    <cellStyle name="Vírgula 8 4 5 4 2" xfId="53360"/>
    <cellStyle name="Vírgula 8 4 5 4 3" xfId="53361"/>
    <cellStyle name="Vírgula 8 4 5 4 4" xfId="53362"/>
    <cellStyle name="Vírgula 8 4 5 5" xfId="53363"/>
    <cellStyle name="Vírgula 8 4 5 5 2" xfId="53364"/>
    <cellStyle name="Vírgula 8 4 5 5 3" xfId="53365"/>
    <cellStyle name="Vírgula 8 4 5 5 4" xfId="53366"/>
    <cellStyle name="Vírgula 8 4 5 6" xfId="53367"/>
    <cellStyle name="Vírgula 8 4 5 6 2" xfId="53368"/>
    <cellStyle name="Vírgula 8 4 5 6 3" xfId="53369"/>
    <cellStyle name="Vírgula 8 4 5 7" xfId="53370"/>
    <cellStyle name="Vírgula 8 4 5 8" xfId="53371"/>
    <cellStyle name="Vírgula 8 4 5 9" xfId="53372"/>
    <cellStyle name="Vírgula 8 4 6" xfId="53373"/>
    <cellStyle name="Vírgula 8 4 6 2" xfId="53374"/>
    <cellStyle name="Vírgula 8 4 6 2 2" xfId="53375"/>
    <cellStyle name="Vírgula 8 4 6 2 2 2" xfId="53376"/>
    <cellStyle name="Vírgula 8 4 6 2 2 3" xfId="53377"/>
    <cellStyle name="Vírgula 8 4 6 2 2 4" xfId="53378"/>
    <cellStyle name="Vírgula 8 4 6 2 3" xfId="53379"/>
    <cellStyle name="Vírgula 8 4 6 2 3 2" xfId="53380"/>
    <cellStyle name="Vírgula 8 4 6 2 3 3" xfId="53381"/>
    <cellStyle name="Vírgula 8 4 6 2 4" xfId="53382"/>
    <cellStyle name="Vírgula 8 4 6 2 5" xfId="53383"/>
    <cellStyle name="Vírgula 8 4 6 2 6" xfId="53384"/>
    <cellStyle name="Vírgula 8 4 6 3" xfId="53385"/>
    <cellStyle name="Vírgula 8 4 6 3 2" xfId="53386"/>
    <cellStyle name="Vírgula 8 4 6 3 3" xfId="53387"/>
    <cellStyle name="Vírgula 8 4 6 3 4" xfId="53388"/>
    <cellStyle name="Vírgula 8 4 6 4" xfId="53389"/>
    <cellStyle name="Vírgula 8 4 6 4 2" xfId="53390"/>
    <cellStyle name="Vírgula 8 4 6 4 3" xfId="53391"/>
    <cellStyle name="Vírgula 8 4 6 4 4" xfId="53392"/>
    <cellStyle name="Vírgula 8 4 6 5" xfId="53393"/>
    <cellStyle name="Vírgula 8 4 6 5 2" xfId="53394"/>
    <cellStyle name="Vírgula 8 4 6 5 3" xfId="53395"/>
    <cellStyle name="Vírgula 8 4 6 6" xfId="53396"/>
    <cellStyle name="Vírgula 8 4 6 7" xfId="53397"/>
    <cellStyle name="Vírgula 8 4 6 8" xfId="53398"/>
    <cellStyle name="Vírgula 8 4 7" xfId="53399"/>
    <cellStyle name="Vírgula 8 4 7 2" xfId="53400"/>
    <cellStyle name="Vírgula 8 4 7 2 2" xfId="53401"/>
    <cellStyle name="Vírgula 8 4 7 2 3" xfId="53402"/>
    <cellStyle name="Vírgula 8 4 7 2 4" xfId="53403"/>
    <cellStyle name="Vírgula 8 4 7 3" xfId="53404"/>
    <cellStyle name="Vírgula 8 4 7 3 2" xfId="53405"/>
    <cellStyle name="Vírgula 8 4 7 3 3" xfId="53406"/>
    <cellStyle name="Vírgula 8 4 7 4" xfId="53407"/>
    <cellStyle name="Vírgula 8 4 7 5" xfId="53408"/>
    <cellStyle name="Vírgula 8 4 7 6" xfId="53409"/>
    <cellStyle name="Vírgula 8 4 8" xfId="53410"/>
    <cellStyle name="Vírgula 8 4 8 2" xfId="53411"/>
    <cellStyle name="Vírgula 8 4 8 3" xfId="53412"/>
    <cellStyle name="Vírgula 8 4 8 4" xfId="53413"/>
    <cellStyle name="Vírgula 8 4 9" xfId="53414"/>
    <cellStyle name="Vírgula 8 4 9 2" xfId="53415"/>
    <cellStyle name="Vírgula 8 4 9 3" xfId="53416"/>
    <cellStyle name="Vírgula 8 4 9 4" xfId="53417"/>
    <cellStyle name="Vírgula 8 5" xfId="53418"/>
    <cellStyle name="Vírgula 8 5 10" xfId="53419"/>
    <cellStyle name="Vírgula 8 5 10 2" xfId="53420"/>
    <cellStyle name="Vírgula 8 5 10 3" xfId="53421"/>
    <cellStyle name="Vírgula 8 5 10 4" xfId="53422"/>
    <cellStyle name="Vírgula 8 5 11" xfId="53423"/>
    <cellStyle name="Vírgula 8 5 11 2" xfId="53424"/>
    <cellStyle name="Vírgula 8 5 11 3" xfId="53425"/>
    <cellStyle name="Vírgula 8 5 12" xfId="53426"/>
    <cellStyle name="Vírgula 8 5 13" xfId="53427"/>
    <cellStyle name="Vírgula 8 5 14" xfId="53428"/>
    <cellStyle name="Vírgula 8 5 2" xfId="53429"/>
    <cellStyle name="Vírgula 8 5 2 10" xfId="53430"/>
    <cellStyle name="Vírgula 8 5 2 11" xfId="53431"/>
    <cellStyle name="Vírgula 8 5 2 2" xfId="53432"/>
    <cellStyle name="Vírgula 8 5 2 2 10" xfId="53433"/>
    <cellStyle name="Vírgula 8 5 2 2 2" xfId="53434"/>
    <cellStyle name="Vírgula 8 5 2 2 2 2" xfId="53435"/>
    <cellStyle name="Vírgula 8 5 2 2 2 2 2" xfId="53436"/>
    <cellStyle name="Vírgula 8 5 2 2 2 2 2 2" xfId="53437"/>
    <cellStyle name="Vírgula 8 5 2 2 2 2 2 3" xfId="53438"/>
    <cellStyle name="Vírgula 8 5 2 2 2 2 2 4" xfId="53439"/>
    <cellStyle name="Vírgula 8 5 2 2 2 2 3" xfId="53440"/>
    <cellStyle name="Vírgula 8 5 2 2 2 2 3 2" xfId="53441"/>
    <cellStyle name="Vírgula 8 5 2 2 2 2 3 3" xfId="53442"/>
    <cellStyle name="Vírgula 8 5 2 2 2 2 4" xfId="53443"/>
    <cellStyle name="Vírgula 8 5 2 2 2 2 5" xfId="53444"/>
    <cellStyle name="Vírgula 8 5 2 2 2 2 6" xfId="53445"/>
    <cellStyle name="Vírgula 8 5 2 2 2 3" xfId="53446"/>
    <cellStyle name="Vírgula 8 5 2 2 2 3 2" xfId="53447"/>
    <cellStyle name="Vírgula 8 5 2 2 2 3 3" xfId="53448"/>
    <cellStyle name="Vírgula 8 5 2 2 2 3 4" xfId="53449"/>
    <cellStyle name="Vírgula 8 5 2 2 2 4" xfId="53450"/>
    <cellStyle name="Vírgula 8 5 2 2 2 4 2" xfId="53451"/>
    <cellStyle name="Vírgula 8 5 2 2 2 4 3" xfId="53452"/>
    <cellStyle name="Vírgula 8 5 2 2 2 4 4" xfId="53453"/>
    <cellStyle name="Vírgula 8 5 2 2 2 5" xfId="53454"/>
    <cellStyle name="Vírgula 8 5 2 2 2 5 2" xfId="53455"/>
    <cellStyle name="Vírgula 8 5 2 2 2 5 3" xfId="53456"/>
    <cellStyle name="Vírgula 8 5 2 2 2 5 4" xfId="53457"/>
    <cellStyle name="Vírgula 8 5 2 2 2 6" xfId="53458"/>
    <cellStyle name="Vírgula 8 5 2 2 2 6 2" xfId="53459"/>
    <cellStyle name="Vírgula 8 5 2 2 2 6 3" xfId="53460"/>
    <cellStyle name="Vírgula 8 5 2 2 2 7" xfId="53461"/>
    <cellStyle name="Vírgula 8 5 2 2 2 8" xfId="53462"/>
    <cellStyle name="Vírgula 8 5 2 2 2 9" xfId="53463"/>
    <cellStyle name="Vírgula 8 5 2 2 3" xfId="53464"/>
    <cellStyle name="Vírgula 8 5 2 2 3 2" xfId="53465"/>
    <cellStyle name="Vírgula 8 5 2 2 3 2 2" xfId="53466"/>
    <cellStyle name="Vírgula 8 5 2 2 3 2 3" xfId="53467"/>
    <cellStyle name="Vírgula 8 5 2 2 3 2 4" xfId="53468"/>
    <cellStyle name="Vírgula 8 5 2 2 3 3" xfId="53469"/>
    <cellStyle name="Vírgula 8 5 2 2 3 3 2" xfId="53470"/>
    <cellStyle name="Vírgula 8 5 2 2 3 3 3" xfId="53471"/>
    <cellStyle name="Vírgula 8 5 2 2 3 4" xfId="53472"/>
    <cellStyle name="Vírgula 8 5 2 2 3 5" xfId="53473"/>
    <cellStyle name="Vírgula 8 5 2 2 3 6" xfId="53474"/>
    <cellStyle name="Vírgula 8 5 2 2 4" xfId="53475"/>
    <cellStyle name="Vírgula 8 5 2 2 4 2" xfId="53476"/>
    <cellStyle name="Vírgula 8 5 2 2 4 3" xfId="53477"/>
    <cellStyle name="Vírgula 8 5 2 2 4 4" xfId="53478"/>
    <cellStyle name="Vírgula 8 5 2 2 5" xfId="53479"/>
    <cellStyle name="Vírgula 8 5 2 2 5 2" xfId="53480"/>
    <cellStyle name="Vírgula 8 5 2 2 5 3" xfId="53481"/>
    <cellStyle name="Vírgula 8 5 2 2 5 4" xfId="53482"/>
    <cellStyle name="Vírgula 8 5 2 2 6" xfId="53483"/>
    <cellStyle name="Vírgula 8 5 2 2 6 2" xfId="53484"/>
    <cellStyle name="Vírgula 8 5 2 2 6 3" xfId="53485"/>
    <cellStyle name="Vírgula 8 5 2 2 6 4" xfId="53486"/>
    <cellStyle name="Vírgula 8 5 2 2 7" xfId="53487"/>
    <cellStyle name="Vírgula 8 5 2 2 7 2" xfId="53488"/>
    <cellStyle name="Vírgula 8 5 2 2 7 3" xfId="53489"/>
    <cellStyle name="Vírgula 8 5 2 2 8" xfId="53490"/>
    <cellStyle name="Vírgula 8 5 2 2 9" xfId="53491"/>
    <cellStyle name="Vírgula 8 5 2 3" xfId="53492"/>
    <cellStyle name="Vírgula 8 5 2 3 2" xfId="53493"/>
    <cellStyle name="Vírgula 8 5 2 3 2 2" xfId="53494"/>
    <cellStyle name="Vírgula 8 5 2 3 2 2 2" xfId="53495"/>
    <cellStyle name="Vírgula 8 5 2 3 2 2 3" xfId="53496"/>
    <cellStyle name="Vírgula 8 5 2 3 2 2 4" xfId="53497"/>
    <cellStyle name="Vírgula 8 5 2 3 2 3" xfId="53498"/>
    <cellStyle name="Vírgula 8 5 2 3 2 3 2" xfId="53499"/>
    <cellStyle name="Vírgula 8 5 2 3 2 3 3" xfId="53500"/>
    <cellStyle name="Vírgula 8 5 2 3 2 4" xfId="53501"/>
    <cellStyle name="Vírgula 8 5 2 3 2 5" xfId="53502"/>
    <cellStyle name="Vírgula 8 5 2 3 2 6" xfId="53503"/>
    <cellStyle name="Vírgula 8 5 2 3 3" xfId="53504"/>
    <cellStyle name="Vírgula 8 5 2 3 3 2" xfId="53505"/>
    <cellStyle name="Vírgula 8 5 2 3 3 3" xfId="53506"/>
    <cellStyle name="Vírgula 8 5 2 3 3 4" xfId="53507"/>
    <cellStyle name="Vírgula 8 5 2 3 4" xfId="53508"/>
    <cellStyle name="Vírgula 8 5 2 3 4 2" xfId="53509"/>
    <cellStyle name="Vírgula 8 5 2 3 4 3" xfId="53510"/>
    <cellStyle name="Vírgula 8 5 2 3 4 4" xfId="53511"/>
    <cellStyle name="Vírgula 8 5 2 3 5" xfId="53512"/>
    <cellStyle name="Vírgula 8 5 2 3 5 2" xfId="53513"/>
    <cellStyle name="Vírgula 8 5 2 3 5 3" xfId="53514"/>
    <cellStyle name="Vírgula 8 5 2 3 5 4" xfId="53515"/>
    <cellStyle name="Vírgula 8 5 2 3 6" xfId="53516"/>
    <cellStyle name="Vírgula 8 5 2 3 6 2" xfId="53517"/>
    <cellStyle name="Vírgula 8 5 2 3 6 3" xfId="53518"/>
    <cellStyle name="Vírgula 8 5 2 3 7" xfId="53519"/>
    <cellStyle name="Vírgula 8 5 2 3 8" xfId="53520"/>
    <cellStyle name="Vírgula 8 5 2 3 9" xfId="53521"/>
    <cellStyle name="Vírgula 8 5 2 4" xfId="53522"/>
    <cellStyle name="Vírgula 8 5 2 4 2" xfId="53523"/>
    <cellStyle name="Vírgula 8 5 2 4 2 2" xfId="53524"/>
    <cellStyle name="Vírgula 8 5 2 4 2 3" xfId="53525"/>
    <cellStyle name="Vírgula 8 5 2 4 2 4" xfId="53526"/>
    <cellStyle name="Vírgula 8 5 2 4 3" xfId="53527"/>
    <cellStyle name="Vírgula 8 5 2 4 3 2" xfId="53528"/>
    <cellStyle name="Vírgula 8 5 2 4 3 3" xfId="53529"/>
    <cellStyle name="Vírgula 8 5 2 4 4" xfId="53530"/>
    <cellStyle name="Vírgula 8 5 2 4 5" xfId="53531"/>
    <cellStyle name="Vírgula 8 5 2 4 6" xfId="53532"/>
    <cellStyle name="Vírgula 8 5 2 5" xfId="53533"/>
    <cellStyle name="Vírgula 8 5 2 5 2" xfId="53534"/>
    <cellStyle name="Vírgula 8 5 2 5 3" xfId="53535"/>
    <cellStyle name="Vírgula 8 5 2 5 4" xfId="53536"/>
    <cellStyle name="Vírgula 8 5 2 6" xfId="53537"/>
    <cellStyle name="Vírgula 8 5 2 6 2" xfId="53538"/>
    <cellStyle name="Vírgula 8 5 2 6 3" xfId="53539"/>
    <cellStyle name="Vírgula 8 5 2 6 4" xfId="53540"/>
    <cellStyle name="Vírgula 8 5 2 7" xfId="53541"/>
    <cellStyle name="Vírgula 8 5 2 7 2" xfId="53542"/>
    <cellStyle name="Vírgula 8 5 2 7 3" xfId="53543"/>
    <cellStyle name="Vírgula 8 5 2 7 4" xfId="53544"/>
    <cellStyle name="Vírgula 8 5 2 8" xfId="53545"/>
    <cellStyle name="Vírgula 8 5 2 8 2" xfId="53546"/>
    <cellStyle name="Vírgula 8 5 2 8 3" xfId="53547"/>
    <cellStyle name="Vírgula 8 5 2 9" xfId="53548"/>
    <cellStyle name="Vírgula 8 5 3" xfId="53549"/>
    <cellStyle name="Vírgula 8 5 3 10" xfId="53550"/>
    <cellStyle name="Vírgula 8 5 3 2" xfId="53551"/>
    <cellStyle name="Vírgula 8 5 3 2 2" xfId="53552"/>
    <cellStyle name="Vírgula 8 5 3 2 2 2" xfId="53553"/>
    <cellStyle name="Vírgula 8 5 3 2 2 2 2" xfId="53554"/>
    <cellStyle name="Vírgula 8 5 3 2 2 2 3" xfId="53555"/>
    <cellStyle name="Vírgula 8 5 3 2 2 2 4" xfId="53556"/>
    <cellStyle name="Vírgula 8 5 3 2 2 3" xfId="53557"/>
    <cellStyle name="Vírgula 8 5 3 2 2 3 2" xfId="53558"/>
    <cellStyle name="Vírgula 8 5 3 2 2 3 3" xfId="53559"/>
    <cellStyle name="Vírgula 8 5 3 2 2 4" xfId="53560"/>
    <cellStyle name="Vírgula 8 5 3 2 2 5" xfId="53561"/>
    <cellStyle name="Vírgula 8 5 3 2 2 6" xfId="53562"/>
    <cellStyle name="Vírgula 8 5 3 2 3" xfId="53563"/>
    <cellStyle name="Vírgula 8 5 3 2 3 2" xfId="53564"/>
    <cellStyle name="Vírgula 8 5 3 2 3 3" xfId="53565"/>
    <cellStyle name="Vírgula 8 5 3 2 3 4" xfId="53566"/>
    <cellStyle name="Vírgula 8 5 3 2 4" xfId="53567"/>
    <cellStyle name="Vírgula 8 5 3 2 4 2" xfId="53568"/>
    <cellStyle name="Vírgula 8 5 3 2 4 3" xfId="53569"/>
    <cellStyle name="Vírgula 8 5 3 2 4 4" xfId="53570"/>
    <cellStyle name="Vírgula 8 5 3 2 5" xfId="53571"/>
    <cellStyle name="Vírgula 8 5 3 2 5 2" xfId="53572"/>
    <cellStyle name="Vírgula 8 5 3 2 5 3" xfId="53573"/>
    <cellStyle name="Vírgula 8 5 3 2 5 4" xfId="53574"/>
    <cellStyle name="Vírgula 8 5 3 2 6" xfId="53575"/>
    <cellStyle name="Vírgula 8 5 3 2 6 2" xfId="53576"/>
    <cellStyle name="Vírgula 8 5 3 2 6 3" xfId="53577"/>
    <cellStyle name="Vírgula 8 5 3 2 7" xfId="53578"/>
    <cellStyle name="Vírgula 8 5 3 2 8" xfId="53579"/>
    <cellStyle name="Vírgula 8 5 3 2 9" xfId="53580"/>
    <cellStyle name="Vírgula 8 5 3 3" xfId="53581"/>
    <cellStyle name="Vírgula 8 5 3 3 2" xfId="53582"/>
    <cellStyle name="Vírgula 8 5 3 3 2 2" xfId="53583"/>
    <cellStyle name="Vírgula 8 5 3 3 2 3" xfId="53584"/>
    <cellStyle name="Vírgula 8 5 3 3 2 4" xfId="53585"/>
    <cellStyle name="Vírgula 8 5 3 3 3" xfId="53586"/>
    <cellStyle name="Vírgula 8 5 3 3 3 2" xfId="53587"/>
    <cellStyle name="Vírgula 8 5 3 3 3 3" xfId="53588"/>
    <cellStyle name="Vírgula 8 5 3 3 4" xfId="53589"/>
    <cellStyle name="Vírgula 8 5 3 3 5" xfId="53590"/>
    <cellStyle name="Vírgula 8 5 3 3 6" xfId="53591"/>
    <cellStyle name="Vírgula 8 5 3 4" xfId="53592"/>
    <cellStyle name="Vírgula 8 5 3 4 2" xfId="53593"/>
    <cellStyle name="Vírgula 8 5 3 4 3" xfId="53594"/>
    <cellStyle name="Vírgula 8 5 3 4 4" xfId="53595"/>
    <cellStyle name="Vírgula 8 5 3 5" xfId="53596"/>
    <cellStyle name="Vírgula 8 5 3 5 2" xfId="53597"/>
    <cellStyle name="Vírgula 8 5 3 5 3" xfId="53598"/>
    <cellStyle name="Vírgula 8 5 3 5 4" xfId="53599"/>
    <cellStyle name="Vírgula 8 5 3 6" xfId="53600"/>
    <cellStyle name="Vírgula 8 5 3 6 2" xfId="53601"/>
    <cellStyle name="Vírgula 8 5 3 6 3" xfId="53602"/>
    <cellStyle name="Vírgula 8 5 3 6 4" xfId="53603"/>
    <cellStyle name="Vírgula 8 5 3 7" xfId="53604"/>
    <cellStyle name="Vírgula 8 5 3 7 2" xfId="53605"/>
    <cellStyle name="Vírgula 8 5 3 7 3" xfId="53606"/>
    <cellStyle name="Vírgula 8 5 3 8" xfId="53607"/>
    <cellStyle name="Vírgula 8 5 3 9" xfId="53608"/>
    <cellStyle name="Vírgula 8 5 4" xfId="53609"/>
    <cellStyle name="Vírgula 8 5 4 2" xfId="53610"/>
    <cellStyle name="Vírgula 8 5 4 2 2" xfId="53611"/>
    <cellStyle name="Vírgula 8 5 4 2 2 2" xfId="53612"/>
    <cellStyle name="Vírgula 8 5 4 2 2 3" xfId="53613"/>
    <cellStyle name="Vírgula 8 5 4 2 2 4" xfId="53614"/>
    <cellStyle name="Vírgula 8 5 4 2 3" xfId="53615"/>
    <cellStyle name="Vírgula 8 5 4 2 3 2" xfId="53616"/>
    <cellStyle name="Vírgula 8 5 4 2 3 3" xfId="53617"/>
    <cellStyle name="Vírgula 8 5 4 2 4" xfId="53618"/>
    <cellStyle name="Vírgula 8 5 4 2 5" xfId="53619"/>
    <cellStyle name="Vírgula 8 5 4 2 6" xfId="53620"/>
    <cellStyle name="Vírgula 8 5 4 3" xfId="53621"/>
    <cellStyle name="Vírgula 8 5 4 3 2" xfId="53622"/>
    <cellStyle name="Vírgula 8 5 4 3 3" xfId="53623"/>
    <cellStyle name="Vírgula 8 5 4 3 4" xfId="53624"/>
    <cellStyle name="Vírgula 8 5 4 4" xfId="53625"/>
    <cellStyle name="Vírgula 8 5 4 4 2" xfId="53626"/>
    <cellStyle name="Vírgula 8 5 4 4 3" xfId="53627"/>
    <cellStyle name="Vírgula 8 5 4 4 4" xfId="53628"/>
    <cellStyle name="Vírgula 8 5 4 5" xfId="53629"/>
    <cellStyle name="Vírgula 8 5 4 5 2" xfId="53630"/>
    <cellStyle name="Vírgula 8 5 4 5 3" xfId="53631"/>
    <cellStyle name="Vírgula 8 5 4 5 4" xfId="53632"/>
    <cellStyle name="Vírgula 8 5 4 6" xfId="53633"/>
    <cellStyle name="Vírgula 8 5 4 6 2" xfId="53634"/>
    <cellStyle name="Vírgula 8 5 4 6 3" xfId="53635"/>
    <cellStyle name="Vírgula 8 5 4 7" xfId="53636"/>
    <cellStyle name="Vírgula 8 5 4 8" xfId="53637"/>
    <cellStyle name="Vírgula 8 5 4 9" xfId="53638"/>
    <cellStyle name="Vírgula 8 5 5" xfId="53639"/>
    <cellStyle name="Vírgula 8 5 5 2" xfId="53640"/>
    <cellStyle name="Vírgula 8 5 5 2 2" xfId="53641"/>
    <cellStyle name="Vírgula 8 5 5 2 2 2" xfId="53642"/>
    <cellStyle name="Vírgula 8 5 5 2 2 3" xfId="53643"/>
    <cellStyle name="Vírgula 8 5 5 2 2 4" xfId="53644"/>
    <cellStyle name="Vírgula 8 5 5 2 3" xfId="53645"/>
    <cellStyle name="Vírgula 8 5 5 2 3 2" xfId="53646"/>
    <cellStyle name="Vírgula 8 5 5 2 3 3" xfId="53647"/>
    <cellStyle name="Vírgula 8 5 5 2 4" xfId="53648"/>
    <cellStyle name="Vírgula 8 5 5 2 5" xfId="53649"/>
    <cellStyle name="Vírgula 8 5 5 2 6" xfId="53650"/>
    <cellStyle name="Vírgula 8 5 5 3" xfId="53651"/>
    <cellStyle name="Vírgula 8 5 5 3 2" xfId="53652"/>
    <cellStyle name="Vírgula 8 5 5 3 3" xfId="53653"/>
    <cellStyle name="Vírgula 8 5 5 3 4" xfId="53654"/>
    <cellStyle name="Vírgula 8 5 5 4" xfId="53655"/>
    <cellStyle name="Vírgula 8 5 5 4 2" xfId="53656"/>
    <cellStyle name="Vírgula 8 5 5 4 3" xfId="53657"/>
    <cellStyle name="Vírgula 8 5 5 4 4" xfId="53658"/>
    <cellStyle name="Vírgula 8 5 5 5" xfId="53659"/>
    <cellStyle name="Vírgula 8 5 5 5 2" xfId="53660"/>
    <cellStyle name="Vírgula 8 5 5 5 3" xfId="53661"/>
    <cellStyle name="Vírgula 8 5 5 5 4" xfId="53662"/>
    <cellStyle name="Vírgula 8 5 5 6" xfId="53663"/>
    <cellStyle name="Vírgula 8 5 5 6 2" xfId="53664"/>
    <cellStyle name="Vírgula 8 5 5 6 3" xfId="53665"/>
    <cellStyle name="Vírgula 8 5 5 7" xfId="53666"/>
    <cellStyle name="Vírgula 8 5 5 8" xfId="53667"/>
    <cellStyle name="Vírgula 8 5 5 9" xfId="53668"/>
    <cellStyle name="Vírgula 8 5 6" xfId="53669"/>
    <cellStyle name="Vírgula 8 5 6 2" xfId="53670"/>
    <cellStyle name="Vírgula 8 5 6 2 2" xfId="53671"/>
    <cellStyle name="Vírgula 8 5 6 2 2 2" xfId="53672"/>
    <cellStyle name="Vírgula 8 5 6 2 2 3" xfId="53673"/>
    <cellStyle name="Vírgula 8 5 6 2 2 4" xfId="53674"/>
    <cellStyle name="Vírgula 8 5 6 2 3" xfId="53675"/>
    <cellStyle name="Vírgula 8 5 6 2 3 2" xfId="53676"/>
    <cellStyle name="Vírgula 8 5 6 2 3 3" xfId="53677"/>
    <cellStyle name="Vírgula 8 5 6 2 4" xfId="53678"/>
    <cellStyle name="Vírgula 8 5 6 2 5" xfId="53679"/>
    <cellStyle name="Vírgula 8 5 6 2 6" xfId="53680"/>
    <cellStyle name="Vírgula 8 5 6 3" xfId="53681"/>
    <cellStyle name="Vírgula 8 5 6 3 2" xfId="53682"/>
    <cellStyle name="Vírgula 8 5 6 3 3" xfId="53683"/>
    <cellStyle name="Vírgula 8 5 6 3 4" xfId="53684"/>
    <cellStyle name="Vírgula 8 5 6 4" xfId="53685"/>
    <cellStyle name="Vírgula 8 5 6 4 2" xfId="53686"/>
    <cellStyle name="Vírgula 8 5 6 4 3" xfId="53687"/>
    <cellStyle name="Vírgula 8 5 6 4 4" xfId="53688"/>
    <cellStyle name="Vírgula 8 5 6 5" xfId="53689"/>
    <cellStyle name="Vírgula 8 5 6 5 2" xfId="53690"/>
    <cellStyle name="Vírgula 8 5 6 5 3" xfId="53691"/>
    <cellStyle name="Vírgula 8 5 6 6" xfId="53692"/>
    <cellStyle name="Vírgula 8 5 6 7" xfId="53693"/>
    <cellStyle name="Vírgula 8 5 6 8" xfId="53694"/>
    <cellStyle name="Vírgula 8 5 7" xfId="53695"/>
    <cellStyle name="Vírgula 8 5 7 2" xfId="53696"/>
    <cellStyle name="Vírgula 8 5 7 2 2" xfId="53697"/>
    <cellStyle name="Vírgula 8 5 7 2 3" xfId="53698"/>
    <cellStyle name="Vírgula 8 5 7 2 4" xfId="53699"/>
    <cellStyle name="Vírgula 8 5 7 3" xfId="53700"/>
    <cellStyle name="Vírgula 8 5 7 3 2" xfId="53701"/>
    <cellStyle name="Vírgula 8 5 7 3 3" xfId="53702"/>
    <cellStyle name="Vírgula 8 5 7 4" xfId="53703"/>
    <cellStyle name="Vírgula 8 5 7 5" xfId="53704"/>
    <cellStyle name="Vírgula 8 5 7 6" xfId="53705"/>
    <cellStyle name="Vírgula 8 5 8" xfId="53706"/>
    <cellStyle name="Vírgula 8 5 8 2" xfId="53707"/>
    <cellStyle name="Vírgula 8 5 8 3" xfId="53708"/>
    <cellStyle name="Vírgula 8 5 8 4" xfId="53709"/>
    <cellStyle name="Vírgula 8 5 9" xfId="53710"/>
    <cellStyle name="Vírgula 8 5 9 2" xfId="53711"/>
    <cellStyle name="Vírgula 8 5 9 3" xfId="53712"/>
    <cellStyle name="Vírgula 8 5 9 4" xfId="53713"/>
    <cellStyle name="Vírgula 8 6" xfId="53714"/>
    <cellStyle name="Vírgula 8 6 10" xfId="53715"/>
    <cellStyle name="Vírgula 8 6 11" xfId="53716"/>
    <cellStyle name="Vírgula 8 6 2" xfId="53717"/>
    <cellStyle name="Vírgula 8 6 2 10" xfId="53718"/>
    <cellStyle name="Vírgula 8 6 2 2" xfId="53719"/>
    <cellStyle name="Vírgula 8 6 2 2 2" xfId="53720"/>
    <cellStyle name="Vírgula 8 6 2 2 2 2" xfId="53721"/>
    <cellStyle name="Vírgula 8 6 2 2 2 2 2" xfId="53722"/>
    <cellStyle name="Vírgula 8 6 2 2 2 2 3" xfId="53723"/>
    <cellStyle name="Vírgula 8 6 2 2 2 2 4" xfId="53724"/>
    <cellStyle name="Vírgula 8 6 2 2 2 3" xfId="53725"/>
    <cellStyle name="Vírgula 8 6 2 2 2 3 2" xfId="53726"/>
    <cellStyle name="Vírgula 8 6 2 2 2 3 3" xfId="53727"/>
    <cellStyle name="Vírgula 8 6 2 2 2 4" xfId="53728"/>
    <cellStyle name="Vírgula 8 6 2 2 2 5" xfId="53729"/>
    <cellStyle name="Vírgula 8 6 2 2 2 6" xfId="53730"/>
    <cellStyle name="Vírgula 8 6 2 2 3" xfId="53731"/>
    <cellStyle name="Vírgula 8 6 2 2 3 2" xfId="53732"/>
    <cellStyle name="Vírgula 8 6 2 2 3 3" xfId="53733"/>
    <cellStyle name="Vírgula 8 6 2 2 3 4" xfId="53734"/>
    <cellStyle name="Vírgula 8 6 2 2 4" xfId="53735"/>
    <cellStyle name="Vírgula 8 6 2 2 4 2" xfId="53736"/>
    <cellStyle name="Vírgula 8 6 2 2 4 3" xfId="53737"/>
    <cellStyle name="Vírgula 8 6 2 2 4 4" xfId="53738"/>
    <cellStyle name="Vírgula 8 6 2 2 5" xfId="53739"/>
    <cellStyle name="Vírgula 8 6 2 2 5 2" xfId="53740"/>
    <cellStyle name="Vírgula 8 6 2 2 5 3" xfId="53741"/>
    <cellStyle name="Vírgula 8 6 2 2 5 4" xfId="53742"/>
    <cellStyle name="Vírgula 8 6 2 2 6" xfId="53743"/>
    <cellStyle name="Vírgula 8 6 2 2 6 2" xfId="53744"/>
    <cellStyle name="Vírgula 8 6 2 2 6 3" xfId="53745"/>
    <cellStyle name="Vírgula 8 6 2 2 7" xfId="53746"/>
    <cellStyle name="Vírgula 8 6 2 2 8" xfId="53747"/>
    <cellStyle name="Vírgula 8 6 2 2 9" xfId="53748"/>
    <cellStyle name="Vírgula 8 6 2 3" xfId="53749"/>
    <cellStyle name="Vírgula 8 6 2 3 2" xfId="53750"/>
    <cellStyle name="Vírgula 8 6 2 3 2 2" xfId="53751"/>
    <cellStyle name="Vírgula 8 6 2 3 2 3" xfId="53752"/>
    <cellStyle name="Vírgula 8 6 2 3 2 4" xfId="53753"/>
    <cellStyle name="Vírgula 8 6 2 3 3" xfId="53754"/>
    <cellStyle name="Vírgula 8 6 2 3 3 2" xfId="53755"/>
    <cellStyle name="Vírgula 8 6 2 3 3 3" xfId="53756"/>
    <cellStyle name="Vírgula 8 6 2 3 4" xfId="53757"/>
    <cellStyle name="Vírgula 8 6 2 3 5" xfId="53758"/>
    <cellStyle name="Vírgula 8 6 2 3 6" xfId="53759"/>
    <cellStyle name="Vírgula 8 6 2 4" xfId="53760"/>
    <cellStyle name="Vírgula 8 6 2 4 2" xfId="53761"/>
    <cellStyle name="Vírgula 8 6 2 4 3" xfId="53762"/>
    <cellStyle name="Vírgula 8 6 2 4 4" xfId="53763"/>
    <cellStyle name="Vírgula 8 6 2 5" xfId="53764"/>
    <cellStyle name="Vírgula 8 6 2 5 2" xfId="53765"/>
    <cellStyle name="Vírgula 8 6 2 5 3" xfId="53766"/>
    <cellStyle name="Vírgula 8 6 2 5 4" xfId="53767"/>
    <cellStyle name="Vírgula 8 6 2 6" xfId="53768"/>
    <cellStyle name="Vírgula 8 6 2 6 2" xfId="53769"/>
    <cellStyle name="Vírgula 8 6 2 6 3" xfId="53770"/>
    <cellStyle name="Vírgula 8 6 2 6 4" xfId="53771"/>
    <cellStyle name="Vírgula 8 6 2 7" xfId="53772"/>
    <cellStyle name="Vírgula 8 6 2 7 2" xfId="53773"/>
    <cellStyle name="Vírgula 8 6 2 7 3" xfId="53774"/>
    <cellStyle name="Vírgula 8 6 2 8" xfId="53775"/>
    <cellStyle name="Vírgula 8 6 2 9" xfId="53776"/>
    <cellStyle name="Vírgula 8 6 3" xfId="53777"/>
    <cellStyle name="Vírgula 8 6 3 2" xfId="53778"/>
    <cellStyle name="Vírgula 8 6 3 2 2" xfId="53779"/>
    <cellStyle name="Vírgula 8 6 3 2 2 2" xfId="53780"/>
    <cellStyle name="Vírgula 8 6 3 2 2 3" xfId="53781"/>
    <cellStyle name="Vírgula 8 6 3 2 2 4" xfId="53782"/>
    <cellStyle name="Vírgula 8 6 3 2 3" xfId="53783"/>
    <cellStyle name="Vírgula 8 6 3 2 3 2" xfId="53784"/>
    <cellStyle name="Vírgula 8 6 3 2 3 3" xfId="53785"/>
    <cellStyle name="Vírgula 8 6 3 2 4" xfId="53786"/>
    <cellStyle name="Vírgula 8 6 3 2 5" xfId="53787"/>
    <cellStyle name="Vírgula 8 6 3 2 6" xfId="53788"/>
    <cellStyle name="Vírgula 8 6 3 3" xfId="53789"/>
    <cellStyle name="Vírgula 8 6 3 3 2" xfId="53790"/>
    <cellStyle name="Vírgula 8 6 3 3 3" xfId="53791"/>
    <cellStyle name="Vírgula 8 6 3 3 4" xfId="53792"/>
    <cellStyle name="Vírgula 8 6 3 4" xfId="53793"/>
    <cellStyle name="Vírgula 8 6 3 4 2" xfId="53794"/>
    <cellStyle name="Vírgula 8 6 3 4 3" xfId="53795"/>
    <cellStyle name="Vírgula 8 6 3 4 4" xfId="53796"/>
    <cellStyle name="Vírgula 8 6 3 5" xfId="53797"/>
    <cellStyle name="Vírgula 8 6 3 5 2" xfId="53798"/>
    <cellStyle name="Vírgula 8 6 3 5 3" xfId="53799"/>
    <cellStyle name="Vírgula 8 6 3 5 4" xfId="53800"/>
    <cellStyle name="Vírgula 8 6 3 6" xfId="53801"/>
    <cellStyle name="Vírgula 8 6 3 6 2" xfId="53802"/>
    <cellStyle name="Vírgula 8 6 3 6 3" xfId="53803"/>
    <cellStyle name="Vírgula 8 6 3 7" xfId="53804"/>
    <cellStyle name="Vírgula 8 6 3 8" xfId="53805"/>
    <cellStyle name="Vírgula 8 6 3 9" xfId="53806"/>
    <cellStyle name="Vírgula 8 6 4" xfId="53807"/>
    <cellStyle name="Vírgula 8 6 4 2" xfId="53808"/>
    <cellStyle name="Vírgula 8 6 4 2 2" xfId="53809"/>
    <cellStyle name="Vírgula 8 6 4 2 3" xfId="53810"/>
    <cellStyle name="Vírgula 8 6 4 2 4" xfId="53811"/>
    <cellStyle name="Vírgula 8 6 4 3" xfId="53812"/>
    <cellStyle name="Vírgula 8 6 4 3 2" xfId="53813"/>
    <cellStyle name="Vírgula 8 6 4 3 3" xfId="53814"/>
    <cellStyle name="Vírgula 8 6 4 4" xfId="53815"/>
    <cellStyle name="Vírgula 8 6 4 5" xfId="53816"/>
    <cellStyle name="Vírgula 8 6 4 6" xfId="53817"/>
    <cellStyle name="Vírgula 8 6 5" xfId="53818"/>
    <cellStyle name="Vírgula 8 6 5 2" xfId="53819"/>
    <cellStyle name="Vírgula 8 6 5 3" xfId="53820"/>
    <cellStyle name="Vírgula 8 6 5 4" xfId="53821"/>
    <cellStyle name="Vírgula 8 6 6" xfId="53822"/>
    <cellStyle name="Vírgula 8 6 6 2" xfId="53823"/>
    <cellStyle name="Vírgula 8 6 6 3" xfId="53824"/>
    <cellStyle name="Vírgula 8 6 6 4" xfId="53825"/>
    <cellStyle name="Vírgula 8 6 7" xfId="53826"/>
    <cellStyle name="Vírgula 8 6 7 2" xfId="53827"/>
    <cellStyle name="Vírgula 8 6 7 3" xfId="53828"/>
    <cellStyle name="Vírgula 8 6 7 4" xfId="53829"/>
    <cellStyle name="Vírgula 8 6 8" xfId="53830"/>
    <cellStyle name="Vírgula 8 6 8 2" xfId="53831"/>
    <cellStyle name="Vírgula 8 6 8 3" xfId="53832"/>
    <cellStyle name="Vírgula 8 6 9" xfId="53833"/>
    <cellStyle name="Vírgula 8 7" xfId="53834"/>
    <cellStyle name="Vírgula 8 7 10" xfId="53835"/>
    <cellStyle name="Vírgula 8 7 11" xfId="53836"/>
    <cellStyle name="Vírgula 8 7 2" xfId="53837"/>
    <cellStyle name="Vírgula 8 7 2 10" xfId="53838"/>
    <cellStyle name="Vírgula 8 7 2 2" xfId="53839"/>
    <cellStyle name="Vírgula 8 7 2 2 2" xfId="53840"/>
    <cellStyle name="Vírgula 8 7 2 2 2 2" xfId="53841"/>
    <cellStyle name="Vírgula 8 7 2 2 2 2 2" xfId="53842"/>
    <cellStyle name="Vírgula 8 7 2 2 2 2 3" xfId="53843"/>
    <cellStyle name="Vírgula 8 7 2 2 2 2 4" xfId="53844"/>
    <cellStyle name="Vírgula 8 7 2 2 2 3" xfId="53845"/>
    <cellStyle name="Vírgula 8 7 2 2 2 3 2" xfId="53846"/>
    <cellStyle name="Vírgula 8 7 2 2 2 3 3" xfId="53847"/>
    <cellStyle name="Vírgula 8 7 2 2 2 4" xfId="53848"/>
    <cellStyle name="Vírgula 8 7 2 2 2 5" xfId="53849"/>
    <cellStyle name="Vírgula 8 7 2 2 2 6" xfId="53850"/>
    <cellStyle name="Vírgula 8 7 2 2 3" xfId="53851"/>
    <cellStyle name="Vírgula 8 7 2 2 3 2" xfId="53852"/>
    <cellStyle name="Vírgula 8 7 2 2 3 3" xfId="53853"/>
    <cellStyle name="Vírgula 8 7 2 2 3 4" xfId="53854"/>
    <cellStyle name="Vírgula 8 7 2 2 4" xfId="53855"/>
    <cellStyle name="Vírgula 8 7 2 2 4 2" xfId="53856"/>
    <cellStyle name="Vírgula 8 7 2 2 4 3" xfId="53857"/>
    <cellStyle name="Vírgula 8 7 2 2 4 4" xfId="53858"/>
    <cellStyle name="Vírgula 8 7 2 2 5" xfId="53859"/>
    <cellStyle name="Vírgula 8 7 2 2 5 2" xfId="53860"/>
    <cellStyle name="Vírgula 8 7 2 2 5 3" xfId="53861"/>
    <cellStyle name="Vírgula 8 7 2 2 5 4" xfId="53862"/>
    <cellStyle name="Vírgula 8 7 2 2 6" xfId="53863"/>
    <cellStyle name="Vírgula 8 7 2 2 6 2" xfId="53864"/>
    <cellStyle name="Vírgula 8 7 2 2 6 3" xfId="53865"/>
    <cellStyle name="Vírgula 8 7 2 2 7" xfId="53866"/>
    <cellStyle name="Vírgula 8 7 2 2 8" xfId="53867"/>
    <cellStyle name="Vírgula 8 7 2 2 9" xfId="53868"/>
    <cellStyle name="Vírgula 8 7 2 3" xfId="53869"/>
    <cellStyle name="Vírgula 8 7 2 3 2" xfId="53870"/>
    <cellStyle name="Vírgula 8 7 2 3 2 2" xfId="53871"/>
    <cellStyle name="Vírgula 8 7 2 3 2 3" xfId="53872"/>
    <cellStyle name="Vírgula 8 7 2 3 2 4" xfId="53873"/>
    <cellStyle name="Vírgula 8 7 2 3 3" xfId="53874"/>
    <cellStyle name="Vírgula 8 7 2 3 3 2" xfId="53875"/>
    <cellStyle name="Vírgula 8 7 2 3 3 3" xfId="53876"/>
    <cellStyle name="Vírgula 8 7 2 3 4" xfId="53877"/>
    <cellStyle name="Vírgula 8 7 2 3 5" xfId="53878"/>
    <cellStyle name="Vírgula 8 7 2 3 6" xfId="53879"/>
    <cellStyle name="Vírgula 8 7 2 4" xfId="53880"/>
    <cellStyle name="Vírgula 8 7 2 4 2" xfId="53881"/>
    <cellStyle name="Vírgula 8 7 2 4 3" xfId="53882"/>
    <cellStyle name="Vírgula 8 7 2 4 4" xfId="53883"/>
    <cellStyle name="Vírgula 8 7 2 5" xfId="53884"/>
    <cellStyle name="Vírgula 8 7 2 5 2" xfId="53885"/>
    <cellStyle name="Vírgula 8 7 2 5 3" xfId="53886"/>
    <cellStyle name="Vírgula 8 7 2 5 4" xfId="53887"/>
    <cellStyle name="Vírgula 8 7 2 6" xfId="53888"/>
    <cellStyle name="Vírgula 8 7 2 6 2" xfId="53889"/>
    <cellStyle name="Vírgula 8 7 2 6 3" xfId="53890"/>
    <cellStyle name="Vírgula 8 7 2 6 4" xfId="53891"/>
    <cellStyle name="Vírgula 8 7 2 7" xfId="53892"/>
    <cellStyle name="Vírgula 8 7 2 7 2" xfId="53893"/>
    <cellStyle name="Vírgula 8 7 2 7 3" xfId="53894"/>
    <cellStyle name="Vírgula 8 7 2 8" xfId="53895"/>
    <cellStyle name="Vírgula 8 7 2 9" xfId="53896"/>
    <cellStyle name="Vírgula 8 7 3" xfId="53897"/>
    <cellStyle name="Vírgula 8 7 3 2" xfId="53898"/>
    <cellStyle name="Vírgula 8 7 3 2 2" xfId="53899"/>
    <cellStyle name="Vírgula 8 7 3 2 2 2" xfId="53900"/>
    <cellStyle name="Vírgula 8 7 3 2 2 3" xfId="53901"/>
    <cellStyle name="Vírgula 8 7 3 2 2 4" xfId="53902"/>
    <cellStyle name="Vírgula 8 7 3 2 3" xfId="53903"/>
    <cellStyle name="Vírgula 8 7 3 2 3 2" xfId="53904"/>
    <cellStyle name="Vírgula 8 7 3 2 3 3" xfId="53905"/>
    <cellStyle name="Vírgula 8 7 3 2 4" xfId="53906"/>
    <cellStyle name="Vírgula 8 7 3 2 5" xfId="53907"/>
    <cellStyle name="Vírgula 8 7 3 2 6" xfId="53908"/>
    <cellStyle name="Vírgula 8 7 3 3" xfId="53909"/>
    <cellStyle name="Vírgula 8 7 3 3 2" xfId="53910"/>
    <cellStyle name="Vírgula 8 7 3 3 3" xfId="53911"/>
    <cellStyle name="Vírgula 8 7 3 3 4" xfId="53912"/>
    <cellStyle name="Vírgula 8 7 3 4" xfId="53913"/>
    <cellStyle name="Vírgula 8 7 3 4 2" xfId="53914"/>
    <cellStyle name="Vírgula 8 7 3 4 3" xfId="53915"/>
    <cellStyle name="Vírgula 8 7 3 4 4" xfId="53916"/>
    <cellStyle name="Vírgula 8 7 3 5" xfId="53917"/>
    <cellStyle name="Vírgula 8 7 3 5 2" xfId="53918"/>
    <cellStyle name="Vírgula 8 7 3 5 3" xfId="53919"/>
    <cellStyle name="Vírgula 8 7 3 5 4" xfId="53920"/>
    <cellStyle name="Vírgula 8 7 3 6" xfId="53921"/>
    <cellStyle name="Vírgula 8 7 3 6 2" xfId="53922"/>
    <cellStyle name="Vírgula 8 7 3 6 3" xfId="53923"/>
    <cellStyle name="Vírgula 8 7 3 7" xfId="53924"/>
    <cellStyle name="Vírgula 8 7 3 8" xfId="53925"/>
    <cellStyle name="Vírgula 8 7 3 9" xfId="53926"/>
    <cellStyle name="Vírgula 8 7 4" xfId="53927"/>
    <cellStyle name="Vírgula 8 7 4 2" xfId="53928"/>
    <cellStyle name="Vírgula 8 7 4 2 2" xfId="53929"/>
    <cellStyle name="Vírgula 8 7 4 2 3" xfId="53930"/>
    <cellStyle name="Vírgula 8 7 4 2 4" xfId="53931"/>
    <cellStyle name="Vírgula 8 7 4 3" xfId="53932"/>
    <cellStyle name="Vírgula 8 7 4 3 2" xfId="53933"/>
    <cellStyle name="Vírgula 8 7 4 3 3" xfId="53934"/>
    <cellStyle name="Vírgula 8 7 4 4" xfId="53935"/>
    <cellStyle name="Vírgula 8 7 4 5" xfId="53936"/>
    <cellStyle name="Vírgula 8 7 4 6" xfId="53937"/>
    <cellStyle name="Vírgula 8 7 5" xfId="53938"/>
    <cellStyle name="Vírgula 8 7 5 2" xfId="53939"/>
    <cellStyle name="Vírgula 8 7 5 3" xfId="53940"/>
    <cellStyle name="Vírgula 8 7 5 4" xfId="53941"/>
    <cellStyle name="Vírgula 8 7 6" xfId="53942"/>
    <cellStyle name="Vírgula 8 7 6 2" xfId="53943"/>
    <cellStyle name="Vírgula 8 7 6 3" xfId="53944"/>
    <cellStyle name="Vírgula 8 7 6 4" xfId="53945"/>
    <cellStyle name="Vírgula 8 7 7" xfId="53946"/>
    <cellStyle name="Vírgula 8 7 7 2" xfId="53947"/>
    <cellStyle name="Vírgula 8 7 7 3" xfId="53948"/>
    <cellStyle name="Vírgula 8 7 7 4" xfId="53949"/>
    <cellStyle name="Vírgula 8 7 8" xfId="53950"/>
    <cellStyle name="Vírgula 8 7 8 2" xfId="53951"/>
    <cellStyle name="Vírgula 8 7 8 3" xfId="53952"/>
    <cellStyle name="Vírgula 8 7 9" xfId="53953"/>
    <cellStyle name="Vírgula 8 8" xfId="53954"/>
    <cellStyle name="Vírgula 8 8 10" xfId="53955"/>
    <cellStyle name="Vírgula 8 8 11" xfId="53956"/>
    <cellStyle name="Vírgula 8 8 2" xfId="53957"/>
    <cellStyle name="Vírgula 8 8 2 10" xfId="53958"/>
    <cellStyle name="Vírgula 8 8 2 2" xfId="53959"/>
    <cellStyle name="Vírgula 8 8 2 2 2" xfId="53960"/>
    <cellStyle name="Vírgula 8 8 2 2 2 2" xfId="53961"/>
    <cellStyle name="Vírgula 8 8 2 2 2 2 2" xfId="53962"/>
    <cellStyle name="Vírgula 8 8 2 2 2 2 3" xfId="53963"/>
    <cellStyle name="Vírgula 8 8 2 2 2 2 4" xfId="53964"/>
    <cellStyle name="Vírgula 8 8 2 2 2 3" xfId="53965"/>
    <cellStyle name="Vírgula 8 8 2 2 2 3 2" xfId="53966"/>
    <cellStyle name="Vírgula 8 8 2 2 2 3 3" xfId="53967"/>
    <cellStyle name="Vírgula 8 8 2 2 2 4" xfId="53968"/>
    <cellStyle name="Vírgula 8 8 2 2 2 5" xfId="53969"/>
    <cellStyle name="Vírgula 8 8 2 2 2 6" xfId="53970"/>
    <cellStyle name="Vírgula 8 8 2 2 3" xfId="53971"/>
    <cellStyle name="Vírgula 8 8 2 2 3 2" xfId="53972"/>
    <cellStyle name="Vírgula 8 8 2 2 3 3" xfId="53973"/>
    <cellStyle name="Vírgula 8 8 2 2 3 4" xfId="53974"/>
    <cellStyle name="Vírgula 8 8 2 2 4" xfId="53975"/>
    <cellStyle name="Vírgula 8 8 2 2 4 2" xfId="53976"/>
    <cellStyle name="Vírgula 8 8 2 2 4 3" xfId="53977"/>
    <cellStyle name="Vírgula 8 8 2 2 4 4" xfId="53978"/>
    <cellStyle name="Vírgula 8 8 2 2 5" xfId="53979"/>
    <cellStyle name="Vírgula 8 8 2 2 5 2" xfId="53980"/>
    <cellStyle name="Vírgula 8 8 2 2 5 3" xfId="53981"/>
    <cellStyle name="Vírgula 8 8 2 2 5 4" xfId="53982"/>
    <cellStyle name="Vírgula 8 8 2 2 6" xfId="53983"/>
    <cellStyle name="Vírgula 8 8 2 2 6 2" xfId="53984"/>
    <cellStyle name="Vírgula 8 8 2 2 6 3" xfId="53985"/>
    <cellStyle name="Vírgula 8 8 2 2 7" xfId="53986"/>
    <cellStyle name="Vírgula 8 8 2 2 8" xfId="53987"/>
    <cellStyle name="Vírgula 8 8 2 2 9" xfId="53988"/>
    <cellStyle name="Vírgula 8 8 2 3" xfId="53989"/>
    <cellStyle name="Vírgula 8 8 2 3 2" xfId="53990"/>
    <cellStyle name="Vírgula 8 8 2 3 2 2" xfId="53991"/>
    <cellStyle name="Vírgula 8 8 2 3 2 3" xfId="53992"/>
    <cellStyle name="Vírgula 8 8 2 3 2 4" xfId="53993"/>
    <cellStyle name="Vírgula 8 8 2 3 3" xfId="53994"/>
    <cellStyle name="Vírgula 8 8 2 3 3 2" xfId="53995"/>
    <cellStyle name="Vírgula 8 8 2 3 3 3" xfId="53996"/>
    <cellStyle name="Vírgula 8 8 2 3 4" xfId="53997"/>
    <cellStyle name="Vírgula 8 8 2 3 5" xfId="53998"/>
    <cellStyle name="Vírgula 8 8 2 3 6" xfId="53999"/>
    <cellStyle name="Vírgula 8 8 2 4" xfId="54000"/>
    <cellStyle name="Vírgula 8 8 2 4 2" xfId="54001"/>
    <cellStyle name="Vírgula 8 8 2 4 3" xfId="54002"/>
    <cellStyle name="Vírgula 8 8 2 4 4" xfId="54003"/>
    <cellStyle name="Vírgula 8 8 2 5" xfId="54004"/>
    <cellStyle name="Vírgula 8 8 2 5 2" xfId="54005"/>
    <cellStyle name="Vírgula 8 8 2 5 3" xfId="54006"/>
    <cellStyle name="Vírgula 8 8 2 5 4" xfId="54007"/>
    <cellStyle name="Vírgula 8 8 2 6" xfId="54008"/>
    <cellStyle name="Vírgula 8 8 2 6 2" xfId="54009"/>
    <cellStyle name="Vírgula 8 8 2 6 3" xfId="54010"/>
    <cellStyle name="Vírgula 8 8 2 6 4" xfId="54011"/>
    <cellStyle name="Vírgula 8 8 2 7" xfId="54012"/>
    <cellStyle name="Vírgula 8 8 2 7 2" xfId="54013"/>
    <cellStyle name="Vírgula 8 8 2 7 3" xfId="54014"/>
    <cellStyle name="Vírgula 8 8 2 8" xfId="54015"/>
    <cellStyle name="Vírgula 8 8 2 9" xfId="54016"/>
    <cellStyle name="Vírgula 8 8 3" xfId="54017"/>
    <cellStyle name="Vírgula 8 8 3 2" xfId="54018"/>
    <cellStyle name="Vírgula 8 8 3 2 2" xfId="54019"/>
    <cellStyle name="Vírgula 8 8 3 2 2 2" xfId="54020"/>
    <cellStyle name="Vírgula 8 8 3 2 2 3" xfId="54021"/>
    <cellStyle name="Vírgula 8 8 3 2 2 4" xfId="54022"/>
    <cellStyle name="Vírgula 8 8 3 2 3" xfId="54023"/>
    <cellStyle name="Vírgula 8 8 3 2 3 2" xfId="54024"/>
    <cellStyle name="Vírgula 8 8 3 2 3 3" xfId="54025"/>
    <cellStyle name="Vírgula 8 8 3 2 4" xfId="54026"/>
    <cellStyle name="Vírgula 8 8 3 2 5" xfId="54027"/>
    <cellStyle name="Vírgula 8 8 3 2 6" xfId="54028"/>
    <cellStyle name="Vírgula 8 8 3 3" xfId="54029"/>
    <cellStyle name="Vírgula 8 8 3 3 2" xfId="54030"/>
    <cellStyle name="Vírgula 8 8 3 3 3" xfId="54031"/>
    <cellStyle name="Vírgula 8 8 3 3 4" xfId="54032"/>
    <cellStyle name="Vírgula 8 8 3 4" xfId="54033"/>
    <cellStyle name="Vírgula 8 8 3 4 2" xfId="54034"/>
    <cellStyle name="Vírgula 8 8 3 4 3" xfId="54035"/>
    <cellStyle name="Vírgula 8 8 3 4 4" xfId="54036"/>
    <cellStyle name="Vírgula 8 8 3 5" xfId="54037"/>
    <cellStyle name="Vírgula 8 8 3 5 2" xfId="54038"/>
    <cellStyle name="Vírgula 8 8 3 5 3" xfId="54039"/>
    <cellStyle name="Vírgula 8 8 3 5 4" xfId="54040"/>
    <cellStyle name="Vírgula 8 8 3 6" xfId="54041"/>
    <cellStyle name="Vírgula 8 8 3 6 2" xfId="54042"/>
    <cellStyle name="Vírgula 8 8 3 6 3" xfId="54043"/>
    <cellStyle name="Vírgula 8 8 3 7" xfId="54044"/>
    <cellStyle name="Vírgula 8 8 3 8" xfId="54045"/>
    <cellStyle name="Vírgula 8 8 3 9" xfId="54046"/>
    <cellStyle name="Vírgula 8 8 4" xfId="54047"/>
    <cellStyle name="Vírgula 8 8 4 2" xfId="54048"/>
    <cellStyle name="Vírgula 8 8 4 2 2" xfId="54049"/>
    <cellStyle name="Vírgula 8 8 4 2 3" xfId="54050"/>
    <cellStyle name="Vírgula 8 8 4 2 4" xfId="54051"/>
    <cellStyle name="Vírgula 8 8 4 3" xfId="54052"/>
    <cellStyle name="Vírgula 8 8 4 3 2" xfId="54053"/>
    <cellStyle name="Vírgula 8 8 4 3 3" xfId="54054"/>
    <cellStyle name="Vírgula 8 8 4 4" xfId="54055"/>
    <cellStyle name="Vírgula 8 8 4 5" xfId="54056"/>
    <cellStyle name="Vírgula 8 8 4 6" xfId="54057"/>
    <cellStyle name="Vírgula 8 8 5" xfId="54058"/>
    <cellStyle name="Vírgula 8 8 5 2" xfId="54059"/>
    <cellStyle name="Vírgula 8 8 5 3" xfId="54060"/>
    <cellStyle name="Vírgula 8 8 5 4" xfId="54061"/>
    <cellStyle name="Vírgula 8 8 6" xfId="54062"/>
    <cellStyle name="Vírgula 8 8 6 2" xfId="54063"/>
    <cellStyle name="Vírgula 8 8 6 3" xfId="54064"/>
    <cellStyle name="Vírgula 8 8 6 4" xfId="54065"/>
    <cellStyle name="Vírgula 8 8 7" xfId="54066"/>
    <cellStyle name="Vírgula 8 8 7 2" xfId="54067"/>
    <cellStyle name="Vírgula 8 8 7 3" xfId="54068"/>
    <cellStyle name="Vírgula 8 8 7 4" xfId="54069"/>
    <cellStyle name="Vírgula 8 8 8" xfId="54070"/>
    <cellStyle name="Vírgula 8 8 8 2" xfId="54071"/>
    <cellStyle name="Vírgula 8 8 8 3" xfId="54072"/>
    <cellStyle name="Vírgula 8 8 9" xfId="54073"/>
    <cellStyle name="Vírgula 8 9" xfId="54074"/>
    <cellStyle name="Vírgula 8 9 10" xfId="54075"/>
    <cellStyle name="Vírgula 8 9 2" xfId="54076"/>
    <cellStyle name="Vírgula 8 9 2 2" xfId="54077"/>
    <cellStyle name="Vírgula 8 9 2 2 2" xfId="54078"/>
    <cellStyle name="Vírgula 8 9 2 2 2 2" xfId="54079"/>
    <cellStyle name="Vírgula 8 9 2 2 2 3" xfId="54080"/>
    <cellStyle name="Vírgula 8 9 2 2 2 4" xfId="54081"/>
    <cellStyle name="Vírgula 8 9 2 2 3" xfId="54082"/>
    <cellStyle name="Vírgula 8 9 2 2 3 2" xfId="54083"/>
    <cellStyle name="Vírgula 8 9 2 2 3 3" xfId="54084"/>
    <cellStyle name="Vírgula 8 9 2 2 4" xfId="54085"/>
    <cellStyle name="Vírgula 8 9 2 2 5" xfId="54086"/>
    <cellStyle name="Vírgula 8 9 2 2 6" xfId="54087"/>
    <cellStyle name="Vírgula 8 9 2 3" xfId="54088"/>
    <cellStyle name="Vírgula 8 9 2 3 2" xfId="54089"/>
    <cellStyle name="Vírgula 8 9 2 3 3" xfId="54090"/>
    <cellStyle name="Vírgula 8 9 2 3 4" xfId="54091"/>
    <cellStyle name="Vírgula 8 9 2 4" xfId="54092"/>
    <cellStyle name="Vírgula 8 9 2 4 2" xfId="54093"/>
    <cellStyle name="Vírgula 8 9 2 4 3" xfId="54094"/>
    <cellStyle name="Vírgula 8 9 2 4 4" xfId="54095"/>
    <cellStyle name="Vírgula 8 9 2 5" xfId="54096"/>
    <cellStyle name="Vírgula 8 9 2 5 2" xfId="54097"/>
    <cellStyle name="Vírgula 8 9 2 5 3" xfId="54098"/>
    <cellStyle name="Vírgula 8 9 2 5 4" xfId="54099"/>
    <cellStyle name="Vírgula 8 9 2 6" xfId="54100"/>
    <cellStyle name="Vírgula 8 9 2 6 2" xfId="54101"/>
    <cellStyle name="Vírgula 8 9 2 6 3" xfId="54102"/>
    <cellStyle name="Vírgula 8 9 2 7" xfId="54103"/>
    <cellStyle name="Vírgula 8 9 2 8" xfId="54104"/>
    <cellStyle name="Vírgula 8 9 2 9" xfId="54105"/>
    <cellStyle name="Vírgula 8 9 3" xfId="54106"/>
    <cellStyle name="Vírgula 8 9 3 2" xfId="54107"/>
    <cellStyle name="Vírgula 8 9 3 2 2" xfId="54108"/>
    <cellStyle name="Vírgula 8 9 3 2 3" xfId="54109"/>
    <cellStyle name="Vírgula 8 9 3 2 4" xfId="54110"/>
    <cellStyle name="Vírgula 8 9 3 3" xfId="54111"/>
    <cellStyle name="Vírgula 8 9 3 3 2" xfId="54112"/>
    <cellStyle name="Vírgula 8 9 3 3 3" xfId="54113"/>
    <cellStyle name="Vírgula 8 9 3 4" xfId="54114"/>
    <cellStyle name="Vírgula 8 9 3 5" xfId="54115"/>
    <cellStyle name="Vírgula 8 9 3 6" xfId="54116"/>
    <cellStyle name="Vírgula 8 9 4" xfId="54117"/>
    <cellStyle name="Vírgula 8 9 4 2" xfId="54118"/>
    <cellStyle name="Vírgula 8 9 4 3" xfId="54119"/>
    <cellStyle name="Vírgula 8 9 4 4" xfId="54120"/>
    <cellStyle name="Vírgula 8 9 5" xfId="54121"/>
    <cellStyle name="Vírgula 8 9 5 2" xfId="54122"/>
    <cellStyle name="Vírgula 8 9 5 3" xfId="54123"/>
    <cellStyle name="Vírgula 8 9 5 4" xfId="54124"/>
    <cellStyle name="Vírgula 8 9 6" xfId="54125"/>
    <cellStyle name="Vírgula 8 9 6 2" xfId="54126"/>
    <cellStyle name="Vírgula 8 9 6 3" xfId="54127"/>
    <cellStyle name="Vírgula 8 9 6 4" xfId="54128"/>
    <cellStyle name="Vírgula 8 9 7" xfId="54129"/>
    <cellStyle name="Vírgula 8 9 7 2" xfId="54130"/>
    <cellStyle name="Vírgula 8 9 7 3" xfId="54131"/>
    <cellStyle name="Vírgula 8 9 8" xfId="54132"/>
    <cellStyle name="Vírgula 8 9 9" xfId="54133"/>
    <cellStyle name="Vírgula 9" xfId="59"/>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1034415</xdr:colOff>
      <xdr:row>0</xdr:row>
      <xdr:rowOff>0</xdr:rowOff>
    </xdr:from>
    <xdr:to>
      <xdr:col>5</xdr:col>
      <xdr:colOff>687721</xdr:colOff>
      <xdr:row>0</xdr:row>
      <xdr:rowOff>40259</xdr:rowOff>
    </xdr:to>
    <xdr:sp macro="" textlink="">
      <xdr:nvSpPr>
        <xdr:cNvPr id="4" name="Text Box 6">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407795" y="0"/>
          <a:ext cx="9765046" cy="85979"/>
        </a:xfrm>
        <a:prstGeom prst="rect">
          <a:avLst/>
        </a:prstGeom>
        <a:noFill/>
        <a:ln w="9525">
          <a:noFill/>
          <a:miter lim="800000"/>
          <a:headEnd/>
          <a:tailEnd/>
        </a:ln>
      </xdr:spPr>
      <xdr:txBody>
        <a:bodyPr vertOverflow="clip" wrap="square" lIns="27432" tIns="22860" rIns="0" bIns="0" anchor="ctr" upright="1"/>
        <a:lstStyle/>
        <a:p>
          <a:pPr algn="ctr"/>
          <a:endParaRPr lang="pt-BR" sz="1100">
            <a:effectLst/>
            <a:latin typeface="+mn-lt"/>
            <a:ea typeface="+mn-ea"/>
            <a:cs typeface="+mn-cs"/>
          </a:endParaRPr>
        </a:p>
        <a:p>
          <a:pPr algn="ctr" rtl="0">
            <a:defRPr sz="1000"/>
          </a:pPr>
          <a:endParaRPr lang="pt-BR" sz="1050" b="1" i="0" u="none" strike="noStrike" baseline="0">
            <a:solidFill>
              <a:srgbClr val="FF0000"/>
            </a:solidFill>
            <a:latin typeface="Arial"/>
            <a:cs typeface="Arial"/>
          </a:endParaRPr>
        </a:p>
      </xdr:txBody>
    </xdr:sp>
    <xdr:clientData/>
  </xdr:twoCellAnchor>
  <xdr:twoCellAnchor>
    <xdr:from>
      <xdr:col>0</xdr:col>
      <xdr:colOff>0</xdr:colOff>
      <xdr:row>331</xdr:row>
      <xdr:rowOff>9424</xdr:rowOff>
    </xdr:from>
    <xdr:to>
      <xdr:col>8</xdr:col>
      <xdr:colOff>874373</xdr:colOff>
      <xdr:row>333</xdr:row>
      <xdr:rowOff>0</xdr:rowOff>
    </xdr:to>
    <xdr:sp macro="" textlink="">
      <xdr:nvSpPr>
        <xdr:cNvPr id="6" name="Text Box 7">
          <a:extLst>
            <a:ext uri="{FF2B5EF4-FFF2-40B4-BE49-F238E27FC236}">
              <a16:creationId xmlns="" xmlns:a16="http://schemas.microsoft.com/office/drawing/2014/main" id="{00000000-0008-0000-0000-000005000000}"/>
            </a:ext>
          </a:extLst>
        </xdr:cNvPr>
        <xdr:cNvSpPr txBox="1">
          <a:spLocks noChangeArrowheads="1"/>
        </xdr:cNvSpPr>
      </xdr:nvSpPr>
      <xdr:spPr bwMode="auto">
        <a:xfrm>
          <a:off x="0" y="76163704"/>
          <a:ext cx="11641433" cy="409676"/>
        </a:xfrm>
        <a:prstGeom prst="rect">
          <a:avLst/>
        </a:prstGeom>
        <a:noFill/>
        <a:ln w="9525">
          <a:noFill/>
          <a:miter lim="800000"/>
          <a:headEnd/>
          <a:tailEnd/>
        </a:ln>
      </xdr:spPr>
      <xdr:txBody>
        <a:bodyPr vertOverflow="clip" wrap="square" lIns="27432" tIns="22860" rIns="27432" bIns="0" anchor="t" upright="1"/>
        <a:lstStyle/>
        <a:p>
          <a:pPr algn="ctr"/>
          <a:endParaRPr lang="pt-BR" sz="1100" b="1" i="1">
            <a:effectLst/>
            <a:latin typeface="+mn-lt"/>
            <a:ea typeface="+mn-ea"/>
            <a:cs typeface="+mn-cs"/>
          </a:endParaRPr>
        </a:p>
        <a:p>
          <a:pPr algn="ctr"/>
          <a:r>
            <a:rPr lang="pt-BR" sz="1100" b="1" i="1">
              <a:effectLst/>
              <a:latin typeface="+mn-lt"/>
              <a:ea typeface="+mn-ea"/>
              <a:cs typeface="+mn-cs"/>
            </a:rPr>
            <a:t> Prefeitura Municipal de Senhora</a:t>
          </a:r>
          <a:r>
            <a:rPr lang="pt-BR" sz="1100" b="1" i="1" baseline="0">
              <a:effectLst/>
              <a:latin typeface="+mn-lt"/>
              <a:ea typeface="+mn-ea"/>
              <a:cs typeface="+mn-cs"/>
            </a:rPr>
            <a:t> dos Remédios  </a:t>
          </a:r>
          <a:r>
            <a:rPr lang="pt-BR" sz="1100" b="1" i="1">
              <a:effectLst/>
              <a:latin typeface="+mn-lt"/>
              <a:ea typeface="+mn-ea"/>
              <a:cs typeface="+mn-cs"/>
            </a:rPr>
            <a:t>– MG</a:t>
          </a:r>
          <a:endParaRPr lang="pt-BR">
            <a:effectLst/>
          </a:endParaRPr>
        </a:p>
        <a:p>
          <a:pPr algn="ctr"/>
          <a:r>
            <a:rPr lang="pt-BR" sz="1100" i="1">
              <a:effectLst/>
              <a:latin typeface="+mn-lt"/>
              <a:ea typeface="+mn-ea"/>
              <a:cs typeface="+mn-cs"/>
            </a:rPr>
            <a:t> </a:t>
          </a:r>
          <a:endParaRPr lang="pt-BR">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1034415</xdr:colOff>
      <xdr:row>0</xdr:row>
      <xdr:rowOff>0</xdr:rowOff>
    </xdr:from>
    <xdr:to>
      <xdr:col>6</xdr:col>
      <xdr:colOff>687721</xdr:colOff>
      <xdr:row>0</xdr:row>
      <xdr:rowOff>40259</xdr:rowOff>
    </xdr:to>
    <xdr:sp macro="" textlink="">
      <xdr:nvSpPr>
        <xdr:cNvPr id="2" name="Text Box 6">
          <a:extLst>
            <a:ext uri="{FF2B5EF4-FFF2-40B4-BE49-F238E27FC236}">
              <a16:creationId xmlns:a16="http://schemas.microsoft.com/office/drawing/2014/main" xmlns="" id="{8ED11CE1-C4CB-4CC9-B03C-A53EDF08C2C4}"/>
            </a:ext>
          </a:extLst>
        </xdr:cNvPr>
        <xdr:cNvSpPr txBox="1">
          <a:spLocks noChangeArrowheads="1"/>
        </xdr:cNvSpPr>
      </xdr:nvSpPr>
      <xdr:spPr bwMode="auto">
        <a:xfrm>
          <a:off x="1689735" y="0"/>
          <a:ext cx="7250446" cy="40259"/>
        </a:xfrm>
        <a:prstGeom prst="rect">
          <a:avLst/>
        </a:prstGeom>
        <a:noFill/>
        <a:ln w="9525">
          <a:noFill/>
          <a:miter lim="800000"/>
          <a:headEnd/>
          <a:tailEnd/>
        </a:ln>
      </xdr:spPr>
      <xdr:txBody>
        <a:bodyPr vertOverflow="clip" wrap="square" lIns="27432" tIns="22860" rIns="0" bIns="0" anchor="ctr" upright="1"/>
        <a:lstStyle/>
        <a:p>
          <a:pPr algn="ctr"/>
          <a:endParaRPr lang="pt-BR" sz="1100">
            <a:effectLst/>
            <a:latin typeface="+mn-lt"/>
            <a:ea typeface="+mn-ea"/>
            <a:cs typeface="+mn-cs"/>
          </a:endParaRPr>
        </a:p>
        <a:p>
          <a:pPr algn="ctr" rtl="0">
            <a:defRPr sz="1000"/>
          </a:pPr>
          <a:endParaRPr lang="pt-BR" sz="1050" b="1" i="0" u="none" strike="noStrike" baseline="0">
            <a:solidFill>
              <a:srgbClr val="FF0000"/>
            </a:solidFill>
            <a:latin typeface="Arial"/>
            <a:cs typeface="Arial"/>
          </a:endParaRPr>
        </a:p>
      </xdr:txBody>
    </xdr:sp>
    <xdr:clientData/>
  </xdr:twoCellAnchor>
  <xdr:twoCellAnchor>
    <xdr:from>
      <xdr:col>0</xdr:col>
      <xdr:colOff>215153</xdr:colOff>
      <xdr:row>325</xdr:row>
      <xdr:rowOff>35859</xdr:rowOff>
    </xdr:from>
    <xdr:to>
      <xdr:col>7</xdr:col>
      <xdr:colOff>215153</xdr:colOff>
      <xdr:row>327</xdr:row>
      <xdr:rowOff>107116</xdr:rowOff>
    </xdr:to>
    <xdr:sp macro="" textlink="">
      <xdr:nvSpPr>
        <xdr:cNvPr id="4" name="Text Box 7">
          <a:extLst>
            <a:ext uri="{FF2B5EF4-FFF2-40B4-BE49-F238E27FC236}">
              <a16:creationId xmlns:a16="http://schemas.microsoft.com/office/drawing/2014/main" xmlns="" id="{CDA48DC9-4E07-4AAA-AF7B-B9BED556AD2D}"/>
            </a:ext>
          </a:extLst>
        </xdr:cNvPr>
        <xdr:cNvSpPr txBox="1">
          <a:spLocks noChangeArrowheads="1"/>
        </xdr:cNvSpPr>
      </xdr:nvSpPr>
      <xdr:spPr bwMode="auto">
        <a:xfrm>
          <a:off x="215153" y="131180541"/>
          <a:ext cx="11600329" cy="492599"/>
        </a:xfrm>
        <a:prstGeom prst="rect">
          <a:avLst/>
        </a:prstGeom>
        <a:noFill/>
        <a:ln w="9525">
          <a:noFill/>
          <a:miter lim="800000"/>
          <a:headEnd/>
          <a:tailEnd/>
        </a:ln>
      </xdr:spPr>
      <xdr:txBody>
        <a:bodyPr vertOverflow="clip" wrap="square" lIns="27432" tIns="22860" rIns="27432" bIns="0" anchor="t" upright="1"/>
        <a:lstStyle/>
        <a:p>
          <a:pPr algn="ctr"/>
          <a:endParaRPr lang="pt-BR" sz="1100" b="1" i="1">
            <a:effectLst/>
            <a:latin typeface="+mn-lt"/>
            <a:ea typeface="+mn-ea"/>
            <a:cs typeface="+mn-cs"/>
          </a:endParaRPr>
        </a:p>
        <a:p>
          <a:pPr algn="ctr"/>
          <a:r>
            <a:rPr lang="pt-BR" sz="1100" b="1" i="1">
              <a:effectLst/>
              <a:latin typeface="+mn-lt"/>
              <a:ea typeface="+mn-ea"/>
              <a:cs typeface="+mn-cs"/>
            </a:rPr>
            <a:t> Prefeitura Municipal de Senhora</a:t>
          </a:r>
          <a:r>
            <a:rPr lang="pt-BR" sz="1100" b="1" i="1" baseline="0">
              <a:effectLst/>
              <a:latin typeface="+mn-lt"/>
              <a:ea typeface="+mn-ea"/>
              <a:cs typeface="+mn-cs"/>
            </a:rPr>
            <a:t> dos Remédios  </a:t>
          </a:r>
          <a:r>
            <a:rPr lang="pt-BR" sz="1100" b="1" i="1">
              <a:effectLst/>
              <a:latin typeface="+mn-lt"/>
              <a:ea typeface="+mn-ea"/>
              <a:cs typeface="+mn-cs"/>
            </a:rPr>
            <a:t>– MG</a:t>
          </a:r>
          <a:endParaRPr lang="pt-BR">
            <a:effectLst/>
          </a:endParaRPr>
        </a:p>
        <a:p>
          <a:pPr algn="ctr"/>
          <a:r>
            <a:rPr lang="pt-BR" sz="1100" i="1">
              <a:effectLst/>
              <a:latin typeface="+mn-lt"/>
              <a:ea typeface="+mn-ea"/>
              <a:cs typeface="+mn-cs"/>
            </a:rPr>
            <a:t> </a:t>
          </a:r>
          <a:endParaRPr lang="pt-BR">
            <a:effectLst/>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739140</xdr:colOff>
      <xdr:row>40</xdr:row>
      <xdr:rowOff>0</xdr:rowOff>
    </xdr:from>
    <xdr:ext cx="65" cy="172227"/>
    <xdr:sp macro="" textlink="">
      <xdr:nvSpPr>
        <xdr:cNvPr id="2" name="CaixaDeTexto 1">
          <a:extLst>
            <a:ext uri="{FF2B5EF4-FFF2-40B4-BE49-F238E27FC236}">
              <a16:creationId xmlns:a16="http://schemas.microsoft.com/office/drawing/2014/main" xmlns="" id="{467CD850-F129-4AD0-8795-737386C6F918}"/>
            </a:ext>
          </a:extLst>
        </xdr:cNvPr>
        <xdr:cNvSpPr txBox="1"/>
      </xdr:nvSpPr>
      <xdr:spPr>
        <a:xfrm>
          <a:off x="4884420" y="169468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739140</xdr:colOff>
      <xdr:row>11</xdr:row>
      <xdr:rowOff>118110</xdr:rowOff>
    </xdr:from>
    <xdr:ext cx="65" cy="178333"/>
    <xdr:sp macro="" textlink="">
      <xdr:nvSpPr>
        <xdr:cNvPr id="3" name="CaixaDeTexto 2">
          <a:extLst>
            <a:ext uri="{FF2B5EF4-FFF2-40B4-BE49-F238E27FC236}">
              <a16:creationId xmlns:a16="http://schemas.microsoft.com/office/drawing/2014/main" xmlns="" id="{6268F236-797F-48C8-9D94-ABFB085A1E39}"/>
            </a:ext>
          </a:extLst>
        </xdr:cNvPr>
        <xdr:cNvSpPr txBox="1"/>
      </xdr:nvSpPr>
      <xdr:spPr>
        <a:xfrm>
          <a:off x="4884420" y="4796790"/>
          <a:ext cx="65" cy="178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739140</xdr:colOff>
      <xdr:row>23</xdr:row>
      <xdr:rowOff>118110</xdr:rowOff>
    </xdr:from>
    <xdr:ext cx="65" cy="172227"/>
    <xdr:sp macro="" textlink="">
      <xdr:nvSpPr>
        <xdr:cNvPr id="4" name="CaixaDeTexto 3">
          <a:extLst>
            <a:ext uri="{FF2B5EF4-FFF2-40B4-BE49-F238E27FC236}">
              <a16:creationId xmlns:a16="http://schemas.microsoft.com/office/drawing/2014/main" xmlns="" id="{BF54E925-047C-4A89-801A-5E0FD485493B}"/>
            </a:ext>
          </a:extLst>
        </xdr:cNvPr>
        <xdr:cNvSpPr txBox="1"/>
      </xdr:nvSpPr>
      <xdr:spPr>
        <a:xfrm>
          <a:off x="4884420" y="933069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5</xdr:col>
      <xdr:colOff>739140</xdr:colOff>
      <xdr:row>34</xdr:row>
      <xdr:rowOff>104775</xdr:rowOff>
    </xdr:from>
    <xdr:ext cx="65" cy="233890"/>
    <xdr:sp macro="" textlink="">
      <xdr:nvSpPr>
        <xdr:cNvPr id="5" name="CaixaDeTexto 4">
          <a:extLst>
            <a:ext uri="{FF2B5EF4-FFF2-40B4-BE49-F238E27FC236}">
              <a16:creationId xmlns:a16="http://schemas.microsoft.com/office/drawing/2014/main" xmlns="" id="{2609C42B-01B9-4BBE-8F2E-BDCF25D69A21}"/>
            </a:ext>
          </a:extLst>
        </xdr:cNvPr>
        <xdr:cNvSpPr txBox="1"/>
      </xdr:nvSpPr>
      <xdr:spPr>
        <a:xfrm>
          <a:off x="5692140" y="14163675"/>
          <a:ext cx="65" cy="233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739140</xdr:colOff>
      <xdr:row>5</xdr:row>
      <xdr:rowOff>118110</xdr:rowOff>
    </xdr:from>
    <xdr:ext cx="65" cy="178333"/>
    <xdr:sp macro="" textlink="">
      <xdr:nvSpPr>
        <xdr:cNvPr id="6" name="CaixaDeTexto 5">
          <a:extLst>
            <a:ext uri="{FF2B5EF4-FFF2-40B4-BE49-F238E27FC236}">
              <a16:creationId xmlns:a16="http://schemas.microsoft.com/office/drawing/2014/main" xmlns="" id="{D1EA9331-FEDE-4626-BA68-7692D551BD5F}"/>
            </a:ext>
          </a:extLst>
        </xdr:cNvPr>
        <xdr:cNvSpPr txBox="1"/>
      </xdr:nvSpPr>
      <xdr:spPr>
        <a:xfrm>
          <a:off x="4884420" y="910590"/>
          <a:ext cx="65" cy="178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739140</xdr:colOff>
      <xdr:row>23</xdr:row>
      <xdr:rowOff>118110</xdr:rowOff>
    </xdr:from>
    <xdr:ext cx="65" cy="178333"/>
    <xdr:sp macro="" textlink="">
      <xdr:nvSpPr>
        <xdr:cNvPr id="7" name="CaixaDeTexto 6">
          <a:extLst>
            <a:ext uri="{FF2B5EF4-FFF2-40B4-BE49-F238E27FC236}">
              <a16:creationId xmlns:a16="http://schemas.microsoft.com/office/drawing/2014/main" xmlns="" id="{BB80CDF3-F7F9-4362-AE0E-3D171F768049}"/>
            </a:ext>
          </a:extLst>
        </xdr:cNvPr>
        <xdr:cNvSpPr txBox="1"/>
      </xdr:nvSpPr>
      <xdr:spPr>
        <a:xfrm>
          <a:off x="4884420" y="9330690"/>
          <a:ext cx="65" cy="178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5</xdr:col>
      <xdr:colOff>739140</xdr:colOff>
      <xdr:row>34</xdr:row>
      <xdr:rowOff>118110</xdr:rowOff>
    </xdr:from>
    <xdr:ext cx="65" cy="209347"/>
    <xdr:sp macro="" textlink="">
      <xdr:nvSpPr>
        <xdr:cNvPr id="8" name="CaixaDeTexto 7">
          <a:extLst>
            <a:ext uri="{FF2B5EF4-FFF2-40B4-BE49-F238E27FC236}">
              <a16:creationId xmlns:a16="http://schemas.microsoft.com/office/drawing/2014/main" xmlns="" id="{3C55625F-DE9F-4A8B-8768-03FF3ECFAF1C}"/>
            </a:ext>
          </a:extLst>
        </xdr:cNvPr>
        <xdr:cNvSpPr txBox="1"/>
      </xdr:nvSpPr>
      <xdr:spPr>
        <a:xfrm>
          <a:off x="5692140" y="14177010"/>
          <a:ext cx="65" cy="209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3</xdr:col>
      <xdr:colOff>739140</xdr:colOff>
      <xdr:row>43</xdr:row>
      <xdr:rowOff>0</xdr:rowOff>
    </xdr:from>
    <xdr:ext cx="65" cy="178333"/>
    <xdr:sp macro="" textlink="">
      <xdr:nvSpPr>
        <xdr:cNvPr id="9" name="CaixaDeTexto 8">
          <a:extLst>
            <a:ext uri="{FF2B5EF4-FFF2-40B4-BE49-F238E27FC236}">
              <a16:creationId xmlns:a16="http://schemas.microsoft.com/office/drawing/2014/main" xmlns="" id="{CF489E31-20E1-4AF4-BE7B-689A48779CDB}"/>
            </a:ext>
          </a:extLst>
        </xdr:cNvPr>
        <xdr:cNvSpPr txBox="1"/>
      </xdr:nvSpPr>
      <xdr:spPr>
        <a:xfrm>
          <a:off x="3954780" y="26601420"/>
          <a:ext cx="65" cy="178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3</xdr:col>
      <xdr:colOff>739140</xdr:colOff>
      <xdr:row>43</xdr:row>
      <xdr:rowOff>0</xdr:rowOff>
    </xdr:from>
    <xdr:ext cx="65" cy="178333"/>
    <xdr:sp macro="" textlink="">
      <xdr:nvSpPr>
        <xdr:cNvPr id="10" name="CaixaDeTexto 9">
          <a:extLst>
            <a:ext uri="{FF2B5EF4-FFF2-40B4-BE49-F238E27FC236}">
              <a16:creationId xmlns:a16="http://schemas.microsoft.com/office/drawing/2014/main" xmlns="" id="{BC810B85-4E6A-43EA-B9BA-6E60947886A8}"/>
            </a:ext>
          </a:extLst>
        </xdr:cNvPr>
        <xdr:cNvSpPr txBox="1"/>
      </xdr:nvSpPr>
      <xdr:spPr>
        <a:xfrm>
          <a:off x="3954780" y="36701730"/>
          <a:ext cx="65" cy="178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739140</xdr:colOff>
      <xdr:row>43</xdr:row>
      <xdr:rowOff>0</xdr:rowOff>
    </xdr:from>
    <xdr:ext cx="65" cy="178333"/>
    <xdr:sp macro="" textlink="">
      <xdr:nvSpPr>
        <xdr:cNvPr id="11" name="CaixaDeTexto 10">
          <a:extLst>
            <a:ext uri="{FF2B5EF4-FFF2-40B4-BE49-F238E27FC236}">
              <a16:creationId xmlns:a16="http://schemas.microsoft.com/office/drawing/2014/main" xmlns="" id="{97EC10D6-2BE0-4E85-9514-2751686B26BB}"/>
            </a:ext>
          </a:extLst>
        </xdr:cNvPr>
        <xdr:cNvSpPr txBox="1"/>
      </xdr:nvSpPr>
      <xdr:spPr>
        <a:xfrm>
          <a:off x="4884420" y="36701730"/>
          <a:ext cx="65" cy="178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739140</xdr:colOff>
      <xdr:row>67</xdr:row>
      <xdr:rowOff>0</xdr:rowOff>
    </xdr:from>
    <xdr:ext cx="65" cy="172227"/>
    <xdr:sp macro="" textlink="">
      <xdr:nvSpPr>
        <xdr:cNvPr id="12" name="CaixaDeTexto 11">
          <a:extLst>
            <a:ext uri="{FF2B5EF4-FFF2-40B4-BE49-F238E27FC236}">
              <a16:creationId xmlns="" xmlns:a16="http://schemas.microsoft.com/office/drawing/2014/main" id="{467CD850-F129-4AD0-8795-737386C6F918}"/>
            </a:ext>
          </a:extLst>
        </xdr:cNvPr>
        <xdr:cNvSpPr txBox="1"/>
      </xdr:nvSpPr>
      <xdr:spPr>
        <a:xfrm>
          <a:off x="5113020" y="117805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739140</xdr:colOff>
      <xdr:row>50</xdr:row>
      <xdr:rowOff>118110</xdr:rowOff>
    </xdr:from>
    <xdr:ext cx="65" cy="178333"/>
    <xdr:sp macro="" textlink="">
      <xdr:nvSpPr>
        <xdr:cNvPr id="13" name="CaixaDeTexto 12">
          <a:extLst>
            <a:ext uri="{FF2B5EF4-FFF2-40B4-BE49-F238E27FC236}">
              <a16:creationId xmlns="" xmlns:a16="http://schemas.microsoft.com/office/drawing/2014/main" id="{6268F236-797F-48C8-9D94-ABFB085A1E39}"/>
            </a:ext>
          </a:extLst>
        </xdr:cNvPr>
        <xdr:cNvSpPr txBox="1"/>
      </xdr:nvSpPr>
      <xdr:spPr>
        <a:xfrm>
          <a:off x="5113020" y="4202430"/>
          <a:ext cx="65" cy="178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739140</xdr:colOff>
      <xdr:row>56</xdr:row>
      <xdr:rowOff>118110</xdr:rowOff>
    </xdr:from>
    <xdr:ext cx="65" cy="172227"/>
    <xdr:sp macro="" textlink="">
      <xdr:nvSpPr>
        <xdr:cNvPr id="14" name="CaixaDeTexto 13">
          <a:extLst>
            <a:ext uri="{FF2B5EF4-FFF2-40B4-BE49-F238E27FC236}">
              <a16:creationId xmlns="" xmlns:a16="http://schemas.microsoft.com/office/drawing/2014/main" id="{BF54E925-047C-4A89-801A-5E0FD485493B}"/>
            </a:ext>
          </a:extLst>
        </xdr:cNvPr>
        <xdr:cNvSpPr txBox="1"/>
      </xdr:nvSpPr>
      <xdr:spPr>
        <a:xfrm>
          <a:off x="5113020" y="68084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5</xdr:col>
      <xdr:colOff>739140</xdr:colOff>
      <xdr:row>61</xdr:row>
      <xdr:rowOff>104775</xdr:rowOff>
    </xdr:from>
    <xdr:ext cx="65" cy="233890"/>
    <xdr:sp macro="" textlink="">
      <xdr:nvSpPr>
        <xdr:cNvPr id="15" name="CaixaDeTexto 14">
          <a:extLst>
            <a:ext uri="{FF2B5EF4-FFF2-40B4-BE49-F238E27FC236}">
              <a16:creationId xmlns="" xmlns:a16="http://schemas.microsoft.com/office/drawing/2014/main" id="{2609C42B-01B9-4BBE-8F2E-BDCF25D69A21}"/>
            </a:ext>
          </a:extLst>
        </xdr:cNvPr>
        <xdr:cNvSpPr txBox="1"/>
      </xdr:nvSpPr>
      <xdr:spPr>
        <a:xfrm>
          <a:off x="5920740" y="9309735"/>
          <a:ext cx="65" cy="233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739140</xdr:colOff>
      <xdr:row>43</xdr:row>
      <xdr:rowOff>118110</xdr:rowOff>
    </xdr:from>
    <xdr:ext cx="65" cy="178333"/>
    <xdr:sp macro="" textlink="">
      <xdr:nvSpPr>
        <xdr:cNvPr id="16" name="CaixaDeTexto 15">
          <a:extLst>
            <a:ext uri="{FF2B5EF4-FFF2-40B4-BE49-F238E27FC236}">
              <a16:creationId xmlns="" xmlns:a16="http://schemas.microsoft.com/office/drawing/2014/main" id="{D1EA9331-FEDE-4626-BA68-7692D551BD5F}"/>
            </a:ext>
          </a:extLst>
        </xdr:cNvPr>
        <xdr:cNvSpPr txBox="1"/>
      </xdr:nvSpPr>
      <xdr:spPr>
        <a:xfrm>
          <a:off x="5113020" y="910590"/>
          <a:ext cx="65" cy="178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739140</xdr:colOff>
      <xdr:row>56</xdr:row>
      <xdr:rowOff>118110</xdr:rowOff>
    </xdr:from>
    <xdr:ext cx="65" cy="178333"/>
    <xdr:sp macro="" textlink="">
      <xdr:nvSpPr>
        <xdr:cNvPr id="17" name="CaixaDeTexto 16">
          <a:extLst>
            <a:ext uri="{FF2B5EF4-FFF2-40B4-BE49-F238E27FC236}">
              <a16:creationId xmlns="" xmlns:a16="http://schemas.microsoft.com/office/drawing/2014/main" id="{BB80CDF3-F7F9-4362-AE0E-3D171F768049}"/>
            </a:ext>
          </a:extLst>
        </xdr:cNvPr>
        <xdr:cNvSpPr txBox="1"/>
      </xdr:nvSpPr>
      <xdr:spPr>
        <a:xfrm>
          <a:off x="5113020" y="6808470"/>
          <a:ext cx="65" cy="178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5</xdr:col>
      <xdr:colOff>739140</xdr:colOff>
      <xdr:row>61</xdr:row>
      <xdr:rowOff>118110</xdr:rowOff>
    </xdr:from>
    <xdr:ext cx="65" cy="209347"/>
    <xdr:sp macro="" textlink="">
      <xdr:nvSpPr>
        <xdr:cNvPr id="18" name="CaixaDeTexto 17">
          <a:extLst>
            <a:ext uri="{FF2B5EF4-FFF2-40B4-BE49-F238E27FC236}">
              <a16:creationId xmlns="" xmlns:a16="http://schemas.microsoft.com/office/drawing/2014/main" id="{3C55625F-DE9F-4A8B-8768-03FF3ECFAF1C}"/>
            </a:ext>
          </a:extLst>
        </xdr:cNvPr>
        <xdr:cNvSpPr txBox="1"/>
      </xdr:nvSpPr>
      <xdr:spPr>
        <a:xfrm>
          <a:off x="5920740" y="9323070"/>
          <a:ext cx="65" cy="209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742950</xdr:colOff>
      <xdr:row>5</xdr:row>
      <xdr:rowOff>0</xdr:rowOff>
    </xdr:from>
    <xdr:ext cx="65" cy="172227"/>
    <xdr:sp macro="" textlink="">
      <xdr:nvSpPr>
        <xdr:cNvPr id="2" name="CaixaDeTexto 1">
          <a:extLst>
            <a:ext uri="{FF2B5EF4-FFF2-40B4-BE49-F238E27FC236}">
              <a16:creationId xmlns:a16="http://schemas.microsoft.com/office/drawing/2014/main" xmlns="" id="{00000000-0008-0000-0400-000002000000}"/>
            </a:ext>
          </a:extLst>
        </xdr:cNvPr>
        <xdr:cNvSpPr txBox="1"/>
      </xdr:nvSpPr>
      <xdr:spPr>
        <a:xfrm>
          <a:off x="5863590" y="98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xdr:row>
      <xdr:rowOff>0</xdr:rowOff>
    </xdr:from>
    <xdr:ext cx="65" cy="180056"/>
    <xdr:sp macro="" textlink="">
      <xdr:nvSpPr>
        <xdr:cNvPr id="3" name="CaixaDeTexto 2">
          <a:extLst>
            <a:ext uri="{FF2B5EF4-FFF2-40B4-BE49-F238E27FC236}">
              <a16:creationId xmlns:a16="http://schemas.microsoft.com/office/drawing/2014/main" xmlns="" id="{00000000-0008-0000-0400-000003000000}"/>
            </a:ext>
          </a:extLst>
        </xdr:cNvPr>
        <xdr:cNvSpPr txBox="1"/>
      </xdr:nvSpPr>
      <xdr:spPr>
        <a:xfrm>
          <a:off x="5863590" y="98298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xdr:row>
      <xdr:rowOff>0</xdr:rowOff>
    </xdr:from>
    <xdr:ext cx="65" cy="172227"/>
    <xdr:sp macro="" textlink="">
      <xdr:nvSpPr>
        <xdr:cNvPr id="4" name="CaixaDeTexto 3">
          <a:extLst>
            <a:ext uri="{FF2B5EF4-FFF2-40B4-BE49-F238E27FC236}">
              <a16:creationId xmlns:a16="http://schemas.microsoft.com/office/drawing/2014/main" xmlns="" id="{00000000-0008-0000-0400-000004000000}"/>
            </a:ext>
          </a:extLst>
        </xdr:cNvPr>
        <xdr:cNvSpPr txBox="1"/>
      </xdr:nvSpPr>
      <xdr:spPr>
        <a:xfrm>
          <a:off x="5863590" y="98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xdr:row>
      <xdr:rowOff>0</xdr:rowOff>
    </xdr:from>
    <xdr:ext cx="65" cy="180056"/>
    <xdr:sp macro="" textlink="">
      <xdr:nvSpPr>
        <xdr:cNvPr id="5" name="CaixaDeTexto 4">
          <a:extLst>
            <a:ext uri="{FF2B5EF4-FFF2-40B4-BE49-F238E27FC236}">
              <a16:creationId xmlns:a16="http://schemas.microsoft.com/office/drawing/2014/main" xmlns="" id="{00000000-0008-0000-0400-000005000000}"/>
            </a:ext>
          </a:extLst>
        </xdr:cNvPr>
        <xdr:cNvSpPr txBox="1"/>
      </xdr:nvSpPr>
      <xdr:spPr>
        <a:xfrm>
          <a:off x="5863590" y="98298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xdr:row>
      <xdr:rowOff>0</xdr:rowOff>
    </xdr:from>
    <xdr:ext cx="65" cy="172227"/>
    <xdr:sp macro="" textlink="">
      <xdr:nvSpPr>
        <xdr:cNvPr id="6" name="CaixaDeTexto 5">
          <a:extLst>
            <a:ext uri="{FF2B5EF4-FFF2-40B4-BE49-F238E27FC236}">
              <a16:creationId xmlns:a16="http://schemas.microsoft.com/office/drawing/2014/main" xmlns="" id="{00000000-0008-0000-0400-000006000000}"/>
            </a:ext>
          </a:extLst>
        </xdr:cNvPr>
        <xdr:cNvSpPr txBox="1"/>
      </xdr:nvSpPr>
      <xdr:spPr>
        <a:xfrm>
          <a:off x="5863590" y="98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xdr:row>
      <xdr:rowOff>0</xdr:rowOff>
    </xdr:from>
    <xdr:ext cx="65" cy="180056"/>
    <xdr:sp macro="" textlink="">
      <xdr:nvSpPr>
        <xdr:cNvPr id="7" name="CaixaDeTexto 6">
          <a:extLst>
            <a:ext uri="{FF2B5EF4-FFF2-40B4-BE49-F238E27FC236}">
              <a16:creationId xmlns:a16="http://schemas.microsoft.com/office/drawing/2014/main" xmlns="" id="{00000000-0008-0000-0400-000007000000}"/>
            </a:ext>
          </a:extLst>
        </xdr:cNvPr>
        <xdr:cNvSpPr txBox="1"/>
      </xdr:nvSpPr>
      <xdr:spPr>
        <a:xfrm>
          <a:off x="5863590" y="98298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xdr:row>
      <xdr:rowOff>0</xdr:rowOff>
    </xdr:from>
    <xdr:ext cx="65" cy="172227"/>
    <xdr:sp macro="" textlink="">
      <xdr:nvSpPr>
        <xdr:cNvPr id="8" name="CaixaDeTexto 7">
          <a:extLst>
            <a:ext uri="{FF2B5EF4-FFF2-40B4-BE49-F238E27FC236}">
              <a16:creationId xmlns:a16="http://schemas.microsoft.com/office/drawing/2014/main" xmlns="" id="{00000000-0008-0000-0400-000008000000}"/>
            </a:ext>
          </a:extLst>
        </xdr:cNvPr>
        <xdr:cNvSpPr txBox="1"/>
      </xdr:nvSpPr>
      <xdr:spPr>
        <a:xfrm>
          <a:off x="5863590" y="98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xdr:row>
      <xdr:rowOff>0</xdr:rowOff>
    </xdr:from>
    <xdr:ext cx="65" cy="180056"/>
    <xdr:sp macro="" textlink="">
      <xdr:nvSpPr>
        <xdr:cNvPr id="9" name="CaixaDeTexto 8">
          <a:extLst>
            <a:ext uri="{FF2B5EF4-FFF2-40B4-BE49-F238E27FC236}">
              <a16:creationId xmlns:a16="http://schemas.microsoft.com/office/drawing/2014/main" xmlns="" id="{00000000-0008-0000-0400-000009000000}"/>
            </a:ext>
          </a:extLst>
        </xdr:cNvPr>
        <xdr:cNvSpPr txBox="1"/>
      </xdr:nvSpPr>
      <xdr:spPr>
        <a:xfrm>
          <a:off x="5863590" y="98298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18</xdr:row>
      <xdr:rowOff>0</xdr:rowOff>
    </xdr:from>
    <xdr:ext cx="65" cy="172227"/>
    <xdr:sp macro="" textlink="">
      <xdr:nvSpPr>
        <xdr:cNvPr id="10" name="CaixaDeTexto 9">
          <a:extLst>
            <a:ext uri="{FF2B5EF4-FFF2-40B4-BE49-F238E27FC236}">
              <a16:creationId xmlns:a16="http://schemas.microsoft.com/office/drawing/2014/main" xmlns="" id="{00000000-0008-0000-0400-00000A000000}"/>
            </a:ext>
          </a:extLst>
        </xdr:cNvPr>
        <xdr:cNvSpPr txBox="1"/>
      </xdr:nvSpPr>
      <xdr:spPr>
        <a:xfrm>
          <a:off x="5881007" y="10014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18</xdr:row>
      <xdr:rowOff>0</xdr:rowOff>
    </xdr:from>
    <xdr:ext cx="65" cy="180056"/>
    <xdr:sp macro="" textlink="">
      <xdr:nvSpPr>
        <xdr:cNvPr id="11" name="CaixaDeTexto 10">
          <a:extLst>
            <a:ext uri="{FF2B5EF4-FFF2-40B4-BE49-F238E27FC236}">
              <a16:creationId xmlns:a16="http://schemas.microsoft.com/office/drawing/2014/main" xmlns="" id="{00000000-0008-0000-0400-00000B000000}"/>
            </a:ext>
          </a:extLst>
        </xdr:cNvPr>
        <xdr:cNvSpPr txBox="1"/>
      </xdr:nvSpPr>
      <xdr:spPr>
        <a:xfrm>
          <a:off x="5881007" y="1001486"/>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18</xdr:row>
      <xdr:rowOff>0</xdr:rowOff>
    </xdr:from>
    <xdr:ext cx="65" cy="172227"/>
    <xdr:sp macro="" textlink="">
      <xdr:nvSpPr>
        <xdr:cNvPr id="12" name="CaixaDeTexto 11">
          <a:extLst>
            <a:ext uri="{FF2B5EF4-FFF2-40B4-BE49-F238E27FC236}">
              <a16:creationId xmlns:a16="http://schemas.microsoft.com/office/drawing/2014/main" xmlns="" id="{00000000-0008-0000-0400-00000C000000}"/>
            </a:ext>
          </a:extLst>
        </xdr:cNvPr>
        <xdr:cNvSpPr txBox="1"/>
      </xdr:nvSpPr>
      <xdr:spPr>
        <a:xfrm>
          <a:off x="5881007" y="10014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18</xdr:row>
      <xdr:rowOff>0</xdr:rowOff>
    </xdr:from>
    <xdr:ext cx="65" cy="180056"/>
    <xdr:sp macro="" textlink="">
      <xdr:nvSpPr>
        <xdr:cNvPr id="13" name="CaixaDeTexto 12">
          <a:extLst>
            <a:ext uri="{FF2B5EF4-FFF2-40B4-BE49-F238E27FC236}">
              <a16:creationId xmlns:a16="http://schemas.microsoft.com/office/drawing/2014/main" xmlns="" id="{00000000-0008-0000-0400-00000D000000}"/>
            </a:ext>
          </a:extLst>
        </xdr:cNvPr>
        <xdr:cNvSpPr txBox="1"/>
      </xdr:nvSpPr>
      <xdr:spPr>
        <a:xfrm>
          <a:off x="5881007" y="1001486"/>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18</xdr:row>
      <xdr:rowOff>0</xdr:rowOff>
    </xdr:from>
    <xdr:ext cx="65" cy="172227"/>
    <xdr:sp macro="" textlink="">
      <xdr:nvSpPr>
        <xdr:cNvPr id="14" name="CaixaDeTexto 13">
          <a:extLst>
            <a:ext uri="{FF2B5EF4-FFF2-40B4-BE49-F238E27FC236}">
              <a16:creationId xmlns:a16="http://schemas.microsoft.com/office/drawing/2014/main" xmlns="" id="{00000000-0008-0000-0400-00000E000000}"/>
            </a:ext>
          </a:extLst>
        </xdr:cNvPr>
        <xdr:cNvSpPr txBox="1"/>
      </xdr:nvSpPr>
      <xdr:spPr>
        <a:xfrm>
          <a:off x="5881007" y="10014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18</xdr:row>
      <xdr:rowOff>0</xdr:rowOff>
    </xdr:from>
    <xdr:ext cx="65" cy="180056"/>
    <xdr:sp macro="" textlink="">
      <xdr:nvSpPr>
        <xdr:cNvPr id="15" name="CaixaDeTexto 14">
          <a:extLst>
            <a:ext uri="{FF2B5EF4-FFF2-40B4-BE49-F238E27FC236}">
              <a16:creationId xmlns:a16="http://schemas.microsoft.com/office/drawing/2014/main" xmlns="" id="{00000000-0008-0000-0400-00000F000000}"/>
            </a:ext>
          </a:extLst>
        </xdr:cNvPr>
        <xdr:cNvSpPr txBox="1"/>
      </xdr:nvSpPr>
      <xdr:spPr>
        <a:xfrm>
          <a:off x="5881007" y="1001486"/>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18</xdr:row>
      <xdr:rowOff>0</xdr:rowOff>
    </xdr:from>
    <xdr:ext cx="65" cy="172227"/>
    <xdr:sp macro="" textlink="">
      <xdr:nvSpPr>
        <xdr:cNvPr id="16" name="CaixaDeTexto 15">
          <a:extLst>
            <a:ext uri="{FF2B5EF4-FFF2-40B4-BE49-F238E27FC236}">
              <a16:creationId xmlns:a16="http://schemas.microsoft.com/office/drawing/2014/main" xmlns="" id="{00000000-0008-0000-0400-000010000000}"/>
            </a:ext>
          </a:extLst>
        </xdr:cNvPr>
        <xdr:cNvSpPr txBox="1"/>
      </xdr:nvSpPr>
      <xdr:spPr>
        <a:xfrm>
          <a:off x="5881007" y="10014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18</xdr:row>
      <xdr:rowOff>0</xdr:rowOff>
    </xdr:from>
    <xdr:ext cx="65" cy="180056"/>
    <xdr:sp macro="" textlink="">
      <xdr:nvSpPr>
        <xdr:cNvPr id="17" name="CaixaDeTexto 16">
          <a:extLst>
            <a:ext uri="{FF2B5EF4-FFF2-40B4-BE49-F238E27FC236}">
              <a16:creationId xmlns:a16="http://schemas.microsoft.com/office/drawing/2014/main" xmlns="" id="{00000000-0008-0000-0400-000011000000}"/>
            </a:ext>
          </a:extLst>
        </xdr:cNvPr>
        <xdr:cNvSpPr txBox="1"/>
      </xdr:nvSpPr>
      <xdr:spPr>
        <a:xfrm>
          <a:off x="5881007" y="1001486"/>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31</xdr:row>
      <xdr:rowOff>0</xdr:rowOff>
    </xdr:from>
    <xdr:ext cx="65" cy="172227"/>
    <xdr:sp macro="" textlink="">
      <xdr:nvSpPr>
        <xdr:cNvPr id="18" name="CaixaDeTexto 17">
          <a:extLst>
            <a:ext uri="{FF2B5EF4-FFF2-40B4-BE49-F238E27FC236}">
              <a16:creationId xmlns="" xmlns:a16="http://schemas.microsoft.com/office/drawing/2014/main" id="{00000000-0008-0000-0400-000002000000}"/>
            </a:ext>
          </a:extLst>
        </xdr:cNvPr>
        <xdr:cNvSpPr txBox="1"/>
      </xdr:nvSpPr>
      <xdr:spPr>
        <a:xfrm>
          <a:off x="5863590" y="98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31</xdr:row>
      <xdr:rowOff>0</xdr:rowOff>
    </xdr:from>
    <xdr:ext cx="65" cy="180056"/>
    <xdr:sp macro="" textlink="">
      <xdr:nvSpPr>
        <xdr:cNvPr id="19" name="CaixaDeTexto 18">
          <a:extLst>
            <a:ext uri="{FF2B5EF4-FFF2-40B4-BE49-F238E27FC236}">
              <a16:creationId xmlns="" xmlns:a16="http://schemas.microsoft.com/office/drawing/2014/main" id="{00000000-0008-0000-0400-000003000000}"/>
            </a:ext>
          </a:extLst>
        </xdr:cNvPr>
        <xdr:cNvSpPr txBox="1"/>
      </xdr:nvSpPr>
      <xdr:spPr>
        <a:xfrm>
          <a:off x="5863590" y="98298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31</xdr:row>
      <xdr:rowOff>0</xdr:rowOff>
    </xdr:from>
    <xdr:ext cx="65" cy="172227"/>
    <xdr:sp macro="" textlink="">
      <xdr:nvSpPr>
        <xdr:cNvPr id="20" name="CaixaDeTexto 19">
          <a:extLst>
            <a:ext uri="{FF2B5EF4-FFF2-40B4-BE49-F238E27FC236}">
              <a16:creationId xmlns="" xmlns:a16="http://schemas.microsoft.com/office/drawing/2014/main" id="{00000000-0008-0000-0400-000004000000}"/>
            </a:ext>
          </a:extLst>
        </xdr:cNvPr>
        <xdr:cNvSpPr txBox="1"/>
      </xdr:nvSpPr>
      <xdr:spPr>
        <a:xfrm>
          <a:off x="5863590" y="98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31</xdr:row>
      <xdr:rowOff>0</xdr:rowOff>
    </xdr:from>
    <xdr:ext cx="65" cy="180056"/>
    <xdr:sp macro="" textlink="">
      <xdr:nvSpPr>
        <xdr:cNvPr id="21" name="CaixaDeTexto 20">
          <a:extLst>
            <a:ext uri="{FF2B5EF4-FFF2-40B4-BE49-F238E27FC236}">
              <a16:creationId xmlns="" xmlns:a16="http://schemas.microsoft.com/office/drawing/2014/main" id="{00000000-0008-0000-0400-000005000000}"/>
            </a:ext>
          </a:extLst>
        </xdr:cNvPr>
        <xdr:cNvSpPr txBox="1"/>
      </xdr:nvSpPr>
      <xdr:spPr>
        <a:xfrm>
          <a:off x="5863590" y="98298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31</xdr:row>
      <xdr:rowOff>0</xdr:rowOff>
    </xdr:from>
    <xdr:ext cx="65" cy="172227"/>
    <xdr:sp macro="" textlink="">
      <xdr:nvSpPr>
        <xdr:cNvPr id="22" name="CaixaDeTexto 21">
          <a:extLst>
            <a:ext uri="{FF2B5EF4-FFF2-40B4-BE49-F238E27FC236}">
              <a16:creationId xmlns="" xmlns:a16="http://schemas.microsoft.com/office/drawing/2014/main" id="{00000000-0008-0000-0400-000006000000}"/>
            </a:ext>
          </a:extLst>
        </xdr:cNvPr>
        <xdr:cNvSpPr txBox="1"/>
      </xdr:nvSpPr>
      <xdr:spPr>
        <a:xfrm>
          <a:off x="5863590" y="98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31</xdr:row>
      <xdr:rowOff>0</xdr:rowOff>
    </xdr:from>
    <xdr:ext cx="65" cy="180056"/>
    <xdr:sp macro="" textlink="">
      <xdr:nvSpPr>
        <xdr:cNvPr id="23" name="CaixaDeTexto 22">
          <a:extLst>
            <a:ext uri="{FF2B5EF4-FFF2-40B4-BE49-F238E27FC236}">
              <a16:creationId xmlns="" xmlns:a16="http://schemas.microsoft.com/office/drawing/2014/main" id="{00000000-0008-0000-0400-000007000000}"/>
            </a:ext>
          </a:extLst>
        </xdr:cNvPr>
        <xdr:cNvSpPr txBox="1"/>
      </xdr:nvSpPr>
      <xdr:spPr>
        <a:xfrm>
          <a:off x="5863590" y="98298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31</xdr:row>
      <xdr:rowOff>0</xdr:rowOff>
    </xdr:from>
    <xdr:ext cx="65" cy="172227"/>
    <xdr:sp macro="" textlink="">
      <xdr:nvSpPr>
        <xdr:cNvPr id="24" name="CaixaDeTexto 23">
          <a:extLst>
            <a:ext uri="{FF2B5EF4-FFF2-40B4-BE49-F238E27FC236}">
              <a16:creationId xmlns="" xmlns:a16="http://schemas.microsoft.com/office/drawing/2014/main" id="{00000000-0008-0000-0400-000008000000}"/>
            </a:ext>
          </a:extLst>
        </xdr:cNvPr>
        <xdr:cNvSpPr txBox="1"/>
      </xdr:nvSpPr>
      <xdr:spPr>
        <a:xfrm>
          <a:off x="5863590" y="98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31</xdr:row>
      <xdr:rowOff>0</xdr:rowOff>
    </xdr:from>
    <xdr:ext cx="65" cy="180056"/>
    <xdr:sp macro="" textlink="">
      <xdr:nvSpPr>
        <xdr:cNvPr id="25" name="CaixaDeTexto 24">
          <a:extLst>
            <a:ext uri="{FF2B5EF4-FFF2-40B4-BE49-F238E27FC236}">
              <a16:creationId xmlns="" xmlns:a16="http://schemas.microsoft.com/office/drawing/2014/main" id="{00000000-0008-0000-0400-000009000000}"/>
            </a:ext>
          </a:extLst>
        </xdr:cNvPr>
        <xdr:cNvSpPr txBox="1"/>
      </xdr:nvSpPr>
      <xdr:spPr>
        <a:xfrm>
          <a:off x="5863590" y="98298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66</xdr:row>
      <xdr:rowOff>0</xdr:rowOff>
    </xdr:from>
    <xdr:ext cx="65" cy="172227"/>
    <xdr:sp macro="" textlink="">
      <xdr:nvSpPr>
        <xdr:cNvPr id="26" name="CaixaDeTexto 25">
          <a:extLst>
            <a:ext uri="{FF2B5EF4-FFF2-40B4-BE49-F238E27FC236}">
              <a16:creationId xmlns="" xmlns:a16="http://schemas.microsoft.com/office/drawing/2014/main" id="{00000000-0008-0000-0400-00000A000000}"/>
            </a:ext>
          </a:extLst>
        </xdr:cNvPr>
        <xdr:cNvSpPr txBox="1"/>
      </xdr:nvSpPr>
      <xdr:spPr>
        <a:xfrm>
          <a:off x="5863590" y="756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66</xdr:row>
      <xdr:rowOff>0</xdr:rowOff>
    </xdr:from>
    <xdr:ext cx="65" cy="180056"/>
    <xdr:sp macro="" textlink="">
      <xdr:nvSpPr>
        <xdr:cNvPr id="27" name="CaixaDeTexto 26">
          <a:extLst>
            <a:ext uri="{FF2B5EF4-FFF2-40B4-BE49-F238E27FC236}">
              <a16:creationId xmlns="" xmlns:a16="http://schemas.microsoft.com/office/drawing/2014/main" id="{00000000-0008-0000-0400-00000B000000}"/>
            </a:ext>
          </a:extLst>
        </xdr:cNvPr>
        <xdr:cNvSpPr txBox="1"/>
      </xdr:nvSpPr>
      <xdr:spPr>
        <a:xfrm>
          <a:off x="5863590" y="756666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66</xdr:row>
      <xdr:rowOff>0</xdr:rowOff>
    </xdr:from>
    <xdr:ext cx="65" cy="172227"/>
    <xdr:sp macro="" textlink="">
      <xdr:nvSpPr>
        <xdr:cNvPr id="28" name="CaixaDeTexto 27">
          <a:extLst>
            <a:ext uri="{FF2B5EF4-FFF2-40B4-BE49-F238E27FC236}">
              <a16:creationId xmlns="" xmlns:a16="http://schemas.microsoft.com/office/drawing/2014/main" id="{00000000-0008-0000-0400-00000C000000}"/>
            </a:ext>
          </a:extLst>
        </xdr:cNvPr>
        <xdr:cNvSpPr txBox="1"/>
      </xdr:nvSpPr>
      <xdr:spPr>
        <a:xfrm>
          <a:off x="5863590" y="756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66</xdr:row>
      <xdr:rowOff>0</xdr:rowOff>
    </xdr:from>
    <xdr:ext cx="65" cy="180056"/>
    <xdr:sp macro="" textlink="">
      <xdr:nvSpPr>
        <xdr:cNvPr id="29" name="CaixaDeTexto 28">
          <a:extLst>
            <a:ext uri="{FF2B5EF4-FFF2-40B4-BE49-F238E27FC236}">
              <a16:creationId xmlns="" xmlns:a16="http://schemas.microsoft.com/office/drawing/2014/main" id="{00000000-0008-0000-0400-00000D000000}"/>
            </a:ext>
          </a:extLst>
        </xdr:cNvPr>
        <xdr:cNvSpPr txBox="1"/>
      </xdr:nvSpPr>
      <xdr:spPr>
        <a:xfrm>
          <a:off x="5863590" y="756666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66</xdr:row>
      <xdr:rowOff>0</xdr:rowOff>
    </xdr:from>
    <xdr:ext cx="65" cy="172227"/>
    <xdr:sp macro="" textlink="">
      <xdr:nvSpPr>
        <xdr:cNvPr id="30" name="CaixaDeTexto 29">
          <a:extLst>
            <a:ext uri="{FF2B5EF4-FFF2-40B4-BE49-F238E27FC236}">
              <a16:creationId xmlns="" xmlns:a16="http://schemas.microsoft.com/office/drawing/2014/main" id="{00000000-0008-0000-0400-00000E000000}"/>
            </a:ext>
          </a:extLst>
        </xdr:cNvPr>
        <xdr:cNvSpPr txBox="1"/>
      </xdr:nvSpPr>
      <xdr:spPr>
        <a:xfrm>
          <a:off x="5863590" y="756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66</xdr:row>
      <xdr:rowOff>0</xdr:rowOff>
    </xdr:from>
    <xdr:ext cx="65" cy="180056"/>
    <xdr:sp macro="" textlink="">
      <xdr:nvSpPr>
        <xdr:cNvPr id="31" name="CaixaDeTexto 30">
          <a:extLst>
            <a:ext uri="{FF2B5EF4-FFF2-40B4-BE49-F238E27FC236}">
              <a16:creationId xmlns="" xmlns:a16="http://schemas.microsoft.com/office/drawing/2014/main" id="{00000000-0008-0000-0400-00000F000000}"/>
            </a:ext>
          </a:extLst>
        </xdr:cNvPr>
        <xdr:cNvSpPr txBox="1"/>
      </xdr:nvSpPr>
      <xdr:spPr>
        <a:xfrm>
          <a:off x="5863590" y="756666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66</xdr:row>
      <xdr:rowOff>0</xdr:rowOff>
    </xdr:from>
    <xdr:ext cx="65" cy="172227"/>
    <xdr:sp macro="" textlink="">
      <xdr:nvSpPr>
        <xdr:cNvPr id="32" name="CaixaDeTexto 31">
          <a:extLst>
            <a:ext uri="{FF2B5EF4-FFF2-40B4-BE49-F238E27FC236}">
              <a16:creationId xmlns="" xmlns:a16="http://schemas.microsoft.com/office/drawing/2014/main" id="{00000000-0008-0000-0400-000010000000}"/>
            </a:ext>
          </a:extLst>
        </xdr:cNvPr>
        <xdr:cNvSpPr txBox="1"/>
      </xdr:nvSpPr>
      <xdr:spPr>
        <a:xfrm>
          <a:off x="5863590" y="756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66</xdr:row>
      <xdr:rowOff>0</xdr:rowOff>
    </xdr:from>
    <xdr:ext cx="65" cy="180056"/>
    <xdr:sp macro="" textlink="">
      <xdr:nvSpPr>
        <xdr:cNvPr id="33" name="CaixaDeTexto 32">
          <a:extLst>
            <a:ext uri="{FF2B5EF4-FFF2-40B4-BE49-F238E27FC236}">
              <a16:creationId xmlns="" xmlns:a16="http://schemas.microsoft.com/office/drawing/2014/main" id="{00000000-0008-0000-0400-000011000000}"/>
            </a:ext>
          </a:extLst>
        </xdr:cNvPr>
        <xdr:cNvSpPr txBox="1"/>
      </xdr:nvSpPr>
      <xdr:spPr>
        <a:xfrm>
          <a:off x="5863590" y="756666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485775</xdr:colOff>
      <xdr:row>76</xdr:row>
      <xdr:rowOff>127635</xdr:rowOff>
    </xdr:from>
    <xdr:to>
      <xdr:col>6</xdr:col>
      <xdr:colOff>39996</xdr:colOff>
      <xdr:row>78</xdr:row>
      <xdr:rowOff>165735</xdr:rowOff>
    </xdr:to>
    <xdr:sp macro="" textlink="">
      <xdr:nvSpPr>
        <xdr:cNvPr id="2" name="Text Box 7">
          <a:extLst>
            <a:ext uri="{FF2B5EF4-FFF2-40B4-BE49-F238E27FC236}">
              <a16:creationId xmlns:a16="http://schemas.microsoft.com/office/drawing/2014/main" xmlns="" id="{00000000-0008-0000-0200-000002000000}"/>
            </a:ext>
          </a:extLst>
        </xdr:cNvPr>
        <xdr:cNvSpPr txBox="1">
          <a:spLocks noChangeArrowheads="1"/>
        </xdr:cNvSpPr>
      </xdr:nvSpPr>
      <xdr:spPr bwMode="auto">
        <a:xfrm>
          <a:off x="485775" y="8341995"/>
          <a:ext cx="8340081" cy="373380"/>
        </a:xfrm>
        <a:prstGeom prst="rect">
          <a:avLst/>
        </a:prstGeom>
        <a:noFill/>
        <a:ln w="9525">
          <a:noFill/>
          <a:miter lim="800000"/>
          <a:headEnd/>
          <a:tailEnd/>
        </a:ln>
      </xdr:spPr>
      <xdr:txBody>
        <a:bodyPr vertOverflow="clip" wrap="square" lIns="27432" tIns="22860" rIns="27432" bIns="0" anchor="t" upright="1"/>
        <a:lstStyle/>
        <a:p>
          <a:pPr algn="ctr"/>
          <a:endParaRPr lang="pt-BR" sz="1100" b="1" i="1">
            <a:effectLst/>
            <a:latin typeface="+mn-lt"/>
            <a:ea typeface="+mn-ea"/>
            <a:cs typeface="+mn-cs"/>
          </a:endParaRPr>
        </a:p>
        <a:p>
          <a:pPr algn="ctr"/>
          <a:r>
            <a:rPr lang="pt-BR" sz="1100" b="1" i="1">
              <a:effectLst/>
              <a:latin typeface="+mn-lt"/>
              <a:ea typeface="+mn-ea"/>
              <a:cs typeface="+mn-cs"/>
            </a:rPr>
            <a:t> Prefeitura Municipal de Senhora</a:t>
          </a:r>
          <a:r>
            <a:rPr lang="pt-BR" sz="1100" b="1" i="1" baseline="0">
              <a:effectLst/>
              <a:latin typeface="+mn-lt"/>
              <a:ea typeface="+mn-ea"/>
              <a:cs typeface="+mn-cs"/>
            </a:rPr>
            <a:t> dos Remédios</a:t>
          </a:r>
          <a:r>
            <a:rPr lang="pt-BR" sz="1100" b="1" i="1">
              <a:effectLst/>
              <a:latin typeface="+mn-lt"/>
              <a:ea typeface="+mn-ea"/>
              <a:cs typeface="+mn-cs"/>
            </a:rPr>
            <a:t>– MG</a:t>
          </a:r>
          <a:endParaRPr lang="pt-BR">
            <a:effectLst/>
          </a:endParaRPr>
        </a:p>
        <a:p>
          <a:pPr algn="ctr"/>
          <a:r>
            <a:rPr lang="pt-BR" sz="1100" i="1">
              <a:effectLst/>
              <a:latin typeface="+mn-lt"/>
              <a:ea typeface="+mn-ea"/>
              <a:cs typeface="+mn-cs"/>
            </a:rPr>
            <a:t> </a:t>
          </a:r>
          <a:endParaRPr lang="pt-BR">
            <a:effectLst/>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xdr:col>
      <xdr:colOff>746760</xdr:colOff>
      <xdr:row>30</xdr:row>
      <xdr:rowOff>0</xdr:rowOff>
    </xdr:from>
    <xdr:ext cx="65" cy="277275"/>
    <xdr:sp macro="" textlink="">
      <xdr:nvSpPr>
        <xdr:cNvPr id="2" name="CaixaDeTexto 1"/>
        <xdr:cNvSpPr txBox="1"/>
      </xdr:nvSpPr>
      <xdr:spPr>
        <a:xfrm>
          <a:off x="5897880" y="14508480"/>
          <a:ext cx="65" cy="277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746760</xdr:colOff>
      <xdr:row>8</xdr:row>
      <xdr:rowOff>125730</xdr:rowOff>
    </xdr:from>
    <xdr:ext cx="65" cy="277061"/>
    <xdr:sp macro="" textlink="">
      <xdr:nvSpPr>
        <xdr:cNvPr id="3" name="CaixaDeTexto 2"/>
        <xdr:cNvSpPr txBox="1"/>
      </xdr:nvSpPr>
      <xdr:spPr>
        <a:xfrm>
          <a:off x="5897880" y="2175510"/>
          <a:ext cx="65" cy="2770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746760</xdr:colOff>
      <xdr:row>13</xdr:row>
      <xdr:rowOff>125730</xdr:rowOff>
    </xdr:from>
    <xdr:ext cx="65" cy="277061"/>
    <xdr:sp macro="" textlink="">
      <xdr:nvSpPr>
        <xdr:cNvPr id="4" name="CaixaDeTexto 3"/>
        <xdr:cNvSpPr txBox="1"/>
      </xdr:nvSpPr>
      <xdr:spPr>
        <a:xfrm>
          <a:off x="5897880" y="5124450"/>
          <a:ext cx="65" cy="2770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746760</xdr:colOff>
      <xdr:row>22</xdr:row>
      <xdr:rowOff>125730</xdr:rowOff>
    </xdr:from>
    <xdr:ext cx="65" cy="281826"/>
    <xdr:sp macro="" textlink="">
      <xdr:nvSpPr>
        <xdr:cNvPr id="5" name="CaixaDeTexto 4"/>
        <xdr:cNvSpPr txBox="1"/>
      </xdr:nvSpPr>
      <xdr:spPr>
        <a:xfrm>
          <a:off x="5897880" y="11426190"/>
          <a:ext cx="65" cy="281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746760</xdr:colOff>
      <xdr:row>19</xdr:row>
      <xdr:rowOff>0</xdr:rowOff>
    </xdr:from>
    <xdr:ext cx="65" cy="282033"/>
    <xdr:sp macro="" textlink="">
      <xdr:nvSpPr>
        <xdr:cNvPr id="6" name="CaixaDeTexto 5"/>
        <xdr:cNvSpPr txBox="1"/>
      </xdr:nvSpPr>
      <xdr:spPr>
        <a:xfrm>
          <a:off x="5897880" y="8538210"/>
          <a:ext cx="65" cy="2820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746760</xdr:colOff>
      <xdr:row>34</xdr:row>
      <xdr:rowOff>0</xdr:rowOff>
    </xdr:from>
    <xdr:ext cx="65" cy="277061"/>
    <xdr:sp macro="" textlink="">
      <xdr:nvSpPr>
        <xdr:cNvPr id="7" name="CaixaDeTexto 6"/>
        <xdr:cNvSpPr txBox="1"/>
      </xdr:nvSpPr>
      <xdr:spPr>
        <a:xfrm>
          <a:off x="5897880" y="15407640"/>
          <a:ext cx="65" cy="2770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PMBF/CAL&#199;AMENTO%20SANTA%20TEREZINHA/PLANILHA%20M&#218;LTIPLA%202.3_BIAS%20FORTES_REV%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projetos\Meus%20documentos\Planilhas\OR&#199;AMENTO%20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lanilha%20or&#231;ament&#225;ria%20-%20Pr&#233;zinho%20e%20Escola%20Palmital%20cpo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OneDrive\NOTEBOOK%20DELL\HD%20DO%20NOTEBOOK\HD%20EXTERNO%202022\2023\PM%20REMEDIOS\CAPELA%20MORTUARIA\REV%20FINAL\PLANILHA%20CAPELA%20SR%20DOS%20REMEDIOS%20-%20REV%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drigo%20Canabrava/Desktop/PREFEITURA%20MUNICIPAL%20DE%20SENHORA%20DOS%20REM&#201;DIOS/UBS%20E%20SAL&#195;O%20MULTIUSO%20NA%20COMUNIDADE%20DO%20SENRA/PLANILHA%20UBS%20E%20SAL&#195;O%20MULTIUSO_REV%20FINAL%20SEPAR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icial"/>
      <sheetName val="Novo!"/>
      <sheetName val="Dados"/>
      <sheetName val="BDI"/>
      <sheetName val="Orçamento"/>
      <sheetName val="Memória"/>
      <sheetName val="Comp"/>
      <sheetName val="Cot"/>
      <sheetName val="CronoFF"/>
      <sheetName val="QCI"/>
      <sheetName val="Memorial Descritivo"/>
      <sheetName val="Licitação"/>
      <sheetName val="CronoFF-L"/>
      <sheetName val="QCI-L"/>
      <sheetName val="BM"/>
      <sheetName val="RRE"/>
      <sheetName val="OFÍCIO"/>
      <sheetName val="CC"/>
    </sheetNames>
    <sheetDataSet>
      <sheetData sheetId="0"/>
      <sheetData sheetId="1"/>
      <sheetData sheetId="2">
        <row r="29">
          <cell r="G29">
            <v>42826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UMOS"/>
      <sheetName val="COMPOS."/>
      <sheetName val="ORÇAMENTO"/>
      <sheetName val="CONCRETO FUNDAÇÃO"/>
      <sheetName val="CONCRETO ESTRUTURA"/>
      <sheetName val="PARETO  |  ABC"/>
      <sheetName val="GRÁFICO"/>
    </sheetNames>
    <sheetDataSet>
      <sheetData sheetId="0">
        <row r="8">
          <cell r="G8">
            <v>2.89</v>
          </cell>
        </row>
        <row r="11">
          <cell r="B11" t="str">
            <v xml:space="preserve">  Pedreiro de acabamento</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 SALAS - 127V_BLOCOS"/>
      <sheetName val="MC"/>
      <sheetName val="ANEXO A MC"/>
      <sheetName val="ANEXO A MC (2)"/>
      <sheetName val="CFF IV"/>
      <sheetName val="COMPOSIÇÃO DE CUSTO"/>
      <sheetName val="MC III"/>
    </sheetNames>
    <sheetDataSet>
      <sheetData sheetId="0"/>
      <sheetData sheetId="1"/>
      <sheetData sheetId="2">
        <row r="9">
          <cell r="H9">
            <v>0.73849999999999993</v>
          </cell>
          <cell r="J9">
            <v>8.9879999999999978</v>
          </cell>
        </row>
        <row r="13">
          <cell r="D13">
            <v>0.3</v>
          </cell>
        </row>
        <row r="20">
          <cell r="C20">
            <v>80.600000000000009</v>
          </cell>
          <cell r="H20">
            <v>1.4075000000000002</v>
          </cell>
          <cell r="I20">
            <v>7.0375000000000005</v>
          </cell>
        </row>
        <row r="38">
          <cell r="I38">
            <v>4.1447500000000002</v>
          </cell>
        </row>
        <row r="42">
          <cell r="A42">
            <v>19.391999999999996</v>
          </cell>
          <cell r="B42">
            <v>33.536666666666662</v>
          </cell>
        </row>
      </sheetData>
      <sheetData sheetId="3">
        <row r="39">
          <cell r="H39">
            <v>541.32000000000005</v>
          </cell>
          <cell r="I39">
            <v>541.32000000000005</v>
          </cell>
          <cell r="J39">
            <v>541.32000000000005</v>
          </cell>
          <cell r="K39">
            <v>524.4799999999999</v>
          </cell>
          <cell r="L39">
            <v>37.135999999999996</v>
          </cell>
          <cell r="M39">
            <v>185.16750000000002</v>
          </cell>
        </row>
        <row r="70">
          <cell r="H70">
            <v>213.43999999999997</v>
          </cell>
        </row>
      </sheetData>
      <sheetData sheetId="4"/>
      <sheetData sheetId="5"/>
      <sheetData sheetId="6">
        <row r="12">
          <cell r="I12">
            <v>166.45607999999999</v>
          </cell>
          <cell r="J12">
            <v>672.77680000000009</v>
          </cell>
        </row>
        <row r="17">
          <cell r="H17">
            <v>12.266999999999999</v>
          </cell>
          <cell r="I17">
            <v>170.41932</v>
          </cell>
          <cell r="J17">
            <v>672.77680000000009</v>
          </cell>
          <cell r="K17">
            <v>163.56</v>
          </cell>
        </row>
        <row r="28">
          <cell r="I28">
            <v>58.467599999999997</v>
          </cell>
          <cell r="J28">
            <v>232.97919999999999</v>
          </cell>
          <cell r="K28">
            <v>82.89500000000001</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LAN ORÇ"/>
      <sheetName val="CRON"/>
      <sheetName val="MM CALC"/>
      <sheetName val="ANEXO A MC"/>
      <sheetName val="COTAÇÃO"/>
      <sheetName val="Composição 1"/>
    </sheetNames>
    <sheetDataSet>
      <sheetData sheetId="0">
        <row r="5">
          <cell r="A5" t="str">
            <v>PREFEITURA MUNICIPAL DE SENHORA DOS REMEDIOS</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LANILHA"/>
      <sheetName val="MEMORIA DE CALCULO"/>
      <sheetName val="MC III"/>
      <sheetName val="CFF IV"/>
      <sheetName val="COMPOSIÇÃO DE CUSTO"/>
      <sheetName val="COTAÇÃO"/>
      <sheetName val="CC"/>
      <sheetName val="MC"/>
    </sheetNames>
    <sheetDataSet>
      <sheetData sheetId="0" refreshError="1"/>
      <sheetData sheetId="1">
        <row r="2">
          <cell r="A2" t="str">
            <v>PREFEITURA: Prefeitura Municipal de Senhora dos Remédios- MG</v>
          </cell>
        </row>
        <row r="3">
          <cell r="A3" t="str">
            <v xml:space="preserve">OBRA: Construção UNIDADE BÁSICA DE APOIO TIPO 1 E SALÃO MULTIUSO  </v>
          </cell>
        </row>
        <row r="4">
          <cell r="A4" t="str">
            <v>REGIÃO/MÊS DE REFERÊNCIA: SETOP REGIÃO LESTE ABRIL/2021 SINAPI JUNHO/2021 PREÇO DE CUSTO COM DESONERAÇÃO FISCAL - LEI 12.546/2011 e 12.844/2013</v>
          </cell>
        </row>
      </sheetData>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XFD333"/>
  <sheetViews>
    <sheetView showGridLines="0" tabSelected="1" view="pageBreakPreview" topLeftCell="A315" zoomScale="70" zoomScaleNormal="70" zoomScaleSheetLayoutView="70" workbookViewId="0">
      <selection activeCell="L11" sqref="L11"/>
    </sheetView>
  </sheetViews>
  <sheetFormatPr defaultColWidth="9" defaultRowHeight="13.2" outlineLevelRow="1"/>
  <cols>
    <col min="1" max="1" width="5.796875" style="3" customWidth="1"/>
    <col min="2" max="2" width="11.19921875" style="3" customWidth="1"/>
    <col min="3" max="3" width="12.5" style="3" customWidth="1"/>
    <col min="4" max="4" width="65.8984375" style="4" customWidth="1"/>
    <col min="5" max="5" width="7.59765625" style="2" customWidth="1"/>
    <col min="6" max="6" width="11.5" style="9" customWidth="1"/>
    <col min="7" max="7" width="13.69921875" style="8" customWidth="1"/>
    <col min="8" max="8" width="13.69921875" style="1" customWidth="1"/>
    <col min="9" max="9" width="17.19921875" style="1" bestFit="1" customWidth="1"/>
    <col min="10" max="10" width="16.796875" style="1" customWidth="1"/>
    <col min="11" max="11" width="11.59765625" style="20" customWidth="1"/>
    <col min="12" max="12" width="15.59765625" style="1" customWidth="1"/>
    <col min="13" max="16384" width="9" style="1"/>
  </cols>
  <sheetData>
    <row r="1" spans="1:9" ht="33" customHeight="1">
      <c r="A1" s="738" t="s">
        <v>189</v>
      </c>
      <c r="B1" s="739"/>
      <c r="C1" s="739"/>
      <c r="D1" s="739"/>
      <c r="E1" s="739"/>
      <c r="F1" s="739"/>
      <c r="G1" s="739"/>
      <c r="H1" s="739"/>
      <c r="I1" s="740"/>
    </row>
    <row r="2" spans="1:9" ht="19.2" customHeight="1">
      <c r="A2" s="741" t="s">
        <v>198</v>
      </c>
      <c r="B2" s="742"/>
      <c r="C2" s="742"/>
      <c r="D2" s="742"/>
      <c r="E2" s="743"/>
      <c r="F2" s="744" t="s">
        <v>190</v>
      </c>
      <c r="G2" s="742"/>
      <c r="H2" s="742"/>
      <c r="I2" s="745"/>
    </row>
    <row r="3" spans="1:9" ht="27.6" customHeight="1">
      <c r="A3" s="741" t="s">
        <v>324</v>
      </c>
      <c r="B3" s="742"/>
      <c r="C3" s="742"/>
      <c r="D3" s="742"/>
      <c r="E3" s="743"/>
      <c r="F3" s="744" t="s">
        <v>323</v>
      </c>
      <c r="G3" s="742"/>
      <c r="H3" s="742"/>
      <c r="I3" s="745"/>
    </row>
    <row r="4" spans="1:9" ht="28.8" customHeight="1">
      <c r="A4" s="741" t="s">
        <v>325</v>
      </c>
      <c r="B4" s="742"/>
      <c r="C4" s="742"/>
      <c r="D4" s="742"/>
      <c r="E4" s="743"/>
      <c r="F4" s="58" t="s">
        <v>191</v>
      </c>
      <c r="G4" s="59">
        <v>0.02</v>
      </c>
      <c r="H4" s="746" t="s">
        <v>192</v>
      </c>
      <c r="I4" s="747"/>
    </row>
    <row r="5" spans="1:9" ht="32.4" customHeight="1">
      <c r="A5" s="741" t="s">
        <v>419</v>
      </c>
      <c r="B5" s="742"/>
      <c r="C5" s="742"/>
      <c r="D5" s="742"/>
      <c r="E5" s="743"/>
      <c r="F5" s="748" t="s">
        <v>193</v>
      </c>
      <c r="G5" s="750" t="s">
        <v>194</v>
      </c>
      <c r="H5" s="60" t="s">
        <v>195</v>
      </c>
      <c r="I5" s="61" t="s">
        <v>196</v>
      </c>
    </row>
    <row r="6" spans="1:9" ht="20.100000000000001" customHeight="1" thickBot="1">
      <c r="A6" s="752" t="s">
        <v>438</v>
      </c>
      <c r="B6" s="753"/>
      <c r="C6" s="753"/>
      <c r="D6" s="753"/>
      <c r="E6" s="753"/>
      <c r="F6" s="749"/>
      <c r="G6" s="751"/>
      <c r="H6" s="62" t="s">
        <v>197</v>
      </c>
      <c r="I6" s="63">
        <v>0.28710000000000002</v>
      </c>
    </row>
    <row r="7" spans="1:9" ht="44.25" customHeight="1" thickBot="1">
      <c r="A7" s="30" t="s">
        <v>12</v>
      </c>
      <c r="B7" s="26" t="s">
        <v>13</v>
      </c>
      <c r="C7" s="26" t="s">
        <v>14</v>
      </c>
      <c r="D7" s="26" t="s">
        <v>15</v>
      </c>
      <c r="E7" s="26" t="s">
        <v>90</v>
      </c>
      <c r="F7" s="27" t="s">
        <v>16</v>
      </c>
      <c r="G7" s="28" t="s">
        <v>98</v>
      </c>
      <c r="H7" s="28" t="s">
        <v>99</v>
      </c>
      <c r="I7" s="29" t="s">
        <v>17</v>
      </c>
    </row>
    <row r="8" spans="1:9" ht="29.4" customHeight="1">
      <c r="A8" s="729" t="s">
        <v>496</v>
      </c>
      <c r="B8" s="727"/>
      <c r="C8" s="727"/>
      <c r="D8" s="727"/>
      <c r="E8" s="727"/>
      <c r="F8" s="727"/>
      <c r="G8" s="727"/>
      <c r="H8" s="727"/>
      <c r="I8" s="730"/>
    </row>
    <row r="9" spans="1:9" ht="20.100000000000001" customHeight="1">
      <c r="A9" s="619">
        <v>1</v>
      </c>
      <c r="B9" s="41"/>
      <c r="C9" s="41"/>
      <c r="D9" s="39" t="s">
        <v>78</v>
      </c>
      <c r="E9" s="39"/>
      <c r="F9" s="14"/>
      <c r="G9" s="12"/>
      <c r="H9" s="39"/>
      <c r="I9" s="620"/>
    </row>
    <row r="10" spans="1:9" ht="71.400000000000006" customHeight="1" outlineLevel="1">
      <c r="A10" s="621" t="s">
        <v>18</v>
      </c>
      <c r="B10" s="50" t="s">
        <v>104</v>
      </c>
      <c r="C10" s="50" t="s">
        <v>29</v>
      </c>
      <c r="D10" s="49" t="s">
        <v>105</v>
      </c>
      <c r="E10" s="5" t="s">
        <v>106</v>
      </c>
      <c r="F10" s="17">
        <f>MC!F9</f>
        <v>4.5</v>
      </c>
      <c r="G10" s="53">
        <v>303.81</v>
      </c>
      <c r="H10" s="53">
        <f>G10+($I$6*G10)</f>
        <v>391.03385100000003</v>
      </c>
      <c r="I10" s="622">
        <f>H10*F10</f>
        <v>1759.6523295000002</v>
      </c>
    </row>
    <row r="11" spans="1:9" ht="20.100000000000001" customHeight="1" outlineLevel="1">
      <c r="A11" s="623"/>
      <c r="B11" s="21"/>
      <c r="C11" s="21"/>
      <c r="D11" s="21"/>
      <c r="E11" s="21"/>
      <c r="F11" s="22" t="s">
        <v>50</v>
      </c>
      <c r="G11" s="22"/>
      <c r="H11" s="44"/>
      <c r="I11" s="624">
        <f>SUM(I10:I10)</f>
        <v>1759.6523295000002</v>
      </c>
    </row>
    <row r="12" spans="1:9" ht="20.100000000000001" customHeight="1">
      <c r="A12" s="625"/>
      <c r="B12" s="611"/>
      <c r="C12" s="611"/>
      <c r="D12" s="626"/>
      <c r="E12" s="611"/>
      <c r="F12" s="11"/>
      <c r="G12" s="10"/>
      <c r="H12" s="612"/>
      <c r="I12" s="627"/>
    </row>
    <row r="13" spans="1:9" ht="20.100000000000001" customHeight="1">
      <c r="A13" s="619">
        <v>2</v>
      </c>
      <c r="B13" s="41"/>
      <c r="C13" s="41"/>
      <c r="D13" s="39" t="s">
        <v>88</v>
      </c>
      <c r="E13" s="39"/>
      <c r="F13" s="14"/>
      <c r="G13" s="12"/>
      <c r="H13" s="39"/>
      <c r="I13" s="620"/>
    </row>
    <row r="14" spans="1:9" ht="31.2" customHeight="1" outlineLevel="1">
      <c r="A14" s="628" t="s">
        <v>420</v>
      </c>
      <c r="B14" s="33">
        <v>93358</v>
      </c>
      <c r="C14" s="35" t="s">
        <v>102</v>
      </c>
      <c r="D14" s="52" t="s">
        <v>109</v>
      </c>
      <c r="E14" s="35" t="s">
        <v>108</v>
      </c>
      <c r="F14" s="17">
        <f>MC!F11</f>
        <v>7.8999999999999986</v>
      </c>
      <c r="G14" s="53">
        <v>70.290000000000006</v>
      </c>
      <c r="H14" s="53">
        <f t="shared" ref="H14:H16" si="0">G14+($I$6*G14)</f>
        <v>90.470259000000013</v>
      </c>
      <c r="I14" s="622">
        <f t="shared" ref="I14" si="1">H14*F14</f>
        <v>714.7150461</v>
      </c>
    </row>
    <row r="15" spans="1:9" ht="31.2" customHeight="1" outlineLevel="1">
      <c r="A15" s="628" t="s">
        <v>30</v>
      </c>
      <c r="B15" s="33" t="s">
        <v>110</v>
      </c>
      <c r="C15" s="35" t="s">
        <v>29</v>
      </c>
      <c r="D15" s="52" t="s">
        <v>111</v>
      </c>
      <c r="E15" s="5" t="s">
        <v>106</v>
      </c>
      <c r="F15" s="17">
        <f>MC!F12</f>
        <v>11.469999999999999</v>
      </c>
      <c r="G15" s="53">
        <v>11.46</v>
      </c>
      <c r="H15" s="53">
        <f t="shared" si="0"/>
        <v>14.750166000000002</v>
      </c>
      <c r="I15" s="622">
        <f t="shared" ref="I15" si="2">H15*F15</f>
        <v>169.18440402000002</v>
      </c>
    </row>
    <row r="16" spans="1:9" ht="20.100000000000001" customHeight="1" outlineLevel="1">
      <c r="A16" s="628" t="s">
        <v>31</v>
      </c>
      <c r="B16" s="51">
        <v>93382</v>
      </c>
      <c r="C16" s="35" t="s">
        <v>102</v>
      </c>
      <c r="D16" s="52" t="s">
        <v>112</v>
      </c>
      <c r="E16" s="35" t="s">
        <v>108</v>
      </c>
      <c r="F16" s="17">
        <f>MC!F13</f>
        <v>2.1654999999999998</v>
      </c>
      <c r="G16" s="53">
        <v>23.28</v>
      </c>
      <c r="H16" s="53">
        <f t="shared" si="0"/>
        <v>29.963688000000001</v>
      </c>
      <c r="I16" s="622">
        <f t="shared" ref="I16" si="3">H16*F16</f>
        <v>64.886366363999997</v>
      </c>
    </row>
    <row r="17" spans="1:9" ht="20.100000000000001" customHeight="1" outlineLevel="1">
      <c r="A17" s="623"/>
      <c r="B17" s="21"/>
      <c r="C17" s="21"/>
      <c r="D17" s="21"/>
      <c r="E17" s="21"/>
      <c r="F17" s="22" t="s">
        <v>50</v>
      </c>
      <c r="G17" s="22"/>
      <c r="H17" s="44"/>
      <c r="I17" s="624">
        <f>SUM(I14:I16)</f>
        <v>948.78581648399995</v>
      </c>
    </row>
    <row r="18" spans="1:9" ht="20.100000000000001" customHeight="1">
      <c r="A18" s="625"/>
      <c r="B18" s="611"/>
      <c r="C18" s="611"/>
      <c r="D18" s="626"/>
      <c r="E18" s="611"/>
      <c r="F18" s="11"/>
      <c r="G18" s="10"/>
      <c r="H18" s="612"/>
      <c r="I18" s="627"/>
    </row>
    <row r="19" spans="1:9" ht="20.100000000000001" customHeight="1">
      <c r="A19" s="619">
        <v>3</v>
      </c>
      <c r="B19" s="41"/>
      <c r="C19" s="41"/>
      <c r="D19" s="39" t="s">
        <v>48</v>
      </c>
      <c r="E19" s="39"/>
      <c r="F19" s="14"/>
      <c r="G19" s="12"/>
      <c r="H19" s="39"/>
      <c r="I19" s="620"/>
    </row>
    <row r="20" spans="1:9" ht="20.100000000000001" customHeight="1" outlineLevel="1">
      <c r="A20" s="629" t="s">
        <v>19</v>
      </c>
      <c r="B20" s="40"/>
      <c r="C20" s="40"/>
      <c r="D20" s="42" t="s">
        <v>321</v>
      </c>
      <c r="E20" s="43"/>
      <c r="F20" s="17"/>
      <c r="G20" s="17"/>
      <c r="H20" s="25"/>
      <c r="I20" s="630"/>
    </row>
    <row r="21" spans="1:9" ht="34.200000000000003" customHeight="1" outlineLevel="1">
      <c r="A21" s="621" t="s">
        <v>421</v>
      </c>
      <c r="B21" s="34">
        <v>96619</v>
      </c>
      <c r="C21" s="35" t="s">
        <v>102</v>
      </c>
      <c r="D21" s="52" t="s">
        <v>114</v>
      </c>
      <c r="E21" s="5" t="s">
        <v>106</v>
      </c>
      <c r="F21" s="17">
        <f>MC!F18</f>
        <v>0.31849999999999995</v>
      </c>
      <c r="G21" s="53">
        <v>30.62</v>
      </c>
      <c r="H21" s="53">
        <f t="shared" ref="H21:H23" si="4">G21+($I$6*G21)</f>
        <v>39.411002000000003</v>
      </c>
      <c r="I21" s="622">
        <f t="shared" ref="I21" si="5">H21*F21</f>
        <v>12.552404137</v>
      </c>
    </row>
    <row r="22" spans="1:9" ht="31.2" customHeight="1" outlineLevel="1">
      <c r="A22" s="621" t="s">
        <v>55</v>
      </c>
      <c r="B22" s="33" t="s">
        <v>116</v>
      </c>
      <c r="C22" s="35" t="s">
        <v>29</v>
      </c>
      <c r="D22" s="52" t="s">
        <v>118</v>
      </c>
      <c r="E22" s="5" t="s">
        <v>121</v>
      </c>
      <c r="F22" s="17">
        <f>MC!F19</f>
        <v>83.418399999999991</v>
      </c>
      <c r="G22" s="53">
        <v>11.69</v>
      </c>
      <c r="H22" s="53">
        <f t="shared" si="4"/>
        <v>15.046199</v>
      </c>
      <c r="I22" s="622">
        <f t="shared" ref="I22:I23" si="6">H22*F22</f>
        <v>1255.1298466615999</v>
      </c>
    </row>
    <row r="23" spans="1:9" ht="41.4" customHeight="1" outlineLevel="1">
      <c r="A23" s="621" t="s">
        <v>406</v>
      </c>
      <c r="B23" s="33" t="s">
        <v>122</v>
      </c>
      <c r="C23" s="35" t="s">
        <v>29</v>
      </c>
      <c r="D23" s="52" t="s">
        <v>123</v>
      </c>
      <c r="E23" s="5" t="s">
        <v>108</v>
      </c>
      <c r="F23" s="17">
        <f>MC!F20</f>
        <v>3.8219999999999992</v>
      </c>
      <c r="G23" s="53">
        <v>693.41</v>
      </c>
      <c r="H23" s="53">
        <f t="shared" si="4"/>
        <v>892.48801099999991</v>
      </c>
      <c r="I23" s="622">
        <f t="shared" si="6"/>
        <v>3411.0891780419988</v>
      </c>
    </row>
    <row r="24" spans="1:9" ht="20.100000000000001" customHeight="1" outlineLevel="1">
      <c r="A24" s="629" t="s">
        <v>25</v>
      </c>
      <c r="B24" s="40"/>
      <c r="C24" s="40"/>
      <c r="D24" s="42" t="s">
        <v>87</v>
      </c>
      <c r="E24" s="43"/>
      <c r="F24" s="17"/>
      <c r="G24" s="17"/>
      <c r="H24" s="25"/>
      <c r="I24" s="630"/>
    </row>
    <row r="25" spans="1:9" ht="31.2" customHeight="1" outlineLevel="1">
      <c r="A25" s="628" t="s">
        <v>57</v>
      </c>
      <c r="B25" s="33" t="s">
        <v>124</v>
      </c>
      <c r="C25" s="35" t="s">
        <v>29</v>
      </c>
      <c r="D25" s="52" t="s">
        <v>125</v>
      </c>
      <c r="E25" s="5" t="s">
        <v>108</v>
      </c>
      <c r="F25" s="17">
        <f>'MC III'!G12</f>
        <v>0.38250000000000006</v>
      </c>
      <c r="G25" s="53">
        <v>512.25</v>
      </c>
      <c r="H25" s="53">
        <f t="shared" ref="H25:H28" si="7">G25+($I$6*G25)</f>
        <v>659.31697499999996</v>
      </c>
      <c r="I25" s="622">
        <f t="shared" ref="I25" si="8">H25*F25</f>
        <v>252.18874293750002</v>
      </c>
    </row>
    <row r="26" spans="1:9" ht="31.2" customHeight="1" outlineLevel="1">
      <c r="A26" s="628" t="s">
        <v>407</v>
      </c>
      <c r="B26" s="33" t="s">
        <v>115</v>
      </c>
      <c r="C26" s="35" t="s">
        <v>29</v>
      </c>
      <c r="D26" s="52" t="s">
        <v>119</v>
      </c>
      <c r="E26" s="5" t="s">
        <v>121</v>
      </c>
      <c r="F26" s="17">
        <f>MC!F23</f>
        <v>94.400999999999996</v>
      </c>
      <c r="G26" s="53">
        <v>12.02</v>
      </c>
      <c r="H26" s="53">
        <f t="shared" si="7"/>
        <v>15.470941999999999</v>
      </c>
      <c r="I26" s="622">
        <f t="shared" ref="I26" si="9">H26*F26</f>
        <v>1460.4723957419999</v>
      </c>
    </row>
    <row r="27" spans="1:9" ht="31.2" customHeight="1" outlineLevel="1">
      <c r="A27" s="628" t="s">
        <v>408</v>
      </c>
      <c r="B27" s="33" t="s">
        <v>117</v>
      </c>
      <c r="C27" s="35" t="s">
        <v>29</v>
      </c>
      <c r="D27" s="52" t="s">
        <v>120</v>
      </c>
      <c r="E27" s="5" t="s">
        <v>121</v>
      </c>
      <c r="F27" s="17">
        <f>MC!F24</f>
        <v>23.347799999999999</v>
      </c>
      <c r="G27" s="53">
        <v>11.58</v>
      </c>
      <c r="H27" s="53">
        <f t="shared" si="7"/>
        <v>14.904617999999999</v>
      </c>
      <c r="I27" s="622">
        <f t="shared" ref="I27" si="10">H27*F27</f>
        <v>347.99004014039997</v>
      </c>
    </row>
    <row r="28" spans="1:9" ht="41.4" customHeight="1" outlineLevel="1">
      <c r="A28" s="628" t="s">
        <v>58</v>
      </c>
      <c r="B28" s="33" t="s">
        <v>122</v>
      </c>
      <c r="C28" s="35" t="s">
        <v>29</v>
      </c>
      <c r="D28" s="52" t="s">
        <v>123</v>
      </c>
      <c r="E28" s="5" t="s">
        <v>108</v>
      </c>
      <c r="F28" s="17">
        <f>'MC III'!H12</f>
        <v>1.9125000000000001</v>
      </c>
      <c r="G28" s="53">
        <v>693.41</v>
      </c>
      <c r="H28" s="53">
        <f t="shared" si="7"/>
        <v>892.48801099999991</v>
      </c>
      <c r="I28" s="622">
        <f t="shared" ref="I28" si="11">H28*F28</f>
        <v>1706.8833210374999</v>
      </c>
    </row>
    <row r="29" spans="1:9" ht="20.100000000000001" customHeight="1" outlineLevel="1" collapsed="1">
      <c r="A29" s="623"/>
      <c r="B29" s="21"/>
      <c r="C29" s="21"/>
      <c r="D29" s="21"/>
      <c r="E29" s="21"/>
      <c r="F29" s="22" t="s">
        <v>50</v>
      </c>
      <c r="G29" s="22"/>
      <c r="H29" s="44"/>
      <c r="I29" s="631">
        <f>SUM(I21:I28)</f>
        <v>8446.3059286979988</v>
      </c>
    </row>
    <row r="30" spans="1:9" ht="20.100000000000001" customHeight="1">
      <c r="A30" s="625"/>
      <c r="B30" s="611"/>
      <c r="C30" s="611"/>
      <c r="D30" s="626"/>
      <c r="E30" s="611"/>
      <c r="F30" s="11"/>
      <c r="G30" s="10"/>
      <c r="H30" s="612"/>
      <c r="I30" s="627"/>
    </row>
    <row r="31" spans="1:9" ht="20.100000000000001" customHeight="1">
      <c r="A31" s="619">
        <v>4</v>
      </c>
      <c r="B31" s="41"/>
      <c r="C31" s="41"/>
      <c r="D31" s="39" t="s">
        <v>79</v>
      </c>
      <c r="E31" s="39"/>
      <c r="F31" s="12"/>
      <c r="G31" s="12"/>
      <c r="H31" s="39"/>
      <c r="I31" s="620"/>
    </row>
    <row r="32" spans="1:9" ht="20.100000000000001" customHeight="1" outlineLevel="1">
      <c r="A32" s="629" t="s">
        <v>20</v>
      </c>
      <c r="B32" s="40"/>
      <c r="C32" s="40"/>
      <c r="D32" s="42" t="s">
        <v>41</v>
      </c>
      <c r="E32" s="43"/>
      <c r="F32" s="17"/>
      <c r="G32" s="17"/>
      <c r="H32" s="25"/>
      <c r="I32" s="630"/>
    </row>
    <row r="33" spans="1:11" s="203" customFormat="1" ht="49.2" customHeight="1" outlineLevel="1">
      <c r="A33" s="632" t="s">
        <v>59</v>
      </c>
      <c r="B33" s="199">
        <v>92443</v>
      </c>
      <c r="C33" s="198" t="s">
        <v>102</v>
      </c>
      <c r="D33" s="200" t="s">
        <v>126</v>
      </c>
      <c r="E33" s="201" t="s">
        <v>106</v>
      </c>
      <c r="F33" s="197">
        <f>MC!F30</f>
        <v>37.44</v>
      </c>
      <c r="G33" s="202">
        <v>44.45</v>
      </c>
      <c r="H33" s="202">
        <f t="shared" ref="H33:H36" si="12">G33+($I$6*G33)</f>
        <v>57.211595000000003</v>
      </c>
      <c r="I33" s="633">
        <f t="shared" ref="I33" si="13">H33*F33</f>
        <v>2142.0021167999998</v>
      </c>
      <c r="K33" s="204"/>
    </row>
    <row r="34" spans="1:11" s="203" customFormat="1" ht="31.2" customHeight="1" outlineLevel="1">
      <c r="A34" s="632" t="s">
        <v>60</v>
      </c>
      <c r="B34" s="199" t="s">
        <v>115</v>
      </c>
      <c r="C34" s="198" t="s">
        <v>29</v>
      </c>
      <c r="D34" s="200" t="s">
        <v>119</v>
      </c>
      <c r="E34" s="201" t="s">
        <v>121</v>
      </c>
      <c r="F34" s="197">
        <f>MC!F31</f>
        <v>102.6688</v>
      </c>
      <c r="G34" s="53">
        <v>12.02</v>
      </c>
      <c r="H34" s="202">
        <f t="shared" si="12"/>
        <v>15.470941999999999</v>
      </c>
      <c r="I34" s="633">
        <f t="shared" ref="I34:I35" si="14">H34*F34</f>
        <v>1588.3830500096001</v>
      </c>
      <c r="K34" s="204"/>
    </row>
    <row r="35" spans="1:11" s="203" customFormat="1" ht="31.2" customHeight="1" outlineLevel="1">
      <c r="A35" s="632" t="s">
        <v>409</v>
      </c>
      <c r="B35" s="199" t="s">
        <v>117</v>
      </c>
      <c r="C35" s="198" t="s">
        <v>29</v>
      </c>
      <c r="D35" s="200" t="s">
        <v>120</v>
      </c>
      <c r="E35" s="201" t="s">
        <v>121</v>
      </c>
      <c r="F35" s="197">
        <f>MC!F32</f>
        <v>26.809640000000002</v>
      </c>
      <c r="G35" s="53">
        <v>11.58</v>
      </c>
      <c r="H35" s="202">
        <f t="shared" si="12"/>
        <v>14.904617999999999</v>
      </c>
      <c r="I35" s="633">
        <f t="shared" si="14"/>
        <v>399.58744291751998</v>
      </c>
      <c r="K35" s="204"/>
    </row>
    <row r="36" spans="1:11" s="203" customFormat="1" ht="31.2" customHeight="1" outlineLevel="1">
      <c r="A36" s="632" t="s">
        <v>61</v>
      </c>
      <c r="B36" s="199" t="s">
        <v>127</v>
      </c>
      <c r="C36" s="198" t="s">
        <v>29</v>
      </c>
      <c r="D36" s="200" t="s">
        <v>128</v>
      </c>
      <c r="E36" s="201" t="s">
        <v>108</v>
      </c>
      <c r="F36" s="197">
        <f>MC!F33</f>
        <v>1.7257500000000001</v>
      </c>
      <c r="G36" s="202">
        <v>705.94</v>
      </c>
      <c r="H36" s="202">
        <f t="shared" si="12"/>
        <v>908.61537400000009</v>
      </c>
      <c r="I36" s="633">
        <f t="shared" ref="I36" si="15">H36*F36</f>
        <v>1568.0429816805004</v>
      </c>
      <c r="K36" s="204"/>
    </row>
    <row r="37" spans="1:11" ht="20.100000000000001" customHeight="1" outlineLevel="1">
      <c r="A37" s="629" t="s">
        <v>21</v>
      </c>
      <c r="B37" s="40"/>
      <c r="C37" s="40"/>
      <c r="D37" s="42" t="s">
        <v>42</v>
      </c>
      <c r="E37" s="43"/>
      <c r="F37" s="17"/>
      <c r="G37" s="17"/>
      <c r="H37" s="25"/>
      <c r="I37" s="630"/>
    </row>
    <row r="38" spans="1:11" ht="49.2" customHeight="1" outlineLevel="1">
      <c r="A38" s="628" t="s">
        <v>62</v>
      </c>
      <c r="B38" s="33">
        <v>92479</v>
      </c>
      <c r="C38" s="35" t="s">
        <v>102</v>
      </c>
      <c r="D38" s="52" t="s">
        <v>129</v>
      </c>
      <c r="E38" s="5" t="s">
        <v>106</v>
      </c>
      <c r="F38" s="17">
        <f>MC!F35</f>
        <v>22.95</v>
      </c>
      <c r="G38" s="202">
        <v>67.16</v>
      </c>
      <c r="H38" s="53">
        <f t="shared" ref="H38:H41" si="16">G38+($I$6*G38)</f>
        <v>86.441635999999988</v>
      </c>
      <c r="I38" s="622">
        <f t="shared" ref="I38:I41" si="17">H38*F38</f>
        <v>1983.8355461999997</v>
      </c>
    </row>
    <row r="39" spans="1:11" ht="31.2" customHeight="1" outlineLevel="1">
      <c r="A39" s="628" t="s">
        <v>410</v>
      </c>
      <c r="B39" s="33" t="s">
        <v>115</v>
      </c>
      <c r="C39" s="35" t="s">
        <v>29</v>
      </c>
      <c r="D39" s="52" t="s">
        <v>119</v>
      </c>
      <c r="E39" s="5" t="s">
        <v>121</v>
      </c>
      <c r="F39" s="17">
        <f>MC!F36</f>
        <v>94.400999999999996</v>
      </c>
      <c r="G39" s="53">
        <v>12.02</v>
      </c>
      <c r="H39" s="53">
        <f t="shared" si="16"/>
        <v>15.470941999999999</v>
      </c>
      <c r="I39" s="622">
        <f t="shared" si="17"/>
        <v>1460.4723957419999</v>
      </c>
    </row>
    <row r="40" spans="1:11" ht="31.2" customHeight="1" outlineLevel="1">
      <c r="A40" s="628" t="s">
        <v>411</v>
      </c>
      <c r="B40" s="33" t="s">
        <v>117</v>
      </c>
      <c r="C40" s="35" t="s">
        <v>29</v>
      </c>
      <c r="D40" s="52" t="s">
        <v>120</v>
      </c>
      <c r="E40" s="5" t="s">
        <v>121</v>
      </c>
      <c r="F40" s="17">
        <f>MC!F37</f>
        <v>23.903699999999997</v>
      </c>
      <c r="G40" s="53">
        <v>11.58</v>
      </c>
      <c r="H40" s="53">
        <f t="shared" si="16"/>
        <v>14.904617999999999</v>
      </c>
      <c r="I40" s="622">
        <f t="shared" si="17"/>
        <v>356.27551728659995</v>
      </c>
    </row>
    <row r="41" spans="1:11" ht="31.2" customHeight="1" outlineLevel="1">
      <c r="A41" s="628" t="s">
        <v>81</v>
      </c>
      <c r="B41" s="33" t="s">
        <v>127</v>
      </c>
      <c r="C41" s="35" t="s">
        <v>29</v>
      </c>
      <c r="D41" s="52" t="s">
        <v>128</v>
      </c>
      <c r="E41" s="5" t="s">
        <v>108</v>
      </c>
      <c r="F41" s="17">
        <f>MC!F38</f>
        <v>1.7212499999999999</v>
      </c>
      <c r="G41" s="202">
        <v>705.94</v>
      </c>
      <c r="H41" s="53">
        <f t="shared" si="16"/>
        <v>908.61537400000009</v>
      </c>
      <c r="I41" s="622">
        <f t="shared" si="17"/>
        <v>1563.9542124975001</v>
      </c>
    </row>
    <row r="42" spans="1:11" ht="20.100000000000001" customHeight="1" outlineLevel="1">
      <c r="A42" s="629" t="s">
        <v>22</v>
      </c>
      <c r="B42" s="40"/>
      <c r="C42" s="40"/>
      <c r="D42" s="42" t="s">
        <v>84</v>
      </c>
      <c r="E42" s="43"/>
      <c r="F42" s="17"/>
      <c r="G42" s="17"/>
      <c r="H42" s="25"/>
      <c r="I42" s="630"/>
    </row>
    <row r="43" spans="1:11" ht="48" customHeight="1" outlineLevel="1">
      <c r="A43" s="628" t="s">
        <v>63</v>
      </c>
      <c r="B43" s="33">
        <v>101964</v>
      </c>
      <c r="C43" s="35" t="s">
        <v>102</v>
      </c>
      <c r="D43" s="55" t="s">
        <v>130</v>
      </c>
      <c r="E43" s="5" t="s">
        <v>106</v>
      </c>
      <c r="F43" s="17">
        <f>MC!F40</f>
        <v>118.07</v>
      </c>
      <c r="G43" s="202">
        <v>211.2</v>
      </c>
      <c r="H43" s="53">
        <f t="shared" ref="H43:H45" si="18">G43+($I$6*G43)</f>
        <v>271.83551999999997</v>
      </c>
      <c r="I43" s="622">
        <f t="shared" ref="I43:I45" si="19">H43*F43</f>
        <v>32095.619846399994</v>
      </c>
    </row>
    <row r="44" spans="1:11" ht="31.2" customHeight="1" outlineLevel="1">
      <c r="A44" s="628" t="s">
        <v>262</v>
      </c>
      <c r="B44" s="33" t="s">
        <v>127</v>
      </c>
      <c r="C44" s="35" t="s">
        <v>29</v>
      </c>
      <c r="D44" s="52" t="s">
        <v>128</v>
      </c>
      <c r="E44" s="5" t="s">
        <v>108</v>
      </c>
      <c r="F44" s="17">
        <f>MC!F41</f>
        <v>3.5420999999999996</v>
      </c>
      <c r="G44" s="202">
        <v>705.94</v>
      </c>
      <c r="H44" s="53">
        <f t="shared" si="18"/>
        <v>908.61537400000009</v>
      </c>
      <c r="I44" s="622">
        <f t="shared" si="19"/>
        <v>3218.4065162453999</v>
      </c>
    </row>
    <row r="45" spans="1:11" s="203" customFormat="1" ht="49.2" customHeight="1" outlineLevel="1">
      <c r="A45" s="628" t="s">
        <v>263</v>
      </c>
      <c r="B45" s="199" t="s">
        <v>264</v>
      </c>
      <c r="C45" s="198" t="s">
        <v>29</v>
      </c>
      <c r="D45" s="200" t="s">
        <v>265</v>
      </c>
      <c r="E45" s="201" t="s">
        <v>266</v>
      </c>
      <c r="F45" s="197">
        <f>MC!F42</f>
        <v>118.07</v>
      </c>
      <c r="G45" s="202">
        <v>16.34</v>
      </c>
      <c r="H45" s="202">
        <f t="shared" si="18"/>
        <v>21.031213999999999</v>
      </c>
      <c r="I45" s="633">
        <f t="shared" si="19"/>
        <v>2483.1554369799996</v>
      </c>
      <c r="K45" s="204"/>
    </row>
    <row r="46" spans="1:11" ht="20.100000000000001" customHeight="1" outlineLevel="1">
      <c r="A46" s="629" t="s">
        <v>44</v>
      </c>
      <c r="B46" s="40"/>
      <c r="C46" s="40"/>
      <c r="D46" s="42" t="s">
        <v>85</v>
      </c>
      <c r="E46" s="43"/>
      <c r="F46" s="17"/>
      <c r="G46" s="17"/>
      <c r="H46" s="25"/>
      <c r="I46" s="630"/>
    </row>
    <row r="47" spans="1:11" ht="31.2" customHeight="1" outlineLevel="1">
      <c r="A47" s="628" t="s">
        <v>64</v>
      </c>
      <c r="B47" s="33">
        <v>93184</v>
      </c>
      <c r="C47" s="35" t="s">
        <v>102</v>
      </c>
      <c r="D47" s="55" t="s">
        <v>131</v>
      </c>
      <c r="E47" s="5" t="s">
        <v>113</v>
      </c>
      <c r="F47" s="17">
        <f>MC!F44</f>
        <v>2.2000000000000002</v>
      </c>
      <c r="G47" s="202">
        <v>41.87</v>
      </c>
      <c r="H47" s="53">
        <f t="shared" ref="H47" si="20">G47+($I$6*G47)</f>
        <v>53.890876999999996</v>
      </c>
      <c r="I47" s="622">
        <f t="shared" ref="I47" si="21">H47*F47</f>
        <v>118.5599294</v>
      </c>
    </row>
    <row r="48" spans="1:11" ht="31.2" customHeight="1" outlineLevel="1">
      <c r="A48" s="628" t="s">
        <v>267</v>
      </c>
      <c r="B48" s="33">
        <v>93182</v>
      </c>
      <c r="C48" s="35" t="s">
        <v>102</v>
      </c>
      <c r="D48" s="55" t="s">
        <v>268</v>
      </c>
      <c r="E48" s="5" t="s">
        <v>113</v>
      </c>
      <c r="F48" s="17">
        <f>MC!F45</f>
        <v>10</v>
      </c>
      <c r="G48" s="202">
        <v>56.28</v>
      </c>
      <c r="H48" s="53">
        <f t="shared" ref="H48" si="22">G48+($I$6*G48)</f>
        <v>72.437988000000004</v>
      </c>
      <c r="I48" s="622">
        <f t="shared" ref="I48" si="23">H48*F48</f>
        <v>724.37988000000007</v>
      </c>
    </row>
    <row r="49" spans="1:11" ht="20.100000000000001" customHeight="1" outlineLevel="1">
      <c r="A49" s="623"/>
      <c r="B49" s="21"/>
      <c r="C49" s="21"/>
      <c r="D49" s="21"/>
      <c r="E49" s="21"/>
      <c r="F49" s="22" t="s">
        <v>50</v>
      </c>
      <c r="G49" s="22"/>
      <c r="H49" s="44"/>
      <c r="I49" s="631">
        <f>SUM(I33:I48)</f>
        <v>49702.674872159114</v>
      </c>
    </row>
    <row r="50" spans="1:11" ht="20.100000000000001" customHeight="1">
      <c r="A50" s="625"/>
      <c r="B50" s="611"/>
      <c r="C50" s="611"/>
      <c r="D50" s="626"/>
      <c r="E50" s="611"/>
      <c r="F50" s="11"/>
      <c r="G50" s="10"/>
      <c r="H50" s="612"/>
      <c r="I50" s="627"/>
    </row>
    <row r="51" spans="1:11" ht="20.100000000000001" customHeight="1">
      <c r="A51" s="619">
        <v>5</v>
      </c>
      <c r="B51" s="41"/>
      <c r="C51" s="41"/>
      <c r="D51" s="39" t="s">
        <v>95</v>
      </c>
      <c r="E51" s="39"/>
      <c r="F51" s="12"/>
      <c r="G51" s="12"/>
      <c r="H51" s="39"/>
      <c r="I51" s="620"/>
    </row>
    <row r="52" spans="1:11" ht="20.100000000000001" customHeight="1" outlineLevel="1">
      <c r="A52" s="629" t="s">
        <v>23</v>
      </c>
      <c r="B52" s="7"/>
      <c r="C52" s="7"/>
      <c r="D52" s="36" t="s">
        <v>33</v>
      </c>
      <c r="E52" s="35"/>
      <c r="F52" s="17"/>
      <c r="G52" s="17"/>
      <c r="H52" s="25"/>
      <c r="I52" s="630"/>
    </row>
    <row r="53" spans="1:11" ht="38.4" customHeight="1" outlineLevel="1">
      <c r="A53" s="628" t="s">
        <v>65</v>
      </c>
      <c r="B53" s="33" t="s">
        <v>175</v>
      </c>
      <c r="C53" s="35" t="s">
        <v>29</v>
      </c>
      <c r="D53" s="55" t="s">
        <v>176</v>
      </c>
      <c r="E53" s="5" t="s">
        <v>106</v>
      </c>
      <c r="F53" s="17">
        <f>MC!F50</f>
        <v>115.58499999999999</v>
      </c>
      <c r="G53" s="202">
        <v>46.05</v>
      </c>
      <c r="H53" s="53">
        <f t="shared" ref="H53" si="24">G53+($I$6*G53)</f>
        <v>59.270955000000001</v>
      </c>
      <c r="I53" s="622">
        <f t="shared" ref="I53" si="25">H53*F53</f>
        <v>6850.8333336749993</v>
      </c>
    </row>
    <row r="54" spans="1:11" ht="20.100000000000001" customHeight="1" outlineLevel="1">
      <c r="A54" s="623"/>
      <c r="B54" s="21"/>
      <c r="C54" s="21"/>
      <c r="D54" s="21"/>
      <c r="E54" s="21"/>
      <c r="F54" s="22" t="s">
        <v>50</v>
      </c>
      <c r="G54" s="22"/>
      <c r="H54" s="44"/>
      <c r="I54" s="631">
        <f>SUM(I53:I53)</f>
        <v>6850.8333336749993</v>
      </c>
    </row>
    <row r="55" spans="1:11" s="187" customFormat="1" ht="20.100000000000001" customHeight="1">
      <c r="A55" s="634"/>
      <c r="B55" s="635"/>
      <c r="C55" s="635"/>
      <c r="D55" s="636"/>
      <c r="E55" s="635"/>
      <c r="F55" s="219"/>
      <c r="G55" s="220"/>
      <c r="H55" s="637"/>
      <c r="I55" s="638"/>
      <c r="K55" s="188"/>
    </row>
    <row r="56" spans="1:11" s="203" customFormat="1" ht="20.100000000000001" customHeight="1">
      <c r="A56" s="639">
        <v>6</v>
      </c>
      <c r="B56" s="223"/>
      <c r="C56" s="223"/>
      <c r="D56" s="224" t="s">
        <v>80</v>
      </c>
      <c r="E56" s="224"/>
      <c r="F56" s="225"/>
      <c r="G56" s="225"/>
      <c r="H56" s="224"/>
      <c r="I56" s="640"/>
      <c r="K56" s="204"/>
    </row>
    <row r="57" spans="1:11" s="203" customFormat="1" ht="20.100000000000001" customHeight="1" outlineLevel="1">
      <c r="A57" s="641" t="s">
        <v>24</v>
      </c>
      <c r="B57" s="226"/>
      <c r="C57" s="226"/>
      <c r="D57" s="227" t="s">
        <v>43</v>
      </c>
      <c r="E57" s="227"/>
      <c r="F57" s="197"/>
      <c r="G57" s="197"/>
      <c r="H57" s="228"/>
      <c r="I57" s="642"/>
      <c r="K57" s="204"/>
    </row>
    <row r="58" spans="1:11" s="203" customFormat="1" ht="67.8" customHeight="1" outlineLevel="1">
      <c r="A58" s="643" t="s">
        <v>66</v>
      </c>
      <c r="B58" s="198">
        <v>90843</v>
      </c>
      <c r="C58" s="198" t="s">
        <v>102</v>
      </c>
      <c r="D58" s="200" t="s">
        <v>183</v>
      </c>
      <c r="E58" s="229" t="s">
        <v>107</v>
      </c>
      <c r="F58" s="197">
        <f>MC!F55</f>
        <v>2</v>
      </c>
      <c r="G58" s="53">
        <v>997.28</v>
      </c>
      <c r="H58" s="202">
        <f t="shared" ref="H58:H60" si="26">G58+($I$6*G58)</f>
        <v>1283.5990879999999</v>
      </c>
      <c r="I58" s="633">
        <f t="shared" ref="I58" si="27">H58*F58</f>
        <v>2567.1981759999999</v>
      </c>
      <c r="J58" s="230"/>
      <c r="K58" s="204"/>
    </row>
    <row r="59" spans="1:11" s="203" customFormat="1" ht="20.100000000000001" customHeight="1" outlineLevel="1">
      <c r="A59" s="641" t="s">
        <v>34</v>
      </c>
      <c r="B59" s="198"/>
      <c r="C59" s="198"/>
      <c r="D59" s="231" t="s">
        <v>47</v>
      </c>
      <c r="E59" s="198"/>
      <c r="F59" s="197"/>
      <c r="G59" s="197"/>
      <c r="H59" s="232"/>
      <c r="I59" s="644"/>
      <c r="K59" s="204"/>
    </row>
    <row r="60" spans="1:11" s="203" customFormat="1" ht="20.100000000000001" customHeight="1" outlineLevel="1">
      <c r="A60" s="632" t="s">
        <v>67</v>
      </c>
      <c r="B60" s="198" t="s">
        <v>184</v>
      </c>
      <c r="C60" s="198" t="s">
        <v>29</v>
      </c>
      <c r="D60" s="200" t="s">
        <v>185</v>
      </c>
      <c r="E60" s="198" t="s">
        <v>106</v>
      </c>
      <c r="F60" s="197">
        <f>MC!F57</f>
        <v>1.6</v>
      </c>
      <c r="G60" s="53">
        <v>399.81</v>
      </c>
      <c r="H60" s="202">
        <f t="shared" si="26"/>
        <v>514.59545100000003</v>
      </c>
      <c r="I60" s="633">
        <f t="shared" ref="I60" si="28">H60*F60</f>
        <v>823.35272160000011</v>
      </c>
      <c r="K60" s="204"/>
    </row>
    <row r="61" spans="1:11" s="203" customFormat="1" ht="20.100000000000001" customHeight="1" outlineLevel="1">
      <c r="A61" s="641" t="s">
        <v>422</v>
      </c>
      <c r="B61" s="226"/>
      <c r="C61" s="226"/>
      <c r="D61" s="227" t="s">
        <v>89</v>
      </c>
      <c r="E61" s="227"/>
      <c r="F61" s="197"/>
      <c r="G61" s="197"/>
      <c r="H61" s="232"/>
      <c r="I61" s="644"/>
      <c r="K61" s="204"/>
    </row>
    <row r="62" spans="1:11" s="203" customFormat="1" ht="61.8" customHeight="1" outlineLevel="1">
      <c r="A62" s="632" t="s">
        <v>423</v>
      </c>
      <c r="B62" s="198" t="s">
        <v>182</v>
      </c>
      <c r="C62" s="198" t="s">
        <v>29</v>
      </c>
      <c r="D62" s="200" t="s">
        <v>181</v>
      </c>
      <c r="E62" s="229" t="s">
        <v>106</v>
      </c>
      <c r="F62" s="197">
        <f>MC!F59</f>
        <v>8.8000000000000007</v>
      </c>
      <c r="G62" s="53">
        <v>859.48</v>
      </c>
      <c r="H62" s="202">
        <f t="shared" ref="H62" si="29">G62+($I$6*G62)</f>
        <v>1106.2367080000001</v>
      </c>
      <c r="I62" s="633">
        <f t="shared" ref="I62" si="30">H62*F62</f>
        <v>9734.8830304000021</v>
      </c>
      <c r="J62" s="230"/>
      <c r="K62" s="204"/>
    </row>
    <row r="63" spans="1:11" ht="20.100000000000001" customHeight="1" outlineLevel="1">
      <c r="A63" s="623"/>
      <c r="B63" s="21"/>
      <c r="C63" s="21"/>
      <c r="D63" s="21"/>
      <c r="E63" s="21"/>
      <c r="F63" s="22" t="s">
        <v>50</v>
      </c>
      <c r="G63" s="22"/>
      <c r="H63" s="44"/>
      <c r="I63" s="645">
        <f>SUM(I58:I62)</f>
        <v>13125.433928000002</v>
      </c>
    </row>
    <row r="64" spans="1:11" s="187" customFormat="1" ht="20.100000000000001" customHeight="1">
      <c r="A64" s="634"/>
      <c r="B64" s="635"/>
      <c r="C64" s="635"/>
      <c r="D64" s="636"/>
      <c r="E64" s="635"/>
      <c r="F64" s="219"/>
      <c r="G64" s="220"/>
      <c r="H64" s="637"/>
      <c r="I64" s="638"/>
      <c r="K64" s="188"/>
    </row>
    <row r="65" spans="1:11" s="187" customFormat="1" ht="20.100000000000001" customHeight="1">
      <c r="A65" s="619">
        <v>7</v>
      </c>
      <c r="B65" s="41"/>
      <c r="C65" s="41"/>
      <c r="D65" s="39" t="s">
        <v>86</v>
      </c>
      <c r="E65" s="39"/>
      <c r="F65" s="12"/>
      <c r="G65" s="12"/>
      <c r="H65" s="39"/>
      <c r="I65" s="620"/>
      <c r="K65" s="188"/>
    </row>
    <row r="66" spans="1:11" s="187" customFormat="1" ht="45.6" customHeight="1" outlineLevel="1">
      <c r="A66" s="628" t="s">
        <v>26</v>
      </c>
      <c r="B66" s="33">
        <v>92540</v>
      </c>
      <c r="C66" s="35" t="s">
        <v>102</v>
      </c>
      <c r="D66" s="52" t="s">
        <v>133</v>
      </c>
      <c r="E66" s="5" t="s">
        <v>106</v>
      </c>
      <c r="F66" s="17">
        <f>MC!F63</f>
        <v>136.55000000000001</v>
      </c>
      <c r="G66" s="53">
        <v>107.74</v>
      </c>
      <c r="H66" s="53">
        <f t="shared" ref="H66:H69" si="31">G66+($I$6*G66)</f>
        <v>138.67215400000001</v>
      </c>
      <c r="I66" s="622">
        <f t="shared" ref="I66:I69" si="32">H66*F66</f>
        <v>18935.682628700004</v>
      </c>
      <c r="K66" s="188"/>
    </row>
    <row r="67" spans="1:11" s="187" customFormat="1" ht="31.2" customHeight="1" outlineLevel="1">
      <c r="A67" s="628" t="s">
        <v>27</v>
      </c>
      <c r="B67" s="33">
        <v>102203</v>
      </c>
      <c r="C67" s="35" t="s">
        <v>102</v>
      </c>
      <c r="D67" s="52" t="s">
        <v>134</v>
      </c>
      <c r="E67" s="5" t="s">
        <v>106</v>
      </c>
      <c r="F67" s="17">
        <f>MC!F64</f>
        <v>136.55000000000001</v>
      </c>
      <c r="G67" s="53">
        <v>9.68</v>
      </c>
      <c r="H67" s="53">
        <f t="shared" si="31"/>
        <v>12.459128</v>
      </c>
      <c r="I67" s="622">
        <f t="shared" si="32"/>
        <v>1701.2939284000001</v>
      </c>
      <c r="K67" s="188"/>
    </row>
    <row r="68" spans="1:11" s="187" customFormat="1" ht="31.2" customHeight="1" outlineLevel="1">
      <c r="A68" s="628" t="s">
        <v>53</v>
      </c>
      <c r="B68" s="33">
        <v>94441</v>
      </c>
      <c r="C68" s="35" t="s">
        <v>102</v>
      </c>
      <c r="D68" s="52" t="s">
        <v>135</v>
      </c>
      <c r="E68" s="5" t="s">
        <v>106</v>
      </c>
      <c r="F68" s="17">
        <f>MC!F65</f>
        <v>16.55</v>
      </c>
      <c r="G68" s="53">
        <v>45.93</v>
      </c>
      <c r="H68" s="53">
        <f t="shared" si="31"/>
        <v>59.116503000000002</v>
      </c>
      <c r="I68" s="622">
        <f t="shared" si="32"/>
        <v>978.37812465000002</v>
      </c>
      <c r="K68" s="188"/>
    </row>
    <row r="69" spans="1:11" s="187" customFormat="1" ht="45.6" customHeight="1" outlineLevel="1">
      <c r="A69" s="628" t="s">
        <v>46</v>
      </c>
      <c r="B69" s="33">
        <v>94221</v>
      </c>
      <c r="C69" s="35" t="s">
        <v>102</v>
      </c>
      <c r="D69" s="52" t="s">
        <v>136</v>
      </c>
      <c r="E69" s="5" t="s">
        <v>106</v>
      </c>
      <c r="F69" s="17">
        <f>MC!F66</f>
        <v>30.85</v>
      </c>
      <c r="G69" s="53">
        <v>27.71</v>
      </c>
      <c r="H69" s="53">
        <f t="shared" si="31"/>
        <v>35.665541000000005</v>
      </c>
      <c r="I69" s="622">
        <f t="shared" si="32"/>
        <v>1100.2819398500003</v>
      </c>
      <c r="K69" s="188"/>
    </row>
    <row r="70" spans="1:11" s="187" customFormat="1" ht="31.2" customHeight="1" outlineLevel="1">
      <c r="A70" s="628" t="s">
        <v>413</v>
      </c>
      <c r="B70" s="33">
        <f>MC!B67</f>
        <v>94227</v>
      </c>
      <c r="C70" s="35" t="str">
        <f>MC!C67</f>
        <v>SINAPI</v>
      </c>
      <c r="D70" s="52" t="str">
        <f>MC!D67</f>
        <v>CALHA EM CHAPA DE AÇO GALVANIZADO NÚMERO 24, DESENVOLVIMENTO DE 33 CM INCLUSO TRANSPORTE VERTICAL.</v>
      </c>
      <c r="E70" s="5" t="str">
        <f>MC!E67</f>
        <v>M</v>
      </c>
      <c r="F70" s="17">
        <f>MC!F67</f>
        <v>47.8</v>
      </c>
      <c r="G70" s="53">
        <v>66.209999999999994</v>
      </c>
      <c r="H70" s="53">
        <f t="shared" ref="H70:H71" si="33">G70+($I$6*G70)</f>
        <v>85.218890999999985</v>
      </c>
      <c r="I70" s="622">
        <f t="shared" ref="I70:I71" si="34">H70*F70</f>
        <v>4073.4629897999989</v>
      </c>
      <c r="K70" s="188"/>
    </row>
    <row r="71" spans="1:11" s="187" customFormat="1" ht="45.6" customHeight="1" outlineLevel="1">
      <c r="A71" s="628" t="s">
        <v>414</v>
      </c>
      <c r="B71" s="33">
        <f>MC!B68</f>
        <v>89576</v>
      </c>
      <c r="C71" s="35" t="str">
        <f>MC!C68</f>
        <v>SINAPI</v>
      </c>
      <c r="D71" s="52" t="str">
        <f>MC!D68</f>
        <v>TUBO PVC, SÉRIE R, ÁGUA PLUVIAL, DN 75 MM, FORNECIDO E INSTALADO EM CONDUTORES VERTICAIS DE ÁGUAS PLUVIAIS</v>
      </c>
      <c r="E71" s="5" t="str">
        <f>MC!E68</f>
        <v>M</v>
      </c>
      <c r="F71" s="17">
        <f>MC!F68</f>
        <v>19.200000000000003</v>
      </c>
      <c r="G71" s="53">
        <v>27.62</v>
      </c>
      <c r="H71" s="53">
        <f t="shared" si="33"/>
        <v>35.549702000000003</v>
      </c>
      <c r="I71" s="622">
        <f t="shared" si="34"/>
        <v>682.55427840000016</v>
      </c>
      <c r="K71" s="188"/>
    </row>
    <row r="72" spans="1:11" s="187" customFormat="1" ht="20.100000000000001" customHeight="1" outlineLevel="1">
      <c r="A72" s="623"/>
      <c r="B72" s="31"/>
      <c r="C72" s="21"/>
      <c r="D72" s="21"/>
      <c r="E72" s="21"/>
      <c r="F72" s="22" t="s">
        <v>50</v>
      </c>
      <c r="G72" s="22"/>
      <c r="H72" s="44"/>
      <c r="I72" s="631">
        <f>SUM(I66:I71)</f>
        <v>27471.6538898</v>
      </c>
      <c r="K72" s="188"/>
    </row>
    <row r="73" spans="1:11" s="187" customFormat="1" ht="20.100000000000001" customHeight="1">
      <c r="A73" s="634"/>
      <c r="B73" s="635"/>
      <c r="C73" s="635"/>
      <c r="D73" s="636"/>
      <c r="E73" s="635"/>
      <c r="F73" s="219"/>
      <c r="G73" s="220"/>
      <c r="H73" s="637"/>
      <c r="I73" s="638"/>
      <c r="K73" s="188"/>
    </row>
    <row r="74" spans="1:11" ht="20.100000000000001" customHeight="1">
      <c r="A74" s="619">
        <v>8</v>
      </c>
      <c r="B74" s="41"/>
      <c r="C74" s="41"/>
      <c r="D74" s="39" t="s">
        <v>72</v>
      </c>
      <c r="E74" s="39"/>
      <c r="F74" s="12"/>
      <c r="G74" s="12"/>
      <c r="H74" s="39"/>
      <c r="I74" s="620"/>
    </row>
    <row r="75" spans="1:11" ht="31.2" customHeight="1" outlineLevel="1">
      <c r="A75" s="628" t="s">
        <v>28</v>
      </c>
      <c r="B75" s="33">
        <v>98557</v>
      </c>
      <c r="C75" s="35" t="s">
        <v>102</v>
      </c>
      <c r="D75" s="52" t="s">
        <v>132</v>
      </c>
      <c r="E75" s="5" t="s">
        <v>106</v>
      </c>
      <c r="F75" s="17">
        <f>MC!F72</f>
        <v>22.95</v>
      </c>
      <c r="G75" s="53">
        <v>38.700000000000003</v>
      </c>
      <c r="H75" s="53">
        <f t="shared" ref="H75" si="35">G75+($I$6*G75)</f>
        <v>49.810770000000005</v>
      </c>
      <c r="I75" s="622">
        <f t="shared" ref="I75" si="36">H75*F75</f>
        <v>1143.1571715</v>
      </c>
    </row>
    <row r="76" spans="1:11" ht="20.100000000000001" customHeight="1" outlineLevel="1">
      <c r="A76" s="623"/>
      <c r="B76" s="21"/>
      <c r="C76" s="21"/>
      <c r="D76" s="21"/>
      <c r="E76" s="21"/>
      <c r="F76" s="22" t="s">
        <v>50</v>
      </c>
      <c r="G76" s="22"/>
      <c r="H76" s="44"/>
      <c r="I76" s="631">
        <f>SUM(I75)</f>
        <v>1143.1571715</v>
      </c>
    </row>
    <row r="77" spans="1:11" s="187" customFormat="1" ht="20.100000000000001" customHeight="1">
      <c r="A77" s="634"/>
      <c r="B77" s="635"/>
      <c r="C77" s="635"/>
      <c r="D77" s="636"/>
      <c r="E77" s="635"/>
      <c r="F77" s="219"/>
      <c r="G77" s="220"/>
      <c r="H77" s="637"/>
      <c r="I77" s="638"/>
      <c r="K77" s="188"/>
    </row>
    <row r="78" spans="1:11" ht="20.100000000000001" customHeight="1">
      <c r="A78" s="619">
        <v>9</v>
      </c>
      <c r="B78" s="41"/>
      <c r="C78" s="41"/>
      <c r="D78" s="39" t="s">
        <v>93</v>
      </c>
      <c r="E78" s="39"/>
      <c r="F78" s="13"/>
      <c r="G78" s="12"/>
      <c r="H78" s="39"/>
      <c r="I78" s="620"/>
    </row>
    <row r="79" spans="1:11" ht="47.4" customHeight="1" outlineLevel="1">
      <c r="A79" s="628" t="s">
        <v>35</v>
      </c>
      <c r="B79" s="33" t="s">
        <v>148</v>
      </c>
      <c r="C79" s="35" t="s">
        <v>29</v>
      </c>
      <c r="D79" s="52" t="s">
        <v>150</v>
      </c>
      <c r="E79" s="5" t="s">
        <v>106</v>
      </c>
      <c r="F79" s="17">
        <f>MC!F76</f>
        <v>275.07999999999993</v>
      </c>
      <c r="G79" s="53">
        <v>8.56</v>
      </c>
      <c r="H79" s="53">
        <f t="shared" ref="H79:H84" si="37">G79+($I$6*G79)</f>
        <v>11.017576000000002</v>
      </c>
      <c r="I79" s="622">
        <f t="shared" ref="I79:I84" si="38">H79*F79</f>
        <v>3030.7148060799996</v>
      </c>
    </row>
    <row r="80" spans="1:11" ht="47.4" customHeight="1" outlineLevel="1">
      <c r="A80" s="628" t="s">
        <v>51</v>
      </c>
      <c r="B80" s="33">
        <v>87881</v>
      </c>
      <c r="C80" s="35" t="s">
        <v>102</v>
      </c>
      <c r="D80" s="52" t="s">
        <v>149</v>
      </c>
      <c r="E80" s="5" t="s">
        <v>106</v>
      </c>
      <c r="F80" s="17">
        <f>MC!F77</f>
        <v>110.21999999999998</v>
      </c>
      <c r="G80" s="53">
        <v>5.9</v>
      </c>
      <c r="H80" s="53">
        <f t="shared" si="37"/>
        <v>7.5938900000000009</v>
      </c>
      <c r="I80" s="622">
        <f t="shared" si="38"/>
        <v>836.99855579999996</v>
      </c>
    </row>
    <row r="81" spans="1:11" ht="31.2" customHeight="1" outlineLevel="1">
      <c r="A81" s="628" t="s">
        <v>36</v>
      </c>
      <c r="B81" s="33" t="s">
        <v>151</v>
      </c>
      <c r="C81" s="35" t="s">
        <v>29</v>
      </c>
      <c r="D81" s="52" t="s">
        <v>154</v>
      </c>
      <c r="E81" s="5" t="s">
        <v>106</v>
      </c>
      <c r="F81" s="17">
        <f>MC!F78</f>
        <v>275.07999999999993</v>
      </c>
      <c r="G81" s="53">
        <v>30.54</v>
      </c>
      <c r="H81" s="53">
        <f t="shared" si="37"/>
        <v>39.308033999999999</v>
      </c>
      <c r="I81" s="622">
        <f t="shared" si="38"/>
        <v>10812.853992719996</v>
      </c>
    </row>
    <row r="82" spans="1:11" ht="31.2" customHeight="1" outlineLevel="1">
      <c r="A82" s="628" t="s">
        <v>37</v>
      </c>
      <c r="B82" s="33" t="s">
        <v>152</v>
      </c>
      <c r="C82" s="35" t="s">
        <v>29</v>
      </c>
      <c r="D82" s="52" t="s">
        <v>155</v>
      </c>
      <c r="E82" s="5" t="s">
        <v>106</v>
      </c>
      <c r="F82" s="17">
        <f>MC!F79</f>
        <v>275.07999999999993</v>
      </c>
      <c r="G82" s="53">
        <v>28.66</v>
      </c>
      <c r="H82" s="53">
        <f t="shared" si="37"/>
        <v>36.888286000000001</v>
      </c>
      <c r="I82" s="622">
        <f t="shared" si="38"/>
        <v>10147.229712879998</v>
      </c>
    </row>
    <row r="83" spans="1:11" ht="39" customHeight="1" outlineLevel="1">
      <c r="A83" s="628" t="s">
        <v>52</v>
      </c>
      <c r="B83" s="33" t="s">
        <v>153</v>
      </c>
      <c r="C83" s="35" t="s">
        <v>29</v>
      </c>
      <c r="D83" s="52" t="s">
        <v>156</v>
      </c>
      <c r="E83" s="5" t="s">
        <v>106</v>
      </c>
      <c r="F83" s="17">
        <f>MC!F80</f>
        <v>110.21999999999998</v>
      </c>
      <c r="G83" s="53">
        <v>30.96</v>
      </c>
      <c r="H83" s="53">
        <f t="shared" si="37"/>
        <v>39.848616</v>
      </c>
      <c r="I83" s="622">
        <f t="shared" si="38"/>
        <v>4392.114455519999</v>
      </c>
    </row>
    <row r="84" spans="1:11" ht="27" customHeight="1" outlineLevel="1">
      <c r="A84" s="628" t="s">
        <v>38</v>
      </c>
      <c r="B84" s="38">
        <v>101738</v>
      </c>
      <c r="C84" s="38" t="s">
        <v>102</v>
      </c>
      <c r="D84" s="15" t="s">
        <v>288</v>
      </c>
      <c r="E84" s="35" t="s">
        <v>113</v>
      </c>
      <c r="F84" s="17">
        <f>MC!F81</f>
        <v>58.199999999999996</v>
      </c>
      <c r="G84" s="53">
        <v>31.84</v>
      </c>
      <c r="H84" s="53">
        <f t="shared" si="37"/>
        <v>40.981264000000003</v>
      </c>
      <c r="I84" s="622">
        <f t="shared" si="38"/>
        <v>2385.1095648</v>
      </c>
    </row>
    <row r="85" spans="1:11" ht="20.100000000000001" customHeight="1" outlineLevel="1">
      <c r="A85" s="623"/>
      <c r="B85" s="21"/>
      <c r="C85" s="21"/>
      <c r="D85" s="21"/>
      <c r="E85" s="21"/>
      <c r="F85" s="22" t="s">
        <v>50</v>
      </c>
      <c r="G85" s="22"/>
      <c r="H85" s="44"/>
      <c r="I85" s="631">
        <f>SUM(I79:I84)</f>
        <v>31605.021087799996</v>
      </c>
    </row>
    <row r="86" spans="1:11" s="187" customFormat="1" ht="20.100000000000001" customHeight="1">
      <c r="A86" s="634"/>
      <c r="B86" s="635"/>
      <c r="C86" s="635"/>
      <c r="D86" s="636"/>
      <c r="E86" s="635"/>
      <c r="F86" s="219"/>
      <c r="G86" s="220"/>
      <c r="H86" s="637"/>
      <c r="I86" s="638"/>
      <c r="K86" s="188"/>
    </row>
    <row r="87" spans="1:11" ht="20.100000000000001" customHeight="1">
      <c r="A87" s="619">
        <v>10</v>
      </c>
      <c r="B87" s="41"/>
      <c r="C87" s="41"/>
      <c r="D87" s="39" t="s">
        <v>96</v>
      </c>
      <c r="E87" s="39"/>
      <c r="F87" s="12"/>
      <c r="G87" s="12"/>
      <c r="H87" s="39"/>
      <c r="I87" s="620"/>
    </row>
    <row r="88" spans="1:11" s="19" customFormat="1" ht="20.100000000000001" customHeight="1" outlineLevel="1">
      <c r="A88" s="646" t="s">
        <v>39</v>
      </c>
      <c r="B88" s="35"/>
      <c r="C88" s="35"/>
      <c r="D88" s="36" t="s">
        <v>82</v>
      </c>
      <c r="E88" s="35"/>
      <c r="F88" s="17"/>
      <c r="G88" s="17"/>
      <c r="H88" s="25"/>
      <c r="I88" s="630"/>
      <c r="J88" s="1"/>
      <c r="K88" s="20"/>
    </row>
    <row r="89" spans="1:11" ht="33.6" customHeight="1" outlineLevel="1">
      <c r="A89" s="628" t="s">
        <v>68</v>
      </c>
      <c r="B89" s="35" t="s">
        <v>157</v>
      </c>
      <c r="C89" s="35" t="s">
        <v>29</v>
      </c>
      <c r="D89" s="32" t="s">
        <v>158</v>
      </c>
      <c r="E89" s="5" t="s">
        <v>106</v>
      </c>
      <c r="F89" s="17">
        <f>MC!F86</f>
        <v>110.22</v>
      </c>
      <c r="G89" s="53">
        <v>40.08</v>
      </c>
      <c r="H89" s="53">
        <f t="shared" ref="H89:H92" si="39">G89+($I$6*G89)</f>
        <v>51.586967999999999</v>
      </c>
      <c r="I89" s="622">
        <f t="shared" ref="I89:I90" si="40">H89*F89</f>
        <v>5685.9156129599996</v>
      </c>
    </row>
    <row r="90" spans="1:11" ht="45" customHeight="1" outlineLevel="1">
      <c r="A90" s="628" t="s">
        <v>69</v>
      </c>
      <c r="B90" s="35" t="str">
        <f>MC!B87</f>
        <v>ED-49786</v>
      </c>
      <c r="C90" s="35" t="s">
        <v>29</v>
      </c>
      <c r="D90" s="524" t="str">
        <f>MC!D87</f>
        <v>FORNECIMENTO DE CONCRETO ESTRUTURAL, PREPARADO EM
OBRA COM BETONEIRA, COM FCK 20MPA, INCLUSIVE
LANÇAMENTO, ADENSAMENTO E ACABAMENTO</v>
      </c>
      <c r="E90" s="525" t="s">
        <v>106</v>
      </c>
      <c r="F90" s="17">
        <f>MC!F87</f>
        <v>5.5110000000000001</v>
      </c>
      <c r="G90" s="53">
        <v>674.53</v>
      </c>
      <c r="H90" s="53">
        <f t="shared" si="39"/>
        <v>868.18756299999995</v>
      </c>
      <c r="I90" s="622">
        <f t="shared" si="40"/>
        <v>4784.5816596929999</v>
      </c>
    </row>
    <row r="91" spans="1:11" ht="60.6" customHeight="1" outlineLevel="1">
      <c r="A91" s="628" t="s">
        <v>415</v>
      </c>
      <c r="B91" s="35" t="s">
        <v>159</v>
      </c>
      <c r="C91" s="35" t="s">
        <v>29</v>
      </c>
      <c r="D91" s="32" t="s">
        <v>160</v>
      </c>
      <c r="E91" s="5" t="s">
        <v>106</v>
      </c>
      <c r="F91" s="17">
        <f>MC!F88</f>
        <v>121.242</v>
      </c>
      <c r="G91" s="53">
        <v>70.040000000000006</v>
      </c>
      <c r="H91" s="53">
        <f t="shared" si="39"/>
        <v>90.14848400000001</v>
      </c>
      <c r="I91" s="622">
        <f t="shared" ref="I91" si="41">H91*F91</f>
        <v>10929.782497128002</v>
      </c>
    </row>
    <row r="92" spans="1:11" ht="36.6" customHeight="1" outlineLevel="1">
      <c r="A92" s="628" t="s">
        <v>416</v>
      </c>
      <c r="B92" s="35">
        <v>98689</v>
      </c>
      <c r="C92" s="35" t="s">
        <v>102</v>
      </c>
      <c r="D92" s="32" t="s">
        <v>161</v>
      </c>
      <c r="E92" s="5" t="s">
        <v>113</v>
      </c>
      <c r="F92" s="17">
        <f>MC!F89</f>
        <v>1.6</v>
      </c>
      <c r="G92" s="53">
        <v>88.85</v>
      </c>
      <c r="H92" s="53">
        <f t="shared" si="39"/>
        <v>114.358835</v>
      </c>
      <c r="I92" s="622">
        <f t="shared" ref="I92" si="42">H92*F92</f>
        <v>182.97413600000002</v>
      </c>
    </row>
    <row r="93" spans="1:11" s="19" customFormat="1" ht="20.100000000000001" customHeight="1" outlineLevel="1">
      <c r="A93" s="646" t="s">
        <v>40</v>
      </c>
      <c r="B93" s="35"/>
      <c r="C93" s="35"/>
      <c r="D93" s="36" t="s">
        <v>103</v>
      </c>
      <c r="E93" s="35"/>
      <c r="F93" s="17"/>
      <c r="G93" s="17"/>
      <c r="H93" s="25"/>
      <c r="I93" s="630"/>
      <c r="J93" s="1"/>
      <c r="K93" s="20"/>
    </row>
    <row r="94" spans="1:11" ht="33.6" customHeight="1" outlineLevel="1">
      <c r="A94" s="628" t="s">
        <v>417</v>
      </c>
      <c r="B94" s="48" t="s">
        <v>164</v>
      </c>
      <c r="C94" s="48" t="s">
        <v>29</v>
      </c>
      <c r="D94" s="15" t="s">
        <v>172</v>
      </c>
      <c r="E94" s="5" t="s">
        <v>107</v>
      </c>
      <c r="F94" s="17">
        <f>MC!F91</f>
        <v>2</v>
      </c>
      <c r="G94" s="53">
        <v>390.64</v>
      </c>
      <c r="H94" s="53">
        <f t="shared" ref="H94:H95" si="43">G94+($I$6*G94)</f>
        <v>502.79274399999997</v>
      </c>
      <c r="I94" s="622">
        <f>H94*F94</f>
        <v>1005.5854879999999</v>
      </c>
    </row>
    <row r="95" spans="1:11" ht="45.6" customHeight="1" outlineLevel="1">
      <c r="A95" s="628" t="s">
        <v>70</v>
      </c>
      <c r="B95" s="48" t="s">
        <v>162</v>
      </c>
      <c r="C95" s="48" t="s">
        <v>29</v>
      </c>
      <c r="D95" s="49" t="s">
        <v>163</v>
      </c>
      <c r="E95" s="5" t="s">
        <v>106</v>
      </c>
      <c r="F95" s="17">
        <f>MC!F92</f>
        <v>0.36</v>
      </c>
      <c r="G95" s="53">
        <v>129.35</v>
      </c>
      <c r="H95" s="53">
        <f t="shared" si="43"/>
        <v>166.48638499999998</v>
      </c>
      <c r="I95" s="622">
        <f>H95*F95</f>
        <v>59.935098599999989</v>
      </c>
    </row>
    <row r="96" spans="1:11" ht="45.6" customHeight="1" outlineLevel="1">
      <c r="A96" s="628" t="s">
        <v>71</v>
      </c>
      <c r="B96" s="48" t="s">
        <v>273</v>
      </c>
      <c r="C96" s="48" t="s">
        <v>29</v>
      </c>
      <c r="D96" s="49" t="s">
        <v>272</v>
      </c>
      <c r="E96" s="5" t="s">
        <v>106</v>
      </c>
      <c r="F96" s="17">
        <f>MC!F93</f>
        <v>0.26999999999999996</v>
      </c>
      <c r="G96" s="53">
        <v>131.5</v>
      </c>
      <c r="H96" s="53">
        <f t="shared" ref="H96" si="44">G96+($I$6*G96)</f>
        <v>169.25364999999999</v>
      </c>
      <c r="I96" s="622">
        <f>H96*F96</f>
        <v>45.69848549999999</v>
      </c>
    </row>
    <row r="97" spans="1:11" ht="20.100000000000001" customHeight="1" outlineLevel="1">
      <c r="A97" s="623"/>
      <c r="B97" s="21"/>
      <c r="C97" s="21"/>
      <c r="D97" s="21"/>
      <c r="E97" s="21"/>
      <c r="F97" s="22" t="s">
        <v>50</v>
      </c>
      <c r="G97" s="22"/>
      <c r="H97" s="44"/>
      <c r="I97" s="631">
        <f>SUM(I89:I96)</f>
        <v>22694.472977881003</v>
      </c>
    </row>
    <row r="98" spans="1:11" s="187" customFormat="1" ht="20.100000000000001" customHeight="1">
      <c r="A98" s="634"/>
      <c r="B98" s="635"/>
      <c r="C98" s="635"/>
      <c r="D98" s="636"/>
      <c r="E98" s="635"/>
      <c r="F98" s="219"/>
      <c r="G98" s="220"/>
      <c r="H98" s="637"/>
      <c r="I98" s="638"/>
      <c r="K98" s="188"/>
    </row>
    <row r="99" spans="1:11" ht="20.100000000000001" customHeight="1">
      <c r="A99" s="619">
        <v>11</v>
      </c>
      <c r="B99" s="41"/>
      <c r="C99" s="41"/>
      <c r="D99" s="39" t="s">
        <v>92</v>
      </c>
      <c r="E99" s="39"/>
      <c r="F99" s="12"/>
      <c r="G99" s="12"/>
      <c r="H99" s="39"/>
      <c r="I99" s="620"/>
    </row>
    <row r="100" spans="1:11" ht="33.6" customHeight="1" outlineLevel="1">
      <c r="A100" s="628" t="s">
        <v>0</v>
      </c>
      <c r="B100" s="47" t="s">
        <v>168</v>
      </c>
      <c r="C100" s="35" t="s">
        <v>29</v>
      </c>
      <c r="D100" s="52" t="s">
        <v>169</v>
      </c>
      <c r="E100" s="5" t="s">
        <v>106</v>
      </c>
      <c r="F100" s="17">
        <f>MC!F97</f>
        <v>385.2999999999999</v>
      </c>
      <c r="G100" s="53">
        <v>17.329999999999998</v>
      </c>
      <c r="H100" s="53">
        <f t="shared" ref="H100:H104" si="45">G100+($I$6*G100)</f>
        <v>22.305442999999997</v>
      </c>
      <c r="I100" s="622">
        <f t="shared" ref="I100:I104" si="46">H100*F100</f>
        <v>8594.2871878999958</v>
      </c>
    </row>
    <row r="101" spans="1:11" ht="33.6" customHeight="1" outlineLevel="1">
      <c r="A101" s="628" t="s">
        <v>54</v>
      </c>
      <c r="B101" s="47" t="s">
        <v>167</v>
      </c>
      <c r="C101" s="35" t="s">
        <v>29</v>
      </c>
      <c r="D101" s="52" t="s">
        <v>166</v>
      </c>
      <c r="E101" s="5" t="s">
        <v>106</v>
      </c>
      <c r="F101" s="17">
        <f>MC!F98</f>
        <v>110.21999999999998</v>
      </c>
      <c r="G101" s="53">
        <v>15.64</v>
      </c>
      <c r="H101" s="53">
        <f t="shared" si="45"/>
        <v>20.130244000000001</v>
      </c>
      <c r="I101" s="622">
        <f t="shared" si="46"/>
        <v>2218.7554936799997</v>
      </c>
    </row>
    <row r="102" spans="1:11" ht="33.6" customHeight="1" outlineLevel="1">
      <c r="A102" s="628" t="s">
        <v>7</v>
      </c>
      <c r="B102" s="47" t="s">
        <v>170</v>
      </c>
      <c r="C102" s="35" t="s">
        <v>29</v>
      </c>
      <c r="D102" s="52" t="s">
        <v>171</v>
      </c>
      <c r="E102" s="5" t="s">
        <v>106</v>
      </c>
      <c r="F102" s="17">
        <f>MC!F99</f>
        <v>275.07999999999993</v>
      </c>
      <c r="G102" s="53">
        <v>14.1</v>
      </c>
      <c r="H102" s="53">
        <f t="shared" si="45"/>
        <v>18.148109999999999</v>
      </c>
      <c r="I102" s="622">
        <f t="shared" si="46"/>
        <v>4992.1820987999981</v>
      </c>
    </row>
    <row r="103" spans="1:11" ht="33.6" customHeight="1" outlineLevel="1">
      <c r="A103" s="628" t="s">
        <v>1</v>
      </c>
      <c r="B103" s="47">
        <v>102219</v>
      </c>
      <c r="C103" s="35" t="s">
        <v>102</v>
      </c>
      <c r="D103" s="52" t="s">
        <v>165</v>
      </c>
      <c r="E103" s="5" t="s">
        <v>106</v>
      </c>
      <c r="F103" s="17">
        <f>MC!F100</f>
        <v>5.82</v>
      </c>
      <c r="G103" s="53">
        <v>16.37</v>
      </c>
      <c r="H103" s="53">
        <f t="shared" si="45"/>
        <v>21.069827000000004</v>
      </c>
      <c r="I103" s="622">
        <f t="shared" si="46"/>
        <v>122.62639314000003</v>
      </c>
    </row>
    <row r="104" spans="1:11" ht="33.6" customHeight="1" outlineLevel="1">
      <c r="A104" s="628" t="s">
        <v>418</v>
      </c>
      <c r="B104" s="47">
        <v>102203</v>
      </c>
      <c r="C104" s="35" t="s">
        <v>102</v>
      </c>
      <c r="D104" s="52" t="s">
        <v>134</v>
      </c>
      <c r="E104" s="5" t="s">
        <v>106</v>
      </c>
      <c r="F104" s="17">
        <f>MC!F101</f>
        <v>6.7200000000000006</v>
      </c>
      <c r="G104" s="53">
        <v>9.68</v>
      </c>
      <c r="H104" s="53">
        <f t="shared" si="45"/>
        <v>12.459128</v>
      </c>
      <c r="I104" s="622">
        <f t="shared" si="46"/>
        <v>83.725340160000002</v>
      </c>
    </row>
    <row r="105" spans="1:11" ht="20.100000000000001" customHeight="1" outlineLevel="1">
      <c r="A105" s="623"/>
      <c r="B105" s="21"/>
      <c r="C105" s="21"/>
      <c r="D105" s="21"/>
      <c r="E105" s="21"/>
      <c r="F105" s="22" t="s">
        <v>50</v>
      </c>
      <c r="G105" s="22"/>
      <c r="H105" s="44"/>
      <c r="I105" s="631">
        <f>SUM(I100:I104)</f>
        <v>16011.576513679993</v>
      </c>
    </row>
    <row r="106" spans="1:11" s="221" customFormat="1" ht="20.100000000000001" customHeight="1">
      <c r="A106" s="634"/>
      <c r="B106" s="635"/>
      <c r="C106" s="635"/>
      <c r="D106" s="636"/>
      <c r="E106" s="635"/>
      <c r="F106" s="219"/>
      <c r="G106" s="220"/>
      <c r="H106" s="637"/>
      <c r="I106" s="638"/>
      <c r="J106" s="187"/>
      <c r="K106" s="188"/>
    </row>
    <row r="107" spans="1:11" ht="20.100000000000001" customHeight="1">
      <c r="A107" s="619">
        <v>12</v>
      </c>
      <c r="B107" s="41"/>
      <c r="C107" s="41"/>
      <c r="D107" s="39" t="s">
        <v>101</v>
      </c>
      <c r="E107" s="39"/>
      <c r="F107" s="12"/>
      <c r="G107" s="12"/>
      <c r="H107" s="39"/>
      <c r="I107" s="620"/>
    </row>
    <row r="108" spans="1:11" s="19" customFormat="1" ht="20.100000000000001" customHeight="1" outlineLevel="1">
      <c r="A108" s="647" t="s">
        <v>2</v>
      </c>
      <c r="B108" s="18"/>
      <c r="C108" s="18"/>
      <c r="D108" s="6" t="s">
        <v>9</v>
      </c>
      <c r="E108" s="45"/>
      <c r="F108" s="54"/>
      <c r="G108" s="54"/>
      <c r="H108" s="306"/>
      <c r="I108" s="648"/>
      <c r="K108" s="326"/>
    </row>
    <row r="109" spans="1:11" s="19" customFormat="1" ht="55.2" customHeight="1" outlineLevel="1">
      <c r="A109" s="649" t="s">
        <v>73</v>
      </c>
      <c r="B109" s="320">
        <v>101875</v>
      </c>
      <c r="C109" s="56" t="s">
        <v>102</v>
      </c>
      <c r="D109" s="55" t="s">
        <v>144</v>
      </c>
      <c r="E109" s="321" t="s">
        <v>107</v>
      </c>
      <c r="F109" s="17">
        <f>MC!F106</f>
        <v>1</v>
      </c>
      <c r="G109" s="53">
        <v>376.44</v>
      </c>
      <c r="H109" s="322">
        <f t="shared" ref="H109:H112" si="47">G109+($I$6*G109)</f>
        <v>484.51592399999998</v>
      </c>
      <c r="I109" s="650">
        <f t="shared" ref="I109:I112" si="48">H109*F109</f>
        <v>484.51592399999998</v>
      </c>
      <c r="K109" s="326"/>
    </row>
    <row r="110" spans="1:11" s="19" customFormat="1" ht="34.799999999999997" customHeight="1" outlineLevel="1">
      <c r="A110" s="649" t="s">
        <v>74</v>
      </c>
      <c r="B110" s="320">
        <v>93653</v>
      </c>
      <c r="C110" s="56" t="s">
        <v>102</v>
      </c>
      <c r="D110" s="55" t="s">
        <v>312</v>
      </c>
      <c r="E110" s="321" t="s">
        <v>107</v>
      </c>
      <c r="F110" s="17">
        <f>MC!F107</f>
        <v>2</v>
      </c>
      <c r="G110" s="53">
        <v>16.82</v>
      </c>
      <c r="H110" s="322">
        <f t="shared" si="47"/>
        <v>21.649022000000002</v>
      </c>
      <c r="I110" s="650">
        <f t="shared" si="48"/>
        <v>43.298044000000004</v>
      </c>
      <c r="K110" s="326"/>
    </row>
    <row r="111" spans="1:11" s="19" customFormat="1" ht="34.799999999999997" customHeight="1" outlineLevel="1">
      <c r="A111" s="649" t="s">
        <v>424</v>
      </c>
      <c r="B111" s="320">
        <v>93656</v>
      </c>
      <c r="C111" s="56" t="s">
        <v>102</v>
      </c>
      <c r="D111" s="55" t="s">
        <v>313</v>
      </c>
      <c r="E111" s="321" t="s">
        <v>107</v>
      </c>
      <c r="F111" s="17">
        <f>MC!F108</f>
        <v>2</v>
      </c>
      <c r="G111" s="53">
        <v>18.62</v>
      </c>
      <c r="H111" s="322">
        <f t="shared" si="47"/>
        <v>23.965802000000004</v>
      </c>
      <c r="I111" s="650">
        <f t="shared" si="48"/>
        <v>47.931604000000007</v>
      </c>
      <c r="K111" s="326"/>
    </row>
    <row r="112" spans="1:11" s="19" customFormat="1" ht="34.799999999999997" customHeight="1" outlineLevel="1">
      <c r="A112" s="649" t="s">
        <v>83</v>
      </c>
      <c r="B112" s="320">
        <v>93665</v>
      </c>
      <c r="C112" s="56" t="s">
        <v>102</v>
      </c>
      <c r="D112" s="55" t="s">
        <v>314</v>
      </c>
      <c r="E112" s="321" t="s">
        <v>107</v>
      </c>
      <c r="F112" s="17">
        <f>MC!F109</f>
        <v>1</v>
      </c>
      <c r="G112" s="53">
        <v>95.09</v>
      </c>
      <c r="H112" s="322">
        <f t="shared" si="47"/>
        <v>122.39033900000001</v>
      </c>
      <c r="I112" s="650">
        <f t="shared" si="48"/>
        <v>122.39033900000001</v>
      </c>
      <c r="K112" s="326"/>
    </row>
    <row r="113" spans="1:11" s="19" customFormat="1" ht="20.100000000000001" customHeight="1" outlineLevel="1">
      <c r="A113" s="647" t="s">
        <v>3</v>
      </c>
      <c r="B113" s="18"/>
      <c r="C113" s="18"/>
      <c r="D113" s="6" t="s">
        <v>10</v>
      </c>
      <c r="E113" s="45"/>
      <c r="F113" s="54"/>
      <c r="G113" s="54"/>
      <c r="H113" s="306"/>
      <c r="I113" s="648"/>
      <c r="K113" s="326"/>
    </row>
    <row r="114" spans="1:11" s="19" customFormat="1" ht="49.2" customHeight="1" outlineLevel="1">
      <c r="A114" s="649" t="s">
        <v>75</v>
      </c>
      <c r="B114" s="320">
        <v>91834</v>
      </c>
      <c r="C114" s="56" t="s">
        <v>102</v>
      </c>
      <c r="D114" s="55" t="s">
        <v>177</v>
      </c>
      <c r="E114" s="321" t="s">
        <v>113</v>
      </c>
      <c r="F114" s="17">
        <f>MC!F111</f>
        <v>132.6</v>
      </c>
      <c r="G114" s="53">
        <v>10.17</v>
      </c>
      <c r="H114" s="322">
        <f t="shared" ref="H114:H120" si="49">G114+($I$6*G114)</f>
        <v>13.089807</v>
      </c>
      <c r="I114" s="650">
        <f t="shared" ref="I114:I115" si="50">H114*F114</f>
        <v>1735.7084081999999</v>
      </c>
      <c r="K114" s="326"/>
    </row>
    <row r="115" spans="1:11" s="19" customFormat="1" ht="49.2" customHeight="1" outlineLevel="1">
      <c r="A115" s="649" t="s">
        <v>425</v>
      </c>
      <c r="B115" s="320">
        <v>91836</v>
      </c>
      <c r="C115" s="56" t="s">
        <v>102</v>
      </c>
      <c r="D115" s="55" t="s">
        <v>178</v>
      </c>
      <c r="E115" s="321" t="s">
        <v>113</v>
      </c>
      <c r="F115" s="17">
        <f>MC!F112</f>
        <v>20</v>
      </c>
      <c r="G115" s="53">
        <v>12.97</v>
      </c>
      <c r="H115" s="322">
        <f t="shared" si="49"/>
        <v>16.693687000000001</v>
      </c>
      <c r="I115" s="650">
        <f t="shared" si="50"/>
        <v>333.87374</v>
      </c>
      <c r="K115" s="326"/>
    </row>
    <row r="116" spans="1:11" s="19" customFormat="1" ht="49.2" customHeight="1" outlineLevel="1">
      <c r="A116" s="649" t="s">
        <v>315</v>
      </c>
      <c r="B116" s="320" t="s">
        <v>179</v>
      </c>
      <c r="C116" s="56" t="s">
        <v>29</v>
      </c>
      <c r="D116" s="55" t="s">
        <v>180</v>
      </c>
      <c r="E116" s="321" t="s">
        <v>107</v>
      </c>
      <c r="F116" s="17">
        <f>MC!F113</f>
        <v>1</v>
      </c>
      <c r="G116" s="53">
        <v>144.85</v>
      </c>
      <c r="H116" s="322">
        <f t="shared" si="49"/>
        <v>186.43643499999999</v>
      </c>
      <c r="I116" s="650">
        <f t="shared" ref="I116:I117" si="51">H116*F116</f>
        <v>186.43643499999999</v>
      </c>
      <c r="K116" s="326"/>
    </row>
    <row r="117" spans="1:11" s="19" customFormat="1" ht="49.2" customHeight="1" outlineLevel="1">
      <c r="A117" s="649" t="s">
        <v>76</v>
      </c>
      <c r="B117" s="320">
        <v>91939</v>
      </c>
      <c r="C117" s="56" t="s">
        <v>102</v>
      </c>
      <c r="D117" s="55" t="s">
        <v>306</v>
      </c>
      <c r="E117" s="321" t="s">
        <v>107</v>
      </c>
      <c r="F117" s="17">
        <f>MC!F114</f>
        <v>6</v>
      </c>
      <c r="G117" s="53">
        <v>27.91</v>
      </c>
      <c r="H117" s="322">
        <f t="shared" si="49"/>
        <v>35.922961000000001</v>
      </c>
      <c r="I117" s="650">
        <f t="shared" si="51"/>
        <v>215.537766</v>
      </c>
      <c r="K117" s="326"/>
    </row>
    <row r="118" spans="1:11" s="19" customFormat="1" ht="34.799999999999997" customHeight="1" outlineLevel="1">
      <c r="A118" s="649" t="s">
        <v>426</v>
      </c>
      <c r="B118" s="320">
        <v>91940</v>
      </c>
      <c r="C118" s="56" t="s">
        <v>102</v>
      </c>
      <c r="D118" s="55" t="s">
        <v>307</v>
      </c>
      <c r="E118" s="321" t="s">
        <v>107</v>
      </c>
      <c r="F118" s="17">
        <f>MC!F115</f>
        <v>4</v>
      </c>
      <c r="G118" s="53">
        <v>16.309999999999999</v>
      </c>
      <c r="H118" s="322">
        <f t="shared" si="49"/>
        <v>20.992601000000001</v>
      </c>
      <c r="I118" s="650">
        <f t="shared" ref="I118:I120" si="52">H118*F118</f>
        <v>83.970404000000002</v>
      </c>
      <c r="K118" s="326"/>
    </row>
    <row r="119" spans="1:11" s="19" customFormat="1" ht="34.799999999999997" customHeight="1" outlineLevel="1">
      <c r="A119" s="649" t="s">
        <v>427</v>
      </c>
      <c r="B119" s="320">
        <v>91941</v>
      </c>
      <c r="C119" s="56" t="s">
        <v>102</v>
      </c>
      <c r="D119" s="55" t="s">
        <v>308</v>
      </c>
      <c r="E119" s="321" t="s">
        <v>107</v>
      </c>
      <c r="F119" s="17">
        <f>MC!F116</f>
        <v>16</v>
      </c>
      <c r="G119" s="53">
        <v>10.62</v>
      </c>
      <c r="H119" s="322">
        <f t="shared" ref="H119" si="53">G119+($I$6*G119)</f>
        <v>13.669001999999999</v>
      </c>
      <c r="I119" s="650">
        <f t="shared" ref="I119" si="54">H119*F119</f>
        <v>218.70403199999998</v>
      </c>
      <c r="K119" s="326"/>
    </row>
    <row r="120" spans="1:11" s="19" customFormat="1" ht="34.799999999999997" customHeight="1" outlineLevel="1">
      <c r="A120" s="649" t="s">
        <v>428</v>
      </c>
      <c r="B120" s="320">
        <v>91936</v>
      </c>
      <c r="C120" s="56" t="s">
        <v>102</v>
      </c>
      <c r="D120" s="55" t="s">
        <v>309</v>
      </c>
      <c r="E120" s="321" t="s">
        <v>107</v>
      </c>
      <c r="F120" s="17">
        <f>MC!F117</f>
        <v>12</v>
      </c>
      <c r="G120" s="53">
        <v>17.02</v>
      </c>
      <c r="H120" s="322">
        <f t="shared" si="49"/>
        <v>21.906441999999998</v>
      </c>
      <c r="I120" s="650">
        <f t="shared" si="52"/>
        <v>262.87730399999998</v>
      </c>
      <c r="K120" s="326"/>
    </row>
    <row r="121" spans="1:11" s="19" customFormat="1" ht="20.100000000000001" customHeight="1" outlineLevel="1">
      <c r="A121" s="647" t="s">
        <v>429</v>
      </c>
      <c r="B121" s="18"/>
      <c r="C121" s="18"/>
      <c r="D121" s="6" t="s">
        <v>91</v>
      </c>
      <c r="E121" s="323"/>
      <c r="F121" s="17"/>
      <c r="G121" s="17"/>
      <c r="H121" s="306"/>
      <c r="I121" s="648"/>
      <c r="K121" s="326"/>
    </row>
    <row r="122" spans="1:11" s="19" customFormat="1" ht="34.799999999999997" customHeight="1" outlineLevel="1">
      <c r="A122" s="649" t="s">
        <v>430</v>
      </c>
      <c r="B122" s="320">
        <v>91926</v>
      </c>
      <c r="C122" s="56" t="s">
        <v>102</v>
      </c>
      <c r="D122" s="55" t="s">
        <v>145</v>
      </c>
      <c r="E122" s="321" t="s">
        <v>113</v>
      </c>
      <c r="F122" s="17">
        <f>MC!F119</f>
        <v>51</v>
      </c>
      <c r="G122" s="53">
        <v>3.64</v>
      </c>
      <c r="H122" s="322">
        <f t="shared" ref="H122:H124" si="55">G122+($I$6*G122)</f>
        <v>4.6850440000000004</v>
      </c>
      <c r="I122" s="650">
        <f t="shared" ref="I122:I124" si="56">H122*F122</f>
        <v>238.93724400000002</v>
      </c>
      <c r="K122" s="326"/>
    </row>
    <row r="123" spans="1:11" s="19" customFormat="1" ht="34.799999999999997" customHeight="1" outlineLevel="1">
      <c r="A123" s="649" t="s">
        <v>431</v>
      </c>
      <c r="B123" s="320">
        <v>91928</v>
      </c>
      <c r="C123" s="56" t="s">
        <v>102</v>
      </c>
      <c r="D123" s="55" t="s">
        <v>146</v>
      </c>
      <c r="E123" s="321" t="s">
        <v>113</v>
      </c>
      <c r="F123" s="17">
        <f>MC!F120</f>
        <v>81.599999999999994</v>
      </c>
      <c r="G123" s="53">
        <v>5.63</v>
      </c>
      <c r="H123" s="322">
        <f t="shared" si="55"/>
        <v>7.2463730000000002</v>
      </c>
      <c r="I123" s="650">
        <f t="shared" si="56"/>
        <v>591.30403679999995</v>
      </c>
      <c r="K123" s="326"/>
    </row>
    <row r="124" spans="1:11" s="19" customFormat="1" ht="34.799999999999997" customHeight="1" outlineLevel="1">
      <c r="A124" s="649" t="s">
        <v>432</v>
      </c>
      <c r="B124" s="320">
        <v>91932</v>
      </c>
      <c r="C124" s="56" t="s">
        <v>102</v>
      </c>
      <c r="D124" s="55" t="s">
        <v>147</v>
      </c>
      <c r="E124" s="321" t="s">
        <v>113</v>
      </c>
      <c r="F124" s="17">
        <f>MC!F121</f>
        <v>60</v>
      </c>
      <c r="G124" s="53">
        <v>14.04</v>
      </c>
      <c r="H124" s="322">
        <f t="shared" si="55"/>
        <v>18.070884</v>
      </c>
      <c r="I124" s="650">
        <f t="shared" si="56"/>
        <v>1084.2530400000001</v>
      </c>
      <c r="K124" s="326"/>
    </row>
    <row r="125" spans="1:11" s="19" customFormat="1" ht="20.100000000000001" customHeight="1" outlineLevel="1">
      <c r="A125" s="647" t="s">
        <v>433</v>
      </c>
      <c r="B125" s="18"/>
      <c r="C125" s="18"/>
      <c r="D125" s="6" t="s">
        <v>94</v>
      </c>
      <c r="E125" s="323"/>
      <c r="F125" s="54"/>
      <c r="G125" s="54"/>
      <c r="H125" s="306"/>
      <c r="I125" s="648"/>
      <c r="K125" s="326"/>
    </row>
    <row r="126" spans="1:11" s="19" customFormat="1" ht="34.799999999999997" customHeight="1" outlineLevel="1">
      <c r="A126" s="649" t="s">
        <v>434</v>
      </c>
      <c r="B126" s="320">
        <v>91996</v>
      </c>
      <c r="C126" s="56" t="s">
        <v>102</v>
      </c>
      <c r="D126" s="55" t="s">
        <v>141</v>
      </c>
      <c r="E126" s="321" t="s">
        <v>107</v>
      </c>
      <c r="F126" s="17">
        <f>MC!F123</f>
        <v>16</v>
      </c>
      <c r="G126" s="53">
        <v>31.76</v>
      </c>
      <c r="H126" s="322">
        <f t="shared" ref="H126:H129" si="57">G126+($I$6*G126)</f>
        <v>40.878296000000006</v>
      </c>
      <c r="I126" s="650">
        <f t="shared" ref="I126" si="58">H126*F126</f>
        <v>654.0527360000001</v>
      </c>
      <c r="K126" s="326"/>
    </row>
    <row r="127" spans="1:11" s="19" customFormat="1" ht="34.799999999999997" customHeight="1" outlineLevel="1">
      <c r="A127" s="649" t="s">
        <v>435</v>
      </c>
      <c r="B127" s="320">
        <v>91953</v>
      </c>
      <c r="C127" s="56" t="s">
        <v>102</v>
      </c>
      <c r="D127" s="55" t="s">
        <v>142</v>
      </c>
      <c r="E127" s="321" t="s">
        <v>107</v>
      </c>
      <c r="F127" s="17">
        <f>MC!F124</f>
        <v>2</v>
      </c>
      <c r="G127" s="53">
        <v>27.02</v>
      </c>
      <c r="H127" s="322">
        <f t="shared" si="57"/>
        <v>34.777442000000001</v>
      </c>
      <c r="I127" s="650">
        <f t="shared" ref="I127:I129" si="59">H127*F127</f>
        <v>69.554884000000001</v>
      </c>
      <c r="K127" s="326"/>
    </row>
    <row r="128" spans="1:11" s="19" customFormat="1" ht="34.799999999999997" customHeight="1" outlineLevel="1">
      <c r="A128" s="649" t="s">
        <v>436</v>
      </c>
      <c r="B128" s="320">
        <v>91967</v>
      </c>
      <c r="C128" s="56" t="s">
        <v>102</v>
      </c>
      <c r="D128" s="55" t="s">
        <v>143</v>
      </c>
      <c r="E128" s="321" t="s">
        <v>107</v>
      </c>
      <c r="F128" s="17">
        <f>MC!F125</f>
        <v>2</v>
      </c>
      <c r="G128" s="53">
        <v>56.56</v>
      </c>
      <c r="H128" s="322">
        <f t="shared" si="57"/>
        <v>72.798376000000005</v>
      </c>
      <c r="I128" s="650">
        <f t="shared" si="59"/>
        <v>145.59675200000001</v>
      </c>
      <c r="K128" s="326"/>
    </row>
    <row r="129" spans="1:16384" s="19" customFormat="1" ht="52.2" customHeight="1" outlineLevel="1">
      <c r="A129" s="649" t="s">
        <v>437</v>
      </c>
      <c r="B129" s="320" t="s">
        <v>297</v>
      </c>
      <c r="C129" s="56" t="s">
        <v>29</v>
      </c>
      <c r="D129" s="55" t="s">
        <v>298</v>
      </c>
      <c r="E129" s="321" t="s">
        <v>107</v>
      </c>
      <c r="F129" s="17">
        <f>MC!F126</f>
        <v>12</v>
      </c>
      <c r="G129" s="53">
        <v>199.79</v>
      </c>
      <c r="H129" s="322">
        <f t="shared" si="57"/>
        <v>257.14970899999997</v>
      </c>
      <c r="I129" s="650">
        <f t="shared" si="59"/>
        <v>3085.7965079999994</v>
      </c>
      <c r="K129" s="326"/>
    </row>
    <row r="130" spans="1:16384" s="19" customFormat="1" ht="20.100000000000001" customHeight="1" outlineLevel="1">
      <c r="A130" s="651"/>
      <c r="B130" s="324"/>
      <c r="C130" s="324"/>
      <c r="D130" s="324"/>
      <c r="E130" s="324"/>
      <c r="F130" s="325" t="s">
        <v>50</v>
      </c>
      <c r="G130" s="325"/>
      <c r="H130" s="6"/>
      <c r="I130" s="652">
        <f>SUM(I109:I129)</f>
        <v>9604.7392010000003</v>
      </c>
      <c r="K130" s="326"/>
    </row>
    <row r="131" spans="1:16384" s="233" customFormat="1" ht="20.100000000000001" customHeight="1" outlineLevel="1">
      <c r="A131" s="653"/>
      <c r="B131" s="654"/>
      <c r="C131" s="654"/>
      <c r="D131" s="654"/>
      <c r="E131" s="654"/>
      <c r="F131" s="655"/>
      <c r="G131" s="655"/>
      <c r="H131" s="654"/>
      <c r="I131" s="656"/>
      <c r="K131" s="234"/>
    </row>
    <row r="132" spans="1:16384" s="19" customFormat="1" ht="20.100000000000001" customHeight="1">
      <c r="A132" s="619">
        <v>13</v>
      </c>
      <c r="B132" s="41"/>
      <c r="C132" s="41"/>
      <c r="D132" s="39" t="s">
        <v>49</v>
      </c>
      <c r="E132" s="39"/>
      <c r="F132" s="12"/>
      <c r="G132" s="12"/>
      <c r="H132" s="39"/>
      <c r="I132" s="620"/>
      <c r="J132" s="1"/>
      <c r="K132" s="20"/>
    </row>
    <row r="133" spans="1:16384" ht="20.100000000000001" customHeight="1" outlineLevel="1">
      <c r="A133" s="629" t="s">
        <v>8</v>
      </c>
      <c r="B133" s="40"/>
      <c r="C133" s="40"/>
      <c r="D133" s="42" t="s">
        <v>97</v>
      </c>
      <c r="E133" s="42"/>
      <c r="F133" s="17"/>
      <c r="G133" s="17"/>
      <c r="H133" s="25"/>
      <c r="I133" s="630"/>
    </row>
    <row r="134" spans="1:16384" ht="28.8" customHeight="1" outlineLevel="1">
      <c r="A134" s="628" t="s">
        <v>77</v>
      </c>
      <c r="B134" s="33" t="s">
        <v>174</v>
      </c>
      <c r="C134" s="35" t="s">
        <v>29</v>
      </c>
      <c r="D134" s="52" t="s">
        <v>173</v>
      </c>
      <c r="E134" s="5" t="s">
        <v>106</v>
      </c>
      <c r="F134" s="17">
        <f>MC!F131</f>
        <v>1.7600000000000002</v>
      </c>
      <c r="G134" s="53">
        <v>264.26</v>
      </c>
      <c r="H134" s="53">
        <f t="shared" ref="H134" si="60">G134+($I$6*G134)</f>
        <v>340.12904600000002</v>
      </c>
      <c r="I134" s="622">
        <f t="shared" ref="I134" si="61">H134*F134</f>
        <v>598.62712096000007</v>
      </c>
    </row>
    <row r="135" spans="1:16384" ht="19.5" customHeight="1" outlineLevel="1">
      <c r="A135" s="623"/>
      <c r="B135" s="21"/>
      <c r="C135" s="21"/>
      <c r="D135" s="21"/>
      <c r="E135" s="21"/>
      <c r="F135" s="22" t="s">
        <v>50</v>
      </c>
      <c r="G135" s="22"/>
      <c r="H135" s="44"/>
      <c r="I135" s="631">
        <f>SUM(I134:I134)</f>
        <v>598.62712096000007</v>
      </c>
    </row>
    <row r="136" spans="1:16384" s="187" customFormat="1" ht="20.100000000000001" customHeight="1">
      <c r="A136" s="634"/>
      <c r="B136" s="635"/>
      <c r="C136" s="635"/>
      <c r="D136" s="636"/>
      <c r="E136" s="635"/>
      <c r="F136" s="219"/>
      <c r="G136" s="220"/>
      <c r="H136" s="637"/>
      <c r="I136" s="638"/>
      <c r="K136" s="188"/>
    </row>
    <row r="137" spans="1:16384" ht="20.100000000000001" customHeight="1">
      <c r="A137" s="619">
        <v>14</v>
      </c>
      <c r="B137" s="41"/>
      <c r="C137" s="41"/>
      <c r="D137" s="39" t="s">
        <v>6</v>
      </c>
      <c r="E137" s="39"/>
      <c r="F137" s="12"/>
      <c r="G137" s="12"/>
      <c r="H137" s="39"/>
      <c r="I137" s="620"/>
    </row>
    <row r="138" spans="1:16384" ht="24.6" customHeight="1" outlineLevel="1">
      <c r="A138" s="628" t="s">
        <v>4</v>
      </c>
      <c r="B138" s="33" t="s">
        <v>138</v>
      </c>
      <c r="C138" s="35" t="s">
        <v>29</v>
      </c>
      <c r="D138" s="52" t="s">
        <v>137</v>
      </c>
      <c r="E138" s="5" t="s">
        <v>106</v>
      </c>
      <c r="F138" s="17">
        <f>MC!F135</f>
        <v>110.22</v>
      </c>
      <c r="G138" s="53">
        <v>6.56</v>
      </c>
      <c r="H138" s="53">
        <f t="shared" ref="H138:H139" si="62">G138+($I$6*G138)</f>
        <v>8.4433759999999989</v>
      </c>
      <c r="I138" s="622">
        <f t="shared" ref="I138:I139" si="63">H138*F138</f>
        <v>930.62890271999981</v>
      </c>
    </row>
    <row r="139" spans="1:16384" ht="24.6" customHeight="1" outlineLevel="1">
      <c r="A139" s="628" t="s">
        <v>5</v>
      </c>
      <c r="B139" s="33" t="s">
        <v>140</v>
      </c>
      <c r="C139" s="35" t="s">
        <v>29</v>
      </c>
      <c r="D139" s="52" t="s">
        <v>139</v>
      </c>
      <c r="E139" s="5" t="s">
        <v>107</v>
      </c>
      <c r="F139" s="17">
        <f>MC!F136</f>
        <v>1</v>
      </c>
      <c r="G139" s="53">
        <v>989.6</v>
      </c>
      <c r="H139" s="53">
        <f t="shared" si="62"/>
        <v>1273.71416</v>
      </c>
      <c r="I139" s="622">
        <f t="shared" si="63"/>
        <v>1273.71416</v>
      </c>
    </row>
    <row r="140" spans="1:16384" ht="20.100000000000001" customHeight="1" outlineLevel="1">
      <c r="A140" s="623"/>
      <c r="B140" s="21"/>
      <c r="C140" s="21"/>
      <c r="D140" s="21"/>
      <c r="E140" s="21"/>
      <c r="F140" s="22" t="s">
        <v>50</v>
      </c>
      <c r="G140" s="22"/>
      <c r="H140" s="44"/>
      <c r="I140" s="631">
        <f>SUM(I138:I139)</f>
        <v>2204.3430627199996</v>
      </c>
    </row>
    <row r="141" spans="1:16384" ht="20.100000000000001" customHeight="1">
      <c r="A141" s="625"/>
      <c r="B141" s="611"/>
      <c r="C141" s="611"/>
      <c r="D141" s="626"/>
      <c r="E141" s="611"/>
      <c r="F141" s="11"/>
      <c r="G141" s="10"/>
      <c r="H141" s="612"/>
      <c r="I141" s="627"/>
    </row>
    <row r="142" spans="1:16384" ht="20.100000000000001" customHeight="1">
      <c r="A142" s="657"/>
      <c r="B142" s="23"/>
      <c r="C142" s="23"/>
      <c r="D142" s="23"/>
      <c r="E142" s="23"/>
      <c r="F142" s="23"/>
      <c r="G142" s="24" t="s">
        <v>100</v>
      </c>
      <c r="H142" s="16"/>
      <c r="I142" s="658">
        <f>I140+I135+I130+I105+I97+I85+I76+I72+I63+I54+I49+I29+I17+I11</f>
        <v>192167.27723385714</v>
      </c>
    </row>
    <row r="143" spans="1:16384" s="598" customFormat="1" ht="10.199999999999999" customHeight="1" thickBot="1">
      <c r="A143" s="659"/>
      <c r="B143" s="595"/>
      <c r="C143" s="595"/>
      <c r="D143" s="595"/>
      <c r="E143" s="595"/>
      <c r="F143" s="595"/>
      <c r="G143" s="596"/>
      <c r="H143" s="597"/>
      <c r="I143" s="660"/>
      <c r="K143" s="20"/>
    </row>
    <row r="144" spans="1:16384" ht="29.4" customHeight="1">
      <c r="A144" s="729" t="s">
        <v>442</v>
      </c>
      <c r="B144" s="727"/>
      <c r="C144" s="727"/>
      <c r="D144" s="727"/>
      <c r="E144" s="727"/>
      <c r="F144" s="727"/>
      <c r="G144" s="727"/>
      <c r="H144" s="727"/>
      <c r="I144" s="730"/>
      <c r="J144" s="727"/>
      <c r="K144" s="727"/>
      <c r="L144" s="727"/>
      <c r="M144" s="727"/>
      <c r="N144" s="727"/>
      <c r="O144" s="727"/>
      <c r="P144" s="727"/>
      <c r="Q144" s="727"/>
      <c r="R144" s="727"/>
      <c r="S144" s="727"/>
      <c r="T144" s="727"/>
      <c r="U144" s="727"/>
      <c r="V144" s="727"/>
      <c r="W144" s="727"/>
      <c r="X144" s="727"/>
      <c r="Y144" s="727"/>
      <c r="Z144" s="727"/>
      <c r="AA144" s="727"/>
      <c r="AB144" s="727"/>
      <c r="AC144" s="727"/>
      <c r="AD144" s="727"/>
      <c r="AE144" s="727"/>
      <c r="AF144" s="727"/>
      <c r="AG144" s="727"/>
      <c r="AH144" s="727"/>
      <c r="AI144" s="727"/>
      <c r="AJ144" s="727"/>
      <c r="AK144" s="727"/>
      <c r="AL144" s="727"/>
      <c r="AM144" s="727"/>
      <c r="AN144" s="727"/>
      <c r="AO144" s="727"/>
      <c r="AP144" s="727"/>
      <c r="AQ144" s="727"/>
      <c r="AR144" s="727"/>
      <c r="AS144" s="727"/>
      <c r="AT144" s="727"/>
      <c r="AU144" s="727"/>
      <c r="AV144" s="727"/>
      <c r="AW144" s="727"/>
      <c r="AX144" s="727"/>
      <c r="AY144" s="727"/>
      <c r="AZ144" s="727"/>
      <c r="BA144" s="727"/>
      <c r="BB144" s="727"/>
      <c r="BC144" s="727"/>
      <c r="BD144" s="727"/>
      <c r="BE144" s="727"/>
      <c r="BF144" s="727"/>
      <c r="BG144" s="727"/>
      <c r="BH144" s="727"/>
      <c r="BI144" s="727"/>
      <c r="BJ144" s="727"/>
      <c r="BK144" s="727"/>
      <c r="BL144" s="727"/>
      <c r="BM144" s="727"/>
      <c r="BN144" s="727"/>
      <c r="BO144" s="727"/>
      <c r="BP144" s="727"/>
      <c r="BQ144" s="727"/>
      <c r="BR144" s="727"/>
      <c r="BS144" s="727"/>
      <c r="BT144" s="727"/>
      <c r="BU144" s="727"/>
      <c r="BV144" s="727"/>
      <c r="BW144" s="727"/>
      <c r="BX144" s="727"/>
      <c r="BY144" s="727"/>
      <c r="BZ144" s="727"/>
      <c r="CA144" s="727"/>
      <c r="CB144" s="727"/>
      <c r="CC144" s="727"/>
      <c r="CD144" s="727"/>
      <c r="CE144" s="727"/>
      <c r="CF144" s="727"/>
      <c r="CG144" s="727"/>
      <c r="CH144" s="727"/>
      <c r="CI144" s="727"/>
      <c r="CJ144" s="727"/>
      <c r="CK144" s="727"/>
      <c r="CL144" s="727"/>
      <c r="CM144" s="727"/>
      <c r="CN144" s="727"/>
      <c r="CO144" s="727"/>
      <c r="CP144" s="727"/>
      <c r="CQ144" s="727"/>
      <c r="CR144" s="727"/>
      <c r="CS144" s="727"/>
      <c r="CT144" s="727"/>
      <c r="CU144" s="727"/>
      <c r="CV144" s="727"/>
      <c r="CW144" s="727"/>
      <c r="CX144" s="727"/>
      <c r="CY144" s="727"/>
      <c r="CZ144" s="727"/>
      <c r="DA144" s="727"/>
      <c r="DB144" s="727"/>
      <c r="DC144" s="727"/>
      <c r="DD144" s="727"/>
      <c r="DE144" s="727"/>
      <c r="DF144" s="727"/>
      <c r="DG144" s="727"/>
      <c r="DH144" s="727"/>
      <c r="DI144" s="727"/>
      <c r="DJ144" s="727"/>
      <c r="DK144" s="727"/>
      <c r="DL144" s="727"/>
      <c r="DM144" s="727"/>
      <c r="DN144" s="727"/>
      <c r="DO144" s="727"/>
      <c r="DP144" s="727"/>
      <c r="DQ144" s="727"/>
      <c r="DR144" s="727"/>
      <c r="DS144" s="727"/>
      <c r="DT144" s="727"/>
      <c r="DU144" s="727"/>
      <c r="DV144" s="727"/>
      <c r="DW144" s="727"/>
      <c r="DX144" s="727"/>
      <c r="DY144" s="727"/>
      <c r="DZ144" s="727"/>
      <c r="EA144" s="727"/>
      <c r="EB144" s="727"/>
      <c r="EC144" s="727"/>
      <c r="ED144" s="727"/>
      <c r="EE144" s="727"/>
      <c r="EF144" s="727"/>
      <c r="EG144" s="727"/>
      <c r="EH144" s="727"/>
      <c r="EI144" s="727"/>
      <c r="EJ144" s="727"/>
      <c r="EK144" s="727"/>
      <c r="EL144" s="727"/>
      <c r="EM144" s="727"/>
      <c r="EN144" s="727"/>
      <c r="EO144" s="727"/>
      <c r="EP144" s="727"/>
      <c r="EQ144" s="727"/>
      <c r="ER144" s="727"/>
      <c r="ES144" s="727"/>
      <c r="ET144" s="727"/>
      <c r="EU144" s="727"/>
      <c r="EV144" s="727"/>
      <c r="EW144" s="727"/>
      <c r="EX144" s="727"/>
      <c r="EY144" s="727"/>
      <c r="EZ144" s="727"/>
      <c r="FA144" s="727"/>
      <c r="FB144" s="727"/>
      <c r="FC144" s="727"/>
      <c r="FD144" s="727"/>
      <c r="FE144" s="727"/>
      <c r="FF144" s="727"/>
      <c r="FG144" s="727"/>
      <c r="FH144" s="727"/>
      <c r="FI144" s="727"/>
      <c r="FJ144" s="727"/>
      <c r="FK144" s="727"/>
      <c r="FL144" s="727"/>
      <c r="FM144" s="727"/>
      <c r="FN144" s="727"/>
      <c r="FO144" s="727"/>
      <c r="FP144" s="727"/>
      <c r="FQ144" s="727"/>
      <c r="FR144" s="727"/>
      <c r="FS144" s="727"/>
      <c r="FT144" s="727"/>
      <c r="FU144" s="727"/>
      <c r="FV144" s="727"/>
      <c r="FW144" s="727"/>
      <c r="FX144" s="727"/>
      <c r="FY144" s="727"/>
      <c r="FZ144" s="727"/>
      <c r="GA144" s="727"/>
      <c r="GB144" s="727"/>
      <c r="GC144" s="727"/>
      <c r="GD144" s="727"/>
      <c r="GE144" s="727"/>
      <c r="GF144" s="727"/>
      <c r="GG144" s="727"/>
      <c r="GH144" s="727"/>
      <c r="GI144" s="727"/>
      <c r="GJ144" s="727"/>
      <c r="GK144" s="727"/>
      <c r="GL144" s="727"/>
      <c r="GM144" s="727"/>
      <c r="GN144" s="727"/>
      <c r="GO144" s="727"/>
      <c r="GP144" s="727"/>
      <c r="GQ144" s="727"/>
      <c r="GR144" s="727"/>
      <c r="GS144" s="727"/>
      <c r="GT144" s="727"/>
      <c r="GU144" s="727"/>
      <c r="GV144" s="727"/>
      <c r="GW144" s="727"/>
      <c r="GX144" s="727"/>
      <c r="GY144" s="727"/>
      <c r="GZ144" s="727"/>
      <c r="HA144" s="727"/>
      <c r="HB144" s="727"/>
      <c r="HC144" s="727"/>
      <c r="HD144" s="727"/>
      <c r="HE144" s="727"/>
      <c r="HF144" s="727"/>
      <c r="HG144" s="727"/>
      <c r="HH144" s="727"/>
      <c r="HI144" s="727"/>
      <c r="HJ144" s="727"/>
      <c r="HK144" s="727"/>
      <c r="HL144" s="727"/>
      <c r="HM144" s="727"/>
      <c r="HN144" s="727"/>
      <c r="HO144" s="727"/>
      <c r="HP144" s="727"/>
      <c r="HQ144" s="727"/>
      <c r="HR144" s="727"/>
      <c r="HS144" s="727"/>
      <c r="HT144" s="727"/>
      <c r="HU144" s="727"/>
      <c r="HV144" s="727"/>
      <c r="HW144" s="727"/>
      <c r="HX144" s="727"/>
      <c r="HY144" s="727"/>
      <c r="HZ144" s="727"/>
      <c r="IA144" s="727"/>
      <c r="IB144" s="727"/>
      <c r="IC144" s="727"/>
      <c r="ID144" s="727"/>
      <c r="IE144" s="727"/>
      <c r="IF144" s="727"/>
      <c r="IG144" s="727"/>
      <c r="IH144" s="727"/>
      <c r="II144" s="727"/>
      <c r="IJ144" s="727"/>
      <c r="IK144" s="727"/>
      <c r="IL144" s="727"/>
      <c r="IM144" s="727"/>
      <c r="IN144" s="727"/>
      <c r="IO144" s="727"/>
      <c r="IP144" s="727"/>
      <c r="IQ144" s="727"/>
      <c r="IR144" s="727"/>
      <c r="IS144" s="727"/>
      <c r="IT144" s="727"/>
      <c r="IU144" s="727"/>
      <c r="IV144" s="727"/>
      <c r="IW144" s="727"/>
      <c r="IX144" s="727"/>
      <c r="IY144" s="727"/>
      <c r="IZ144" s="727"/>
      <c r="JA144" s="727"/>
      <c r="JB144" s="727"/>
      <c r="JC144" s="727"/>
      <c r="JD144" s="727"/>
      <c r="JE144" s="727"/>
      <c r="JF144" s="727"/>
      <c r="JG144" s="727"/>
      <c r="JH144" s="727"/>
      <c r="JI144" s="727"/>
      <c r="JJ144" s="727"/>
      <c r="JK144" s="727"/>
      <c r="JL144" s="727"/>
      <c r="JM144" s="727"/>
      <c r="JN144" s="727"/>
      <c r="JO144" s="727"/>
      <c r="JP144" s="727"/>
      <c r="JQ144" s="727"/>
      <c r="JR144" s="727"/>
      <c r="JS144" s="727"/>
      <c r="JT144" s="727"/>
      <c r="JU144" s="727"/>
      <c r="JV144" s="727"/>
      <c r="JW144" s="727"/>
      <c r="JX144" s="727"/>
      <c r="JY144" s="727"/>
      <c r="JZ144" s="727"/>
      <c r="KA144" s="727"/>
      <c r="KB144" s="727"/>
      <c r="KC144" s="727"/>
      <c r="KD144" s="727"/>
      <c r="KE144" s="727"/>
      <c r="KF144" s="727"/>
      <c r="KG144" s="727"/>
      <c r="KH144" s="727"/>
      <c r="KI144" s="727"/>
      <c r="KJ144" s="727"/>
      <c r="KK144" s="727"/>
      <c r="KL144" s="727"/>
      <c r="KM144" s="727"/>
      <c r="KN144" s="727"/>
      <c r="KO144" s="727"/>
      <c r="KP144" s="727"/>
      <c r="KQ144" s="727"/>
      <c r="KR144" s="727"/>
      <c r="KS144" s="727"/>
      <c r="KT144" s="727"/>
      <c r="KU144" s="727"/>
      <c r="KV144" s="727"/>
      <c r="KW144" s="727"/>
      <c r="KX144" s="727"/>
      <c r="KY144" s="727"/>
      <c r="KZ144" s="727"/>
      <c r="LA144" s="727"/>
      <c r="LB144" s="727"/>
      <c r="LC144" s="727"/>
      <c r="LD144" s="727"/>
      <c r="LE144" s="727"/>
      <c r="LF144" s="727"/>
      <c r="LG144" s="727"/>
      <c r="LH144" s="727"/>
      <c r="LI144" s="727"/>
      <c r="LJ144" s="727"/>
      <c r="LK144" s="727"/>
      <c r="LL144" s="727"/>
      <c r="LM144" s="727"/>
      <c r="LN144" s="727"/>
      <c r="LO144" s="727"/>
      <c r="LP144" s="727"/>
      <c r="LQ144" s="727"/>
      <c r="LR144" s="727"/>
      <c r="LS144" s="727"/>
      <c r="LT144" s="727"/>
      <c r="LU144" s="727"/>
      <c r="LV144" s="727"/>
      <c r="LW144" s="727"/>
      <c r="LX144" s="727"/>
      <c r="LY144" s="727"/>
      <c r="LZ144" s="727"/>
      <c r="MA144" s="727"/>
      <c r="MB144" s="727"/>
      <c r="MC144" s="727"/>
      <c r="MD144" s="727"/>
      <c r="ME144" s="727"/>
      <c r="MF144" s="727"/>
      <c r="MG144" s="727"/>
      <c r="MH144" s="727"/>
      <c r="MI144" s="727"/>
      <c r="MJ144" s="727"/>
      <c r="MK144" s="727"/>
      <c r="ML144" s="727"/>
      <c r="MM144" s="727"/>
      <c r="MN144" s="727"/>
      <c r="MO144" s="727"/>
      <c r="MP144" s="727"/>
      <c r="MQ144" s="727"/>
      <c r="MR144" s="727"/>
      <c r="MS144" s="727"/>
      <c r="MT144" s="727"/>
      <c r="MU144" s="727"/>
      <c r="MV144" s="727"/>
      <c r="MW144" s="727"/>
      <c r="MX144" s="727"/>
      <c r="MY144" s="727"/>
      <c r="MZ144" s="727"/>
      <c r="NA144" s="727"/>
      <c r="NB144" s="727"/>
      <c r="NC144" s="727"/>
      <c r="ND144" s="727"/>
      <c r="NE144" s="727"/>
      <c r="NF144" s="727"/>
      <c r="NG144" s="727"/>
      <c r="NH144" s="727"/>
      <c r="NI144" s="727"/>
      <c r="NJ144" s="727"/>
      <c r="NK144" s="727"/>
      <c r="NL144" s="727"/>
      <c r="NM144" s="727"/>
      <c r="NN144" s="727"/>
      <c r="NO144" s="727"/>
      <c r="NP144" s="727"/>
      <c r="NQ144" s="727"/>
      <c r="NR144" s="727"/>
      <c r="NS144" s="727"/>
      <c r="NT144" s="727"/>
      <c r="NU144" s="727"/>
      <c r="NV144" s="727"/>
      <c r="NW144" s="727"/>
      <c r="NX144" s="727"/>
      <c r="NY144" s="727"/>
      <c r="NZ144" s="727"/>
      <c r="OA144" s="727"/>
      <c r="OB144" s="727"/>
      <c r="OC144" s="727"/>
      <c r="OD144" s="727"/>
      <c r="OE144" s="727"/>
      <c r="OF144" s="727"/>
      <c r="OG144" s="727"/>
      <c r="OH144" s="727"/>
      <c r="OI144" s="727"/>
      <c r="OJ144" s="727"/>
      <c r="OK144" s="727"/>
      <c r="OL144" s="727"/>
      <c r="OM144" s="727"/>
      <c r="ON144" s="727"/>
      <c r="OO144" s="727"/>
      <c r="OP144" s="727"/>
      <c r="OQ144" s="727"/>
      <c r="OR144" s="727"/>
      <c r="OS144" s="727"/>
      <c r="OT144" s="727"/>
      <c r="OU144" s="727"/>
      <c r="OV144" s="727"/>
      <c r="OW144" s="727"/>
      <c r="OX144" s="727"/>
      <c r="OY144" s="727"/>
      <c r="OZ144" s="727"/>
      <c r="PA144" s="727"/>
      <c r="PB144" s="727"/>
      <c r="PC144" s="727"/>
      <c r="PD144" s="727"/>
      <c r="PE144" s="727"/>
      <c r="PF144" s="727"/>
      <c r="PG144" s="727"/>
      <c r="PH144" s="727"/>
      <c r="PI144" s="727"/>
      <c r="PJ144" s="727"/>
      <c r="PK144" s="727"/>
      <c r="PL144" s="727"/>
      <c r="PM144" s="727"/>
      <c r="PN144" s="727"/>
      <c r="PO144" s="727"/>
      <c r="PP144" s="727"/>
      <c r="PQ144" s="727"/>
      <c r="PR144" s="727"/>
      <c r="PS144" s="727"/>
      <c r="PT144" s="727"/>
      <c r="PU144" s="727"/>
      <c r="PV144" s="727"/>
      <c r="PW144" s="727"/>
      <c r="PX144" s="727"/>
      <c r="PY144" s="727"/>
      <c r="PZ144" s="727"/>
      <c r="QA144" s="727"/>
      <c r="QB144" s="727"/>
      <c r="QC144" s="727"/>
      <c r="QD144" s="727"/>
      <c r="QE144" s="727"/>
      <c r="QF144" s="727"/>
      <c r="QG144" s="727"/>
      <c r="QH144" s="727"/>
      <c r="QI144" s="727"/>
      <c r="QJ144" s="727"/>
      <c r="QK144" s="727"/>
      <c r="QL144" s="727"/>
      <c r="QM144" s="727"/>
      <c r="QN144" s="727"/>
      <c r="QO144" s="727"/>
      <c r="QP144" s="727"/>
      <c r="QQ144" s="727"/>
      <c r="QR144" s="727"/>
      <c r="QS144" s="727"/>
      <c r="QT144" s="727"/>
      <c r="QU144" s="727"/>
      <c r="QV144" s="727"/>
      <c r="QW144" s="727"/>
      <c r="QX144" s="727"/>
      <c r="QY144" s="727"/>
      <c r="QZ144" s="727"/>
      <c r="RA144" s="727"/>
      <c r="RB144" s="727"/>
      <c r="RC144" s="727"/>
      <c r="RD144" s="727"/>
      <c r="RE144" s="727"/>
      <c r="RF144" s="727"/>
      <c r="RG144" s="727"/>
      <c r="RH144" s="727"/>
      <c r="RI144" s="727"/>
      <c r="RJ144" s="727"/>
      <c r="RK144" s="727"/>
      <c r="RL144" s="727"/>
      <c r="RM144" s="727"/>
      <c r="RN144" s="727"/>
      <c r="RO144" s="727"/>
      <c r="RP144" s="727"/>
      <c r="RQ144" s="727"/>
      <c r="RR144" s="727"/>
      <c r="RS144" s="727"/>
      <c r="RT144" s="727"/>
      <c r="RU144" s="727"/>
      <c r="RV144" s="727"/>
      <c r="RW144" s="727"/>
      <c r="RX144" s="727"/>
      <c r="RY144" s="727"/>
      <c r="RZ144" s="727"/>
      <c r="SA144" s="727"/>
      <c r="SB144" s="727"/>
      <c r="SC144" s="727"/>
      <c r="SD144" s="727"/>
      <c r="SE144" s="727"/>
      <c r="SF144" s="727"/>
      <c r="SG144" s="727"/>
      <c r="SH144" s="727"/>
      <c r="SI144" s="727"/>
      <c r="SJ144" s="727"/>
      <c r="SK144" s="727"/>
      <c r="SL144" s="727"/>
      <c r="SM144" s="727"/>
      <c r="SN144" s="727"/>
      <c r="SO144" s="727"/>
      <c r="SP144" s="727"/>
      <c r="SQ144" s="727"/>
      <c r="SR144" s="727"/>
      <c r="SS144" s="727"/>
      <c r="ST144" s="727"/>
      <c r="SU144" s="727"/>
      <c r="SV144" s="727"/>
      <c r="SW144" s="727"/>
      <c r="SX144" s="727"/>
      <c r="SY144" s="727"/>
      <c r="SZ144" s="727"/>
      <c r="TA144" s="727"/>
      <c r="TB144" s="727"/>
      <c r="TC144" s="727"/>
      <c r="TD144" s="727"/>
      <c r="TE144" s="727"/>
      <c r="TF144" s="727"/>
      <c r="TG144" s="727"/>
      <c r="TH144" s="727"/>
      <c r="TI144" s="727"/>
      <c r="TJ144" s="727"/>
      <c r="TK144" s="727"/>
      <c r="TL144" s="727"/>
      <c r="TM144" s="727"/>
      <c r="TN144" s="727"/>
      <c r="TO144" s="727"/>
      <c r="TP144" s="727"/>
      <c r="TQ144" s="727"/>
      <c r="TR144" s="727"/>
      <c r="TS144" s="727"/>
      <c r="TT144" s="727"/>
      <c r="TU144" s="727"/>
      <c r="TV144" s="727"/>
      <c r="TW144" s="727"/>
      <c r="TX144" s="727"/>
      <c r="TY144" s="727"/>
      <c r="TZ144" s="727"/>
      <c r="UA144" s="727"/>
      <c r="UB144" s="727"/>
      <c r="UC144" s="727"/>
      <c r="UD144" s="727"/>
      <c r="UE144" s="727"/>
      <c r="UF144" s="727"/>
      <c r="UG144" s="727"/>
      <c r="UH144" s="727"/>
      <c r="UI144" s="727"/>
      <c r="UJ144" s="727"/>
      <c r="UK144" s="727"/>
      <c r="UL144" s="727"/>
      <c r="UM144" s="727"/>
      <c r="UN144" s="727"/>
      <c r="UO144" s="727"/>
      <c r="UP144" s="727"/>
      <c r="UQ144" s="727"/>
      <c r="UR144" s="727"/>
      <c r="US144" s="727"/>
      <c r="UT144" s="727"/>
      <c r="UU144" s="727"/>
      <c r="UV144" s="727"/>
      <c r="UW144" s="727"/>
      <c r="UX144" s="727"/>
      <c r="UY144" s="727"/>
      <c r="UZ144" s="727"/>
      <c r="VA144" s="727"/>
      <c r="VB144" s="727"/>
      <c r="VC144" s="727"/>
      <c r="VD144" s="727"/>
      <c r="VE144" s="727"/>
      <c r="VF144" s="727"/>
      <c r="VG144" s="727"/>
      <c r="VH144" s="727"/>
      <c r="VI144" s="727"/>
      <c r="VJ144" s="727"/>
      <c r="VK144" s="727"/>
      <c r="VL144" s="727"/>
      <c r="VM144" s="727"/>
      <c r="VN144" s="727"/>
      <c r="VO144" s="727"/>
      <c r="VP144" s="727"/>
      <c r="VQ144" s="727"/>
      <c r="VR144" s="727"/>
      <c r="VS144" s="727"/>
      <c r="VT144" s="727"/>
      <c r="VU144" s="727"/>
      <c r="VV144" s="727"/>
      <c r="VW144" s="727"/>
      <c r="VX144" s="727"/>
      <c r="VY144" s="727"/>
      <c r="VZ144" s="727"/>
      <c r="WA144" s="727"/>
      <c r="WB144" s="727"/>
      <c r="WC144" s="727"/>
      <c r="WD144" s="727"/>
      <c r="WE144" s="727"/>
      <c r="WF144" s="727"/>
      <c r="WG144" s="727"/>
      <c r="WH144" s="727"/>
      <c r="WI144" s="727"/>
      <c r="WJ144" s="727"/>
      <c r="WK144" s="727"/>
      <c r="WL144" s="727"/>
      <c r="WM144" s="727"/>
      <c r="WN144" s="727"/>
      <c r="WO144" s="727"/>
      <c r="WP144" s="727"/>
      <c r="WQ144" s="727"/>
      <c r="WR144" s="727"/>
      <c r="WS144" s="727"/>
      <c r="WT144" s="727"/>
      <c r="WU144" s="727"/>
      <c r="WV144" s="727"/>
      <c r="WW144" s="727"/>
      <c r="WX144" s="727"/>
      <c r="WY144" s="727"/>
      <c r="WZ144" s="727"/>
      <c r="XA144" s="727"/>
      <c r="XB144" s="727"/>
      <c r="XC144" s="727"/>
      <c r="XD144" s="727"/>
      <c r="XE144" s="727"/>
      <c r="XF144" s="727"/>
      <c r="XG144" s="727"/>
      <c r="XH144" s="727"/>
      <c r="XI144" s="727"/>
      <c r="XJ144" s="727"/>
      <c r="XK144" s="727"/>
      <c r="XL144" s="727"/>
      <c r="XM144" s="727"/>
      <c r="XN144" s="727"/>
      <c r="XO144" s="727"/>
      <c r="XP144" s="727"/>
      <c r="XQ144" s="727"/>
      <c r="XR144" s="727"/>
      <c r="XS144" s="727"/>
      <c r="XT144" s="727"/>
      <c r="XU144" s="727"/>
      <c r="XV144" s="727"/>
      <c r="XW144" s="727"/>
      <c r="XX144" s="727"/>
      <c r="XY144" s="727"/>
      <c r="XZ144" s="727"/>
      <c r="YA144" s="727"/>
      <c r="YB144" s="727"/>
      <c r="YC144" s="727"/>
      <c r="YD144" s="727"/>
      <c r="YE144" s="727"/>
      <c r="YF144" s="727"/>
      <c r="YG144" s="727"/>
      <c r="YH144" s="727"/>
      <c r="YI144" s="727"/>
      <c r="YJ144" s="727"/>
      <c r="YK144" s="727"/>
      <c r="YL144" s="727"/>
      <c r="YM144" s="727"/>
      <c r="YN144" s="727"/>
      <c r="YO144" s="727"/>
      <c r="YP144" s="727"/>
      <c r="YQ144" s="727"/>
      <c r="YR144" s="727"/>
      <c r="YS144" s="727"/>
      <c r="YT144" s="727"/>
      <c r="YU144" s="727"/>
      <c r="YV144" s="727"/>
      <c r="YW144" s="727"/>
      <c r="YX144" s="727"/>
      <c r="YY144" s="727"/>
      <c r="YZ144" s="727"/>
      <c r="ZA144" s="727"/>
      <c r="ZB144" s="727"/>
      <c r="ZC144" s="727"/>
      <c r="ZD144" s="727"/>
      <c r="ZE144" s="727"/>
      <c r="ZF144" s="727"/>
      <c r="ZG144" s="727"/>
      <c r="ZH144" s="727"/>
      <c r="ZI144" s="727"/>
      <c r="ZJ144" s="727"/>
      <c r="ZK144" s="727"/>
      <c r="ZL144" s="727"/>
      <c r="ZM144" s="727"/>
      <c r="ZN144" s="727"/>
      <c r="ZO144" s="727"/>
      <c r="ZP144" s="727"/>
      <c r="ZQ144" s="727"/>
      <c r="ZR144" s="727"/>
      <c r="ZS144" s="727"/>
      <c r="ZT144" s="727"/>
      <c r="ZU144" s="727"/>
      <c r="ZV144" s="727"/>
      <c r="ZW144" s="727"/>
      <c r="ZX144" s="727"/>
      <c r="ZY144" s="727"/>
      <c r="ZZ144" s="727"/>
      <c r="AAA144" s="727"/>
      <c r="AAB144" s="727"/>
      <c r="AAC144" s="727"/>
      <c r="AAD144" s="727"/>
      <c r="AAE144" s="727"/>
      <c r="AAF144" s="727"/>
      <c r="AAG144" s="727"/>
      <c r="AAH144" s="727"/>
      <c r="AAI144" s="727"/>
      <c r="AAJ144" s="727"/>
      <c r="AAK144" s="727"/>
      <c r="AAL144" s="727"/>
      <c r="AAM144" s="727"/>
      <c r="AAN144" s="727"/>
      <c r="AAO144" s="727"/>
      <c r="AAP144" s="727"/>
      <c r="AAQ144" s="727"/>
      <c r="AAR144" s="727"/>
      <c r="AAS144" s="727"/>
      <c r="AAT144" s="727"/>
      <c r="AAU144" s="727"/>
      <c r="AAV144" s="727"/>
      <c r="AAW144" s="727"/>
      <c r="AAX144" s="727"/>
      <c r="AAY144" s="727"/>
      <c r="AAZ144" s="727"/>
      <c r="ABA144" s="727"/>
      <c r="ABB144" s="727"/>
      <c r="ABC144" s="727"/>
      <c r="ABD144" s="727"/>
      <c r="ABE144" s="727"/>
      <c r="ABF144" s="727"/>
      <c r="ABG144" s="727"/>
      <c r="ABH144" s="727"/>
      <c r="ABI144" s="727"/>
      <c r="ABJ144" s="727"/>
      <c r="ABK144" s="727"/>
      <c r="ABL144" s="727"/>
      <c r="ABM144" s="727"/>
      <c r="ABN144" s="727"/>
      <c r="ABO144" s="727"/>
      <c r="ABP144" s="727"/>
      <c r="ABQ144" s="727"/>
      <c r="ABR144" s="727"/>
      <c r="ABS144" s="727"/>
      <c r="ABT144" s="727"/>
      <c r="ABU144" s="727"/>
      <c r="ABV144" s="727"/>
      <c r="ABW144" s="727"/>
      <c r="ABX144" s="727"/>
      <c r="ABY144" s="727"/>
      <c r="ABZ144" s="727"/>
      <c r="ACA144" s="727"/>
      <c r="ACB144" s="727"/>
      <c r="ACC144" s="727"/>
      <c r="ACD144" s="727"/>
      <c r="ACE144" s="727"/>
      <c r="ACF144" s="727"/>
      <c r="ACG144" s="727"/>
      <c r="ACH144" s="727"/>
      <c r="ACI144" s="727"/>
      <c r="ACJ144" s="727"/>
      <c r="ACK144" s="727"/>
      <c r="ACL144" s="727"/>
      <c r="ACM144" s="727"/>
      <c r="ACN144" s="727"/>
      <c r="ACO144" s="727"/>
      <c r="ACP144" s="727"/>
      <c r="ACQ144" s="727"/>
      <c r="ACR144" s="727"/>
      <c r="ACS144" s="727"/>
      <c r="ACT144" s="727"/>
      <c r="ACU144" s="727"/>
      <c r="ACV144" s="727"/>
      <c r="ACW144" s="727"/>
      <c r="ACX144" s="727"/>
      <c r="ACY144" s="727"/>
      <c r="ACZ144" s="727"/>
      <c r="ADA144" s="727"/>
      <c r="ADB144" s="727"/>
      <c r="ADC144" s="727"/>
      <c r="ADD144" s="727"/>
      <c r="ADE144" s="727"/>
      <c r="ADF144" s="727"/>
      <c r="ADG144" s="727"/>
      <c r="ADH144" s="727"/>
      <c r="ADI144" s="727"/>
      <c r="ADJ144" s="727"/>
      <c r="ADK144" s="727"/>
      <c r="ADL144" s="727"/>
      <c r="ADM144" s="727"/>
      <c r="ADN144" s="727"/>
      <c r="ADO144" s="727"/>
      <c r="ADP144" s="727"/>
      <c r="ADQ144" s="727"/>
      <c r="ADR144" s="727"/>
      <c r="ADS144" s="727"/>
      <c r="ADT144" s="727"/>
      <c r="ADU144" s="727"/>
      <c r="ADV144" s="727"/>
      <c r="ADW144" s="727"/>
      <c r="ADX144" s="727"/>
      <c r="ADY144" s="727"/>
      <c r="ADZ144" s="727"/>
      <c r="AEA144" s="727"/>
      <c r="AEB144" s="727"/>
      <c r="AEC144" s="727"/>
      <c r="AED144" s="727"/>
      <c r="AEE144" s="727"/>
      <c r="AEF144" s="727"/>
      <c r="AEG144" s="727"/>
      <c r="AEH144" s="727"/>
      <c r="AEI144" s="727"/>
      <c r="AEJ144" s="727"/>
      <c r="AEK144" s="727"/>
      <c r="AEL144" s="727"/>
      <c r="AEM144" s="727"/>
      <c r="AEN144" s="727"/>
      <c r="AEO144" s="727"/>
      <c r="AEP144" s="727"/>
      <c r="AEQ144" s="727"/>
      <c r="AER144" s="727"/>
      <c r="AES144" s="727"/>
      <c r="AET144" s="727"/>
      <c r="AEU144" s="727"/>
      <c r="AEV144" s="727"/>
      <c r="AEW144" s="727"/>
      <c r="AEX144" s="727"/>
      <c r="AEY144" s="727"/>
      <c r="AEZ144" s="727"/>
      <c r="AFA144" s="727"/>
      <c r="AFB144" s="727"/>
      <c r="AFC144" s="727"/>
      <c r="AFD144" s="727"/>
      <c r="AFE144" s="727"/>
      <c r="AFF144" s="727"/>
      <c r="AFG144" s="727"/>
      <c r="AFH144" s="727"/>
      <c r="AFI144" s="727"/>
      <c r="AFJ144" s="727"/>
      <c r="AFK144" s="727"/>
      <c r="AFL144" s="727"/>
      <c r="AFM144" s="727"/>
      <c r="AFN144" s="727"/>
      <c r="AFO144" s="727"/>
      <c r="AFP144" s="727"/>
      <c r="AFQ144" s="727"/>
      <c r="AFR144" s="727"/>
      <c r="AFS144" s="727"/>
      <c r="AFT144" s="727"/>
      <c r="AFU144" s="727"/>
      <c r="AFV144" s="727"/>
      <c r="AFW144" s="727"/>
      <c r="AFX144" s="727"/>
      <c r="AFY144" s="727"/>
      <c r="AFZ144" s="727"/>
      <c r="AGA144" s="727"/>
      <c r="AGB144" s="727"/>
      <c r="AGC144" s="727"/>
      <c r="AGD144" s="727"/>
      <c r="AGE144" s="727"/>
      <c r="AGF144" s="727"/>
      <c r="AGG144" s="727"/>
      <c r="AGH144" s="727"/>
      <c r="AGI144" s="727"/>
      <c r="AGJ144" s="727"/>
      <c r="AGK144" s="727"/>
      <c r="AGL144" s="727"/>
      <c r="AGM144" s="727"/>
      <c r="AGN144" s="727"/>
      <c r="AGO144" s="727"/>
      <c r="AGP144" s="727"/>
      <c r="AGQ144" s="727"/>
      <c r="AGR144" s="727"/>
      <c r="AGS144" s="727"/>
      <c r="AGT144" s="727"/>
      <c r="AGU144" s="727"/>
      <c r="AGV144" s="727"/>
      <c r="AGW144" s="727"/>
      <c r="AGX144" s="727"/>
      <c r="AGY144" s="727"/>
      <c r="AGZ144" s="727"/>
      <c r="AHA144" s="727"/>
      <c r="AHB144" s="727"/>
      <c r="AHC144" s="727"/>
      <c r="AHD144" s="727"/>
      <c r="AHE144" s="727"/>
      <c r="AHF144" s="727"/>
      <c r="AHG144" s="727"/>
      <c r="AHH144" s="727"/>
      <c r="AHI144" s="727"/>
      <c r="AHJ144" s="727"/>
      <c r="AHK144" s="727"/>
      <c r="AHL144" s="727"/>
      <c r="AHM144" s="727"/>
      <c r="AHN144" s="727"/>
      <c r="AHO144" s="727"/>
      <c r="AHP144" s="727"/>
      <c r="AHQ144" s="727"/>
      <c r="AHR144" s="727"/>
      <c r="AHS144" s="727"/>
      <c r="AHT144" s="727"/>
      <c r="AHU144" s="727"/>
      <c r="AHV144" s="727"/>
      <c r="AHW144" s="727"/>
      <c r="AHX144" s="727"/>
      <c r="AHY144" s="727"/>
      <c r="AHZ144" s="727"/>
      <c r="AIA144" s="727"/>
      <c r="AIB144" s="727"/>
      <c r="AIC144" s="727"/>
      <c r="AID144" s="727"/>
      <c r="AIE144" s="727"/>
      <c r="AIF144" s="727"/>
      <c r="AIG144" s="727"/>
      <c r="AIH144" s="727"/>
      <c r="AII144" s="727"/>
      <c r="AIJ144" s="727"/>
      <c r="AIK144" s="727"/>
      <c r="AIL144" s="727"/>
      <c r="AIM144" s="727"/>
      <c r="AIN144" s="727"/>
      <c r="AIO144" s="727"/>
      <c r="AIP144" s="727"/>
      <c r="AIQ144" s="727"/>
      <c r="AIR144" s="727"/>
      <c r="AIS144" s="727"/>
      <c r="AIT144" s="727"/>
      <c r="AIU144" s="727"/>
      <c r="AIV144" s="727"/>
      <c r="AIW144" s="727"/>
      <c r="AIX144" s="727"/>
      <c r="AIY144" s="727"/>
      <c r="AIZ144" s="727"/>
      <c r="AJA144" s="727"/>
      <c r="AJB144" s="727"/>
      <c r="AJC144" s="727"/>
      <c r="AJD144" s="727"/>
      <c r="AJE144" s="727"/>
      <c r="AJF144" s="727"/>
      <c r="AJG144" s="727"/>
      <c r="AJH144" s="727"/>
      <c r="AJI144" s="727"/>
      <c r="AJJ144" s="727"/>
      <c r="AJK144" s="727"/>
      <c r="AJL144" s="727"/>
      <c r="AJM144" s="727"/>
      <c r="AJN144" s="727"/>
      <c r="AJO144" s="727"/>
      <c r="AJP144" s="727"/>
      <c r="AJQ144" s="727"/>
      <c r="AJR144" s="727"/>
      <c r="AJS144" s="727"/>
      <c r="AJT144" s="727"/>
      <c r="AJU144" s="727"/>
      <c r="AJV144" s="727"/>
      <c r="AJW144" s="727"/>
      <c r="AJX144" s="727"/>
      <c r="AJY144" s="727"/>
      <c r="AJZ144" s="727"/>
      <c r="AKA144" s="727"/>
      <c r="AKB144" s="727"/>
      <c r="AKC144" s="727"/>
      <c r="AKD144" s="727"/>
      <c r="AKE144" s="727"/>
      <c r="AKF144" s="727"/>
      <c r="AKG144" s="727"/>
      <c r="AKH144" s="727"/>
      <c r="AKI144" s="727"/>
      <c r="AKJ144" s="727"/>
      <c r="AKK144" s="727"/>
      <c r="AKL144" s="727"/>
      <c r="AKM144" s="727"/>
      <c r="AKN144" s="727"/>
      <c r="AKO144" s="727"/>
      <c r="AKP144" s="727"/>
      <c r="AKQ144" s="727"/>
      <c r="AKR144" s="727"/>
      <c r="AKS144" s="727"/>
      <c r="AKT144" s="727"/>
      <c r="AKU144" s="727"/>
      <c r="AKV144" s="727"/>
      <c r="AKW144" s="727"/>
      <c r="AKX144" s="727"/>
      <c r="AKY144" s="727"/>
      <c r="AKZ144" s="727"/>
      <c r="ALA144" s="727"/>
      <c r="ALB144" s="727"/>
      <c r="ALC144" s="727"/>
      <c r="ALD144" s="727"/>
      <c r="ALE144" s="727"/>
      <c r="ALF144" s="727"/>
      <c r="ALG144" s="727"/>
      <c r="ALH144" s="727"/>
      <c r="ALI144" s="727"/>
      <c r="ALJ144" s="727"/>
      <c r="ALK144" s="727"/>
      <c r="ALL144" s="727"/>
      <c r="ALM144" s="727"/>
      <c r="ALN144" s="727"/>
      <c r="ALO144" s="727"/>
      <c r="ALP144" s="727"/>
      <c r="ALQ144" s="727"/>
      <c r="ALR144" s="727"/>
      <c r="ALS144" s="727"/>
      <c r="ALT144" s="727"/>
      <c r="ALU144" s="727"/>
      <c r="ALV144" s="727"/>
      <c r="ALW144" s="727"/>
      <c r="ALX144" s="727"/>
      <c r="ALY144" s="727"/>
      <c r="ALZ144" s="727"/>
      <c r="AMA144" s="727"/>
      <c r="AMB144" s="727"/>
      <c r="AMC144" s="727"/>
      <c r="AMD144" s="727"/>
      <c r="AME144" s="727"/>
      <c r="AMF144" s="727"/>
      <c r="AMG144" s="727"/>
      <c r="AMH144" s="727"/>
      <c r="AMI144" s="727"/>
      <c r="AMJ144" s="727"/>
      <c r="AMK144" s="727"/>
      <c r="AML144" s="727"/>
      <c r="AMM144" s="727"/>
      <c r="AMN144" s="727"/>
      <c r="AMO144" s="727"/>
      <c r="AMP144" s="727"/>
      <c r="AMQ144" s="727"/>
      <c r="AMR144" s="727"/>
      <c r="AMS144" s="727"/>
      <c r="AMT144" s="727"/>
      <c r="AMU144" s="727"/>
      <c r="AMV144" s="727"/>
      <c r="AMW144" s="727"/>
      <c r="AMX144" s="727"/>
      <c r="AMY144" s="727"/>
      <c r="AMZ144" s="727"/>
      <c r="ANA144" s="727"/>
      <c r="ANB144" s="727"/>
      <c r="ANC144" s="727"/>
      <c r="AND144" s="727"/>
      <c r="ANE144" s="727"/>
      <c r="ANF144" s="727"/>
      <c r="ANG144" s="727"/>
      <c r="ANH144" s="727"/>
      <c r="ANI144" s="727"/>
      <c r="ANJ144" s="727"/>
      <c r="ANK144" s="727"/>
      <c r="ANL144" s="727"/>
      <c r="ANM144" s="727"/>
      <c r="ANN144" s="727"/>
      <c r="ANO144" s="727"/>
      <c r="ANP144" s="727"/>
      <c r="ANQ144" s="727"/>
      <c r="ANR144" s="727"/>
      <c r="ANS144" s="727"/>
      <c r="ANT144" s="727"/>
      <c r="ANU144" s="727"/>
      <c r="ANV144" s="727"/>
      <c r="ANW144" s="727"/>
      <c r="ANX144" s="727"/>
      <c r="ANY144" s="727"/>
      <c r="ANZ144" s="727"/>
      <c r="AOA144" s="727"/>
      <c r="AOB144" s="727"/>
      <c r="AOC144" s="727"/>
      <c r="AOD144" s="727"/>
      <c r="AOE144" s="727"/>
      <c r="AOF144" s="727"/>
      <c r="AOG144" s="727"/>
      <c r="AOH144" s="727"/>
      <c r="AOI144" s="727"/>
      <c r="AOJ144" s="727"/>
      <c r="AOK144" s="727"/>
      <c r="AOL144" s="727"/>
      <c r="AOM144" s="727"/>
      <c r="AON144" s="727"/>
      <c r="AOO144" s="727"/>
      <c r="AOP144" s="727"/>
      <c r="AOQ144" s="727"/>
      <c r="AOR144" s="727"/>
      <c r="AOS144" s="727"/>
      <c r="AOT144" s="727"/>
      <c r="AOU144" s="727"/>
      <c r="AOV144" s="727"/>
      <c r="AOW144" s="727"/>
      <c r="AOX144" s="727"/>
      <c r="AOY144" s="727"/>
      <c r="AOZ144" s="727"/>
      <c r="APA144" s="727"/>
      <c r="APB144" s="727"/>
      <c r="APC144" s="727"/>
      <c r="APD144" s="727"/>
      <c r="APE144" s="727"/>
      <c r="APF144" s="727"/>
      <c r="APG144" s="727"/>
      <c r="APH144" s="727"/>
      <c r="API144" s="727"/>
      <c r="APJ144" s="727"/>
      <c r="APK144" s="727"/>
      <c r="APL144" s="727"/>
      <c r="APM144" s="727"/>
      <c r="APN144" s="727"/>
      <c r="APO144" s="727"/>
      <c r="APP144" s="727"/>
      <c r="APQ144" s="727"/>
      <c r="APR144" s="727"/>
      <c r="APS144" s="727"/>
      <c r="APT144" s="727"/>
      <c r="APU144" s="727"/>
      <c r="APV144" s="727"/>
      <c r="APW144" s="727"/>
      <c r="APX144" s="727"/>
      <c r="APY144" s="727"/>
      <c r="APZ144" s="727"/>
      <c r="AQA144" s="727"/>
      <c r="AQB144" s="727"/>
      <c r="AQC144" s="727"/>
      <c r="AQD144" s="727"/>
      <c r="AQE144" s="727"/>
      <c r="AQF144" s="727"/>
      <c r="AQG144" s="727"/>
      <c r="AQH144" s="727"/>
      <c r="AQI144" s="727"/>
      <c r="AQJ144" s="727"/>
      <c r="AQK144" s="727"/>
      <c r="AQL144" s="727"/>
      <c r="AQM144" s="727"/>
      <c r="AQN144" s="727"/>
      <c r="AQO144" s="727"/>
      <c r="AQP144" s="727"/>
      <c r="AQQ144" s="727"/>
      <c r="AQR144" s="727"/>
      <c r="AQS144" s="727"/>
      <c r="AQT144" s="727"/>
      <c r="AQU144" s="727"/>
      <c r="AQV144" s="727"/>
      <c r="AQW144" s="727"/>
      <c r="AQX144" s="727"/>
      <c r="AQY144" s="727"/>
      <c r="AQZ144" s="727"/>
      <c r="ARA144" s="727"/>
      <c r="ARB144" s="727"/>
      <c r="ARC144" s="727"/>
      <c r="ARD144" s="727"/>
      <c r="ARE144" s="727"/>
      <c r="ARF144" s="727"/>
      <c r="ARG144" s="727"/>
      <c r="ARH144" s="727"/>
      <c r="ARI144" s="727"/>
      <c r="ARJ144" s="727"/>
      <c r="ARK144" s="727"/>
      <c r="ARL144" s="727"/>
      <c r="ARM144" s="727"/>
      <c r="ARN144" s="727"/>
      <c r="ARO144" s="727"/>
      <c r="ARP144" s="727"/>
      <c r="ARQ144" s="727"/>
      <c r="ARR144" s="727"/>
      <c r="ARS144" s="727"/>
      <c r="ART144" s="727"/>
      <c r="ARU144" s="727"/>
      <c r="ARV144" s="727"/>
      <c r="ARW144" s="727"/>
      <c r="ARX144" s="727"/>
      <c r="ARY144" s="727"/>
      <c r="ARZ144" s="727"/>
      <c r="ASA144" s="727"/>
      <c r="ASB144" s="727"/>
      <c r="ASC144" s="727"/>
      <c r="ASD144" s="727"/>
      <c r="ASE144" s="727"/>
      <c r="ASF144" s="727"/>
      <c r="ASG144" s="727"/>
      <c r="ASH144" s="727"/>
      <c r="ASI144" s="727"/>
      <c r="ASJ144" s="727"/>
      <c r="ASK144" s="727"/>
      <c r="ASL144" s="727"/>
      <c r="ASM144" s="727"/>
      <c r="ASN144" s="727"/>
      <c r="ASO144" s="727"/>
      <c r="ASP144" s="727"/>
      <c r="ASQ144" s="727"/>
      <c r="ASR144" s="727"/>
      <c r="ASS144" s="727"/>
      <c r="AST144" s="727"/>
      <c r="ASU144" s="727"/>
      <c r="ASV144" s="727"/>
      <c r="ASW144" s="727"/>
      <c r="ASX144" s="727"/>
      <c r="ASY144" s="727"/>
      <c r="ASZ144" s="727"/>
      <c r="ATA144" s="727"/>
      <c r="ATB144" s="727"/>
      <c r="ATC144" s="727"/>
      <c r="ATD144" s="727"/>
      <c r="ATE144" s="727"/>
      <c r="ATF144" s="727"/>
      <c r="ATG144" s="727"/>
      <c r="ATH144" s="727"/>
      <c r="ATI144" s="727"/>
      <c r="ATJ144" s="727"/>
      <c r="ATK144" s="727"/>
      <c r="ATL144" s="727"/>
      <c r="ATM144" s="727"/>
      <c r="ATN144" s="727"/>
      <c r="ATO144" s="727"/>
      <c r="ATP144" s="727"/>
      <c r="ATQ144" s="727"/>
      <c r="ATR144" s="727"/>
      <c r="ATS144" s="727"/>
      <c r="ATT144" s="727"/>
      <c r="ATU144" s="727"/>
      <c r="ATV144" s="727"/>
      <c r="ATW144" s="727"/>
      <c r="ATX144" s="727"/>
      <c r="ATY144" s="727"/>
      <c r="ATZ144" s="727"/>
      <c r="AUA144" s="727"/>
      <c r="AUB144" s="727"/>
      <c r="AUC144" s="727"/>
      <c r="AUD144" s="727"/>
      <c r="AUE144" s="727"/>
      <c r="AUF144" s="727"/>
      <c r="AUG144" s="727"/>
      <c r="AUH144" s="727"/>
      <c r="AUI144" s="727"/>
      <c r="AUJ144" s="727"/>
      <c r="AUK144" s="727"/>
      <c r="AUL144" s="727"/>
      <c r="AUM144" s="727"/>
      <c r="AUN144" s="727"/>
      <c r="AUO144" s="727"/>
      <c r="AUP144" s="727"/>
      <c r="AUQ144" s="727"/>
      <c r="AUR144" s="727"/>
      <c r="AUS144" s="727"/>
      <c r="AUT144" s="727"/>
      <c r="AUU144" s="727"/>
      <c r="AUV144" s="727"/>
      <c r="AUW144" s="727"/>
      <c r="AUX144" s="727"/>
      <c r="AUY144" s="727"/>
      <c r="AUZ144" s="727"/>
      <c r="AVA144" s="727"/>
      <c r="AVB144" s="727"/>
      <c r="AVC144" s="727"/>
      <c r="AVD144" s="727"/>
      <c r="AVE144" s="727"/>
      <c r="AVF144" s="727"/>
      <c r="AVG144" s="727"/>
      <c r="AVH144" s="727"/>
      <c r="AVI144" s="727"/>
      <c r="AVJ144" s="727"/>
      <c r="AVK144" s="727"/>
      <c r="AVL144" s="727"/>
      <c r="AVM144" s="727"/>
      <c r="AVN144" s="727"/>
      <c r="AVO144" s="727"/>
      <c r="AVP144" s="727"/>
      <c r="AVQ144" s="727"/>
      <c r="AVR144" s="727"/>
      <c r="AVS144" s="727"/>
      <c r="AVT144" s="727"/>
      <c r="AVU144" s="727"/>
      <c r="AVV144" s="727"/>
      <c r="AVW144" s="727"/>
      <c r="AVX144" s="727"/>
      <c r="AVY144" s="727"/>
      <c r="AVZ144" s="727"/>
      <c r="AWA144" s="727"/>
      <c r="AWB144" s="727"/>
      <c r="AWC144" s="727"/>
      <c r="AWD144" s="727"/>
      <c r="AWE144" s="727"/>
      <c r="AWF144" s="727"/>
      <c r="AWG144" s="727"/>
      <c r="AWH144" s="727"/>
      <c r="AWI144" s="727"/>
      <c r="AWJ144" s="727"/>
      <c r="AWK144" s="727"/>
      <c r="AWL144" s="727"/>
      <c r="AWM144" s="727"/>
      <c r="AWN144" s="727"/>
      <c r="AWO144" s="727"/>
      <c r="AWP144" s="727"/>
      <c r="AWQ144" s="727"/>
      <c r="AWR144" s="727"/>
      <c r="AWS144" s="727"/>
      <c r="AWT144" s="727"/>
      <c r="AWU144" s="727"/>
      <c r="AWV144" s="727"/>
      <c r="AWW144" s="727"/>
      <c r="AWX144" s="727"/>
      <c r="AWY144" s="727"/>
      <c r="AWZ144" s="727"/>
      <c r="AXA144" s="727"/>
      <c r="AXB144" s="727"/>
      <c r="AXC144" s="727"/>
      <c r="AXD144" s="727"/>
      <c r="AXE144" s="727"/>
      <c r="AXF144" s="727"/>
      <c r="AXG144" s="727"/>
      <c r="AXH144" s="727"/>
      <c r="AXI144" s="727"/>
      <c r="AXJ144" s="727"/>
      <c r="AXK144" s="727"/>
      <c r="AXL144" s="727"/>
      <c r="AXM144" s="727"/>
      <c r="AXN144" s="727"/>
      <c r="AXO144" s="727"/>
      <c r="AXP144" s="727"/>
      <c r="AXQ144" s="727"/>
      <c r="AXR144" s="727"/>
      <c r="AXS144" s="727"/>
      <c r="AXT144" s="727"/>
      <c r="AXU144" s="727"/>
      <c r="AXV144" s="727"/>
      <c r="AXW144" s="727"/>
      <c r="AXX144" s="727"/>
      <c r="AXY144" s="727"/>
      <c r="AXZ144" s="727"/>
      <c r="AYA144" s="727"/>
      <c r="AYB144" s="727"/>
      <c r="AYC144" s="727"/>
      <c r="AYD144" s="727"/>
      <c r="AYE144" s="727"/>
      <c r="AYF144" s="727"/>
      <c r="AYG144" s="727"/>
      <c r="AYH144" s="727"/>
      <c r="AYI144" s="727"/>
      <c r="AYJ144" s="727"/>
      <c r="AYK144" s="727"/>
      <c r="AYL144" s="727"/>
      <c r="AYM144" s="727"/>
      <c r="AYN144" s="727"/>
      <c r="AYO144" s="727"/>
      <c r="AYP144" s="727"/>
      <c r="AYQ144" s="727"/>
      <c r="AYR144" s="727"/>
      <c r="AYS144" s="727"/>
      <c r="AYT144" s="727"/>
      <c r="AYU144" s="727"/>
      <c r="AYV144" s="727"/>
      <c r="AYW144" s="727"/>
      <c r="AYX144" s="727"/>
      <c r="AYY144" s="727"/>
      <c r="AYZ144" s="727"/>
      <c r="AZA144" s="727"/>
      <c r="AZB144" s="727"/>
      <c r="AZC144" s="727"/>
      <c r="AZD144" s="727"/>
      <c r="AZE144" s="727"/>
      <c r="AZF144" s="727"/>
      <c r="AZG144" s="727"/>
      <c r="AZH144" s="727"/>
      <c r="AZI144" s="727"/>
      <c r="AZJ144" s="727"/>
      <c r="AZK144" s="727"/>
      <c r="AZL144" s="727"/>
      <c r="AZM144" s="727"/>
      <c r="AZN144" s="727"/>
      <c r="AZO144" s="727"/>
      <c r="AZP144" s="727"/>
      <c r="AZQ144" s="727"/>
      <c r="AZR144" s="727"/>
      <c r="AZS144" s="727"/>
      <c r="AZT144" s="727"/>
      <c r="AZU144" s="727"/>
      <c r="AZV144" s="727"/>
      <c r="AZW144" s="727"/>
      <c r="AZX144" s="727"/>
      <c r="AZY144" s="727"/>
      <c r="AZZ144" s="727"/>
      <c r="BAA144" s="727"/>
      <c r="BAB144" s="727"/>
      <c r="BAC144" s="727"/>
      <c r="BAD144" s="727"/>
      <c r="BAE144" s="727"/>
      <c r="BAF144" s="727"/>
      <c r="BAG144" s="727"/>
      <c r="BAH144" s="727"/>
      <c r="BAI144" s="727"/>
      <c r="BAJ144" s="727"/>
      <c r="BAK144" s="727"/>
      <c r="BAL144" s="727"/>
      <c r="BAM144" s="727"/>
      <c r="BAN144" s="727"/>
      <c r="BAO144" s="727"/>
      <c r="BAP144" s="727"/>
      <c r="BAQ144" s="727"/>
      <c r="BAR144" s="727"/>
      <c r="BAS144" s="727"/>
      <c r="BAT144" s="727"/>
      <c r="BAU144" s="727"/>
      <c r="BAV144" s="727"/>
      <c r="BAW144" s="727"/>
      <c r="BAX144" s="727"/>
      <c r="BAY144" s="727"/>
      <c r="BAZ144" s="727"/>
      <c r="BBA144" s="727"/>
      <c r="BBB144" s="727"/>
      <c r="BBC144" s="727"/>
      <c r="BBD144" s="727"/>
      <c r="BBE144" s="727"/>
      <c r="BBF144" s="727"/>
      <c r="BBG144" s="727"/>
      <c r="BBH144" s="727"/>
      <c r="BBI144" s="727"/>
      <c r="BBJ144" s="727"/>
      <c r="BBK144" s="727"/>
      <c r="BBL144" s="727"/>
      <c r="BBM144" s="727"/>
      <c r="BBN144" s="727"/>
      <c r="BBO144" s="727"/>
      <c r="BBP144" s="727"/>
      <c r="BBQ144" s="727"/>
      <c r="BBR144" s="727"/>
      <c r="BBS144" s="727"/>
      <c r="BBT144" s="727"/>
      <c r="BBU144" s="727"/>
      <c r="BBV144" s="727"/>
      <c r="BBW144" s="727"/>
      <c r="BBX144" s="727"/>
      <c r="BBY144" s="727"/>
      <c r="BBZ144" s="727"/>
      <c r="BCA144" s="727"/>
      <c r="BCB144" s="727"/>
      <c r="BCC144" s="727"/>
      <c r="BCD144" s="727"/>
      <c r="BCE144" s="727"/>
      <c r="BCF144" s="727"/>
      <c r="BCG144" s="727"/>
      <c r="BCH144" s="727"/>
      <c r="BCI144" s="727"/>
      <c r="BCJ144" s="727"/>
      <c r="BCK144" s="727"/>
      <c r="BCL144" s="727"/>
      <c r="BCM144" s="727"/>
      <c r="BCN144" s="727"/>
      <c r="BCO144" s="727"/>
      <c r="BCP144" s="727"/>
      <c r="BCQ144" s="727"/>
      <c r="BCR144" s="727"/>
      <c r="BCS144" s="727"/>
      <c r="BCT144" s="727"/>
      <c r="BCU144" s="727"/>
      <c r="BCV144" s="727"/>
      <c r="BCW144" s="727"/>
      <c r="BCX144" s="727"/>
      <c r="BCY144" s="727"/>
      <c r="BCZ144" s="727"/>
      <c r="BDA144" s="727"/>
      <c r="BDB144" s="727"/>
      <c r="BDC144" s="727"/>
      <c r="BDD144" s="727"/>
      <c r="BDE144" s="727"/>
      <c r="BDF144" s="727"/>
      <c r="BDG144" s="727"/>
      <c r="BDH144" s="727"/>
      <c r="BDI144" s="727"/>
      <c r="BDJ144" s="727"/>
      <c r="BDK144" s="727"/>
      <c r="BDL144" s="727"/>
      <c r="BDM144" s="727"/>
      <c r="BDN144" s="727"/>
      <c r="BDO144" s="727"/>
      <c r="BDP144" s="727"/>
      <c r="BDQ144" s="727"/>
      <c r="BDR144" s="727"/>
      <c r="BDS144" s="727"/>
      <c r="BDT144" s="727"/>
      <c r="BDU144" s="727"/>
      <c r="BDV144" s="727"/>
      <c r="BDW144" s="727"/>
      <c r="BDX144" s="727"/>
      <c r="BDY144" s="727"/>
      <c r="BDZ144" s="727"/>
      <c r="BEA144" s="727"/>
      <c r="BEB144" s="727"/>
      <c r="BEC144" s="727"/>
      <c r="BED144" s="727"/>
      <c r="BEE144" s="727"/>
      <c r="BEF144" s="727"/>
      <c r="BEG144" s="727"/>
      <c r="BEH144" s="727"/>
      <c r="BEI144" s="727"/>
      <c r="BEJ144" s="727"/>
      <c r="BEK144" s="727"/>
      <c r="BEL144" s="727"/>
      <c r="BEM144" s="727"/>
      <c r="BEN144" s="727"/>
      <c r="BEO144" s="727"/>
      <c r="BEP144" s="727"/>
      <c r="BEQ144" s="727"/>
      <c r="BER144" s="727"/>
      <c r="BES144" s="727"/>
      <c r="BET144" s="727"/>
      <c r="BEU144" s="727"/>
      <c r="BEV144" s="727"/>
      <c r="BEW144" s="727"/>
      <c r="BEX144" s="727"/>
      <c r="BEY144" s="727"/>
      <c r="BEZ144" s="727"/>
      <c r="BFA144" s="727"/>
      <c r="BFB144" s="727"/>
      <c r="BFC144" s="727"/>
      <c r="BFD144" s="727"/>
      <c r="BFE144" s="727"/>
      <c r="BFF144" s="727"/>
      <c r="BFG144" s="727"/>
      <c r="BFH144" s="727"/>
      <c r="BFI144" s="727"/>
      <c r="BFJ144" s="727"/>
      <c r="BFK144" s="727"/>
      <c r="BFL144" s="727"/>
      <c r="BFM144" s="727"/>
      <c r="BFN144" s="727"/>
      <c r="BFO144" s="727"/>
      <c r="BFP144" s="727"/>
      <c r="BFQ144" s="727"/>
      <c r="BFR144" s="727"/>
      <c r="BFS144" s="727"/>
      <c r="BFT144" s="727"/>
      <c r="BFU144" s="727"/>
      <c r="BFV144" s="727"/>
      <c r="BFW144" s="727"/>
      <c r="BFX144" s="727"/>
      <c r="BFY144" s="727"/>
      <c r="BFZ144" s="727"/>
      <c r="BGA144" s="727"/>
      <c r="BGB144" s="727"/>
      <c r="BGC144" s="727"/>
      <c r="BGD144" s="727"/>
      <c r="BGE144" s="727"/>
      <c r="BGF144" s="727"/>
      <c r="BGG144" s="727"/>
      <c r="BGH144" s="727"/>
      <c r="BGI144" s="727"/>
      <c r="BGJ144" s="727"/>
      <c r="BGK144" s="727"/>
      <c r="BGL144" s="727"/>
      <c r="BGM144" s="727"/>
      <c r="BGN144" s="727"/>
      <c r="BGO144" s="727"/>
      <c r="BGP144" s="727"/>
      <c r="BGQ144" s="727"/>
      <c r="BGR144" s="727"/>
      <c r="BGS144" s="727"/>
      <c r="BGT144" s="727"/>
      <c r="BGU144" s="727"/>
      <c r="BGV144" s="727"/>
      <c r="BGW144" s="727"/>
      <c r="BGX144" s="727"/>
      <c r="BGY144" s="727"/>
      <c r="BGZ144" s="727"/>
      <c r="BHA144" s="727"/>
      <c r="BHB144" s="727"/>
      <c r="BHC144" s="727"/>
      <c r="BHD144" s="727"/>
      <c r="BHE144" s="727"/>
      <c r="BHF144" s="727"/>
      <c r="BHG144" s="727"/>
      <c r="BHH144" s="727"/>
      <c r="BHI144" s="727"/>
      <c r="BHJ144" s="727"/>
      <c r="BHK144" s="727"/>
      <c r="BHL144" s="727"/>
      <c r="BHM144" s="727"/>
      <c r="BHN144" s="727"/>
      <c r="BHO144" s="727"/>
      <c r="BHP144" s="727"/>
      <c r="BHQ144" s="727"/>
      <c r="BHR144" s="727"/>
      <c r="BHS144" s="727"/>
      <c r="BHT144" s="727"/>
      <c r="BHU144" s="727"/>
      <c r="BHV144" s="727"/>
      <c r="BHW144" s="727"/>
      <c r="BHX144" s="727"/>
      <c r="BHY144" s="727"/>
      <c r="BHZ144" s="727"/>
      <c r="BIA144" s="727"/>
      <c r="BIB144" s="727"/>
      <c r="BIC144" s="727"/>
      <c r="BID144" s="727"/>
      <c r="BIE144" s="727"/>
      <c r="BIF144" s="727"/>
      <c r="BIG144" s="727"/>
      <c r="BIH144" s="727"/>
      <c r="BII144" s="727"/>
      <c r="BIJ144" s="727"/>
      <c r="BIK144" s="727"/>
      <c r="BIL144" s="727"/>
      <c r="BIM144" s="727"/>
      <c r="BIN144" s="727"/>
      <c r="BIO144" s="727"/>
      <c r="BIP144" s="727"/>
      <c r="BIQ144" s="727"/>
      <c r="BIR144" s="727"/>
      <c r="BIS144" s="727"/>
      <c r="BIT144" s="727"/>
      <c r="BIU144" s="727"/>
      <c r="BIV144" s="727"/>
      <c r="BIW144" s="727"/>
      <c r="BIX144" s="727"/>
      <c r="BIY144" s="727"/>
      <c r="BIZ144" s="727"/>
      <c r="BJA144" s="727"/>
      <c r="BJB144" s="727"/>
      <c r="BJC144" s="727"/>
      <c r="BJD144" s="727"/>
      <c r="BJE144" s="727"/>
      <c r="BJF144" s="727"/>
      <c r="BJG144" s="727"/>
      <c r="BJH144" s="727"/>
      <c r="BJI144" s="727"/>
      <c r="BJJ144" s="727"/>
      <c r="BJK144" s="727"/>
      <c r="BJL144" s="727"/>
      <c r="BJM144" s="727"/>
      <c r="BJN144" s="727"/>
      <c r="BJO144" s="727"/>
      <c r="BJP144" s="727"/>
      <c r="BJQ144" s="727"/>
      <c r="BJR144" s="727"/>
      <c r="BJS144" s="727"/>
      <c r="BJT144" s="727"/>
      <c r="BJU144" s="727"/>
      <c r="BJV144" s="727"/>
      <c r="BJW144" s="727"/>
      <c r="BJX144" s="727"/>
      <c r="BJY144" s="727"/>
      <c r="BJZ144" s="727"/>
      <c r="BKA144" s="727"/>
      <c r="BKB144" s="727"/>
      <c r="BKC144" s="727"/>
      <c r="BKD144" s="727"/>
      <c r="BKE144" s="727"/>
      <c r="BKF144" s="727"/>
      <c r="BKG144" s="727"/>
      <c r="BKH144" s="727"/>
      <c r="BKI144" s="727"/>
      <c r="BKJ144" s="727"/>
      <c r="BKK144" s="727"/>
      <c r="BKL144" s="727"/>
      <c r="BKM144" s="727"/>
      <c r="BKN144" s="727"/>
      <c r="BKO144" s="727"/>
      <c r="BKP144" s="727"/>
      <c r="BKQ144" s="727"/>
      <c r="BKR144" s="727"/>
      <c r="BKS144" s="727"/>
      <c r="BKT144" s="727"/>
      <c r="BKU144" s="727"/>
      <c r="BKV144" s="727"/>
      <c r="BKW144" s="727"/>
      <c r="BKX144" s="727"/>
      <c r="BKY144" s="727"/>
      <c r="BKZ144" s="727"/>
      <c r="BLA144" s="727"/>
      <c r="BLB144" s="727"/>
      <c r="BLC144" s="727"/>
      <c r="BLD144" s="727"/>
      <c r="BLE144" s="727"/>
      <c r="BLF144" s="727"/>
      <c r="BLG144" s="727"/>
      <c r="BLH144" s="727"/>
      <c r="BLI144" s="727"/>
      <c r="BLJ144" s="727"/>
      <c r="BLK144" s="727"/>
      <c r="BLL144" s="727"/>
      <c r="BLM144" s="727"/>
      <c r="BLN144" s="727"/>
      <c r="BLO144" s="727"/>
      <c r="BLP144" s="727"/>
      <c r="BLQ144" s="727"/>
      <c r="BLR144" s="727"/>
      <c r="BLS144" s="727"/>
      <c r="BLT144" s="727"/>
      <c r="BLU144" s="727"/>
      <c r="BLV144" s="727"/>
      <c r="BLW144" s="727"/>
      <c r="BLX144" s="727"/>
      <c r="BLY144" s="727"/>
      <c r="BLZ144" s="727"/>
      <c r="BMA144" s="727"/>
      <c r="BMB144" s="727"/>
      <c r="BMC144" s="727"/>
      <c r="BMD144" s="727"/>
      <c r="BME144" s="727"/>
      <c r="BMF144" s="727"/>
      <c r="BMG144" s="727"/>
      <c r="BMH144" s="727"/>
      <c r="BMI144" s="727"/>
      <c r="BMJ144" s="727"/>
      <c r="BMK144" s="727"/>
      <c r="BML144" s="727"/>
      <c r="BMM144" s="727"/>
      <c r="BMN144" s="727"/>
      <c r="BMO144" s="727"/>
      <c r="BMP144" s="727"/>
      <c r="BMQ144" s="727"/>
      <c r="BMR144" s="727"/>
      <c r="BMS144" s="727"/>
      <c r="BMT144" s="727"/>
      <c r="BMU144" s="727"/>
      <c r="BMV144" s="727"/>
      <c r="BMW144" s="727"/>
      <c r="BMX144" s="727"/>
      <c r="BMY144" s="727"/>
      <c r="BMZ144" s="727"/>
      <c r="BNA144" s="727"/>
      <c r="BNB144" s="727"/>
      <c r="BNC144" s="727"/>
      <c r="BND144" s="727"/>
      <c r="BNE144" s="727"/>
      <c r="BNF144" s="727"/>
      <c r="BNG144" s="727"/>
      <c r="BNH144" s="727"/>
      <c r="BNI144" s="727"/>
      <c r="BNJ144" s="727"/>
      <c r="BNK144" s="727"/>
      <c r="BNL144" s="727"/>
      <c r="BNM144" s="727"/>
      <c r="BNN144" s="727"/>
      <c r="BNO144" s="727"/>
      <c r="BNP144" s="727"/>
      <c r="BNQ144" s="727"/>
      <c r="BNR144" s="727"/>
      <c r="BNS144" s="727"/>
      <c r="BNT144" s="727"/>
      <c r="BNU144" s="727"/>
      <c r="BNV144" s="727"/>
      <c r="BNW144" s="727"/>
      <c r="BNX144" s="727"/>
      <c r="BNY144" s="727"/>
      <c r="BNZ144" s="727"/>
      <c r="BOA144" s="727"/>
      <c r="BOB144" s="727"/>
      <c r="BOC144" s="727"/>
      <c r="BOD144" s="727"/>
      <c r="BOE144" s="727"/>
      <c r="BOF144" s="727"/>
      <c r="BOG144" s="727"/>
      <c r="BOH144" s="727"/>
      <c r="BOI144" s="727"/>
      <c r="BOJ144" s="727"/>
      <c r="BOK144" s="727"/>
      <c r="BOL144" s="727"/>
      <c r="BOM144" s="727"/>
      <c r="BON144" s="727"/>
      <c r="BOO144" s="727"/>
      <c r="BOP144" s="727"/>
      <c r="BOQ144" s="727"/>
      <c r="BOR144" s="727"/>
      <c r="BOS144" s="727"/>
      <c r="BOT144" s="727"/>
      <c r="BOU144" s="727"/>
      <c r="BOV144" s="727"/>
      <c r="BOW144" s="727"/>
      <c r="BOX144" s="727"/>
      <c r="BOY144" s="727"/>
      <c r="BOZ144" s="727"/>
      <c r="BPA144" s="727"/>
      <c r="BPB144" s="727"/>
      <c r="BPC144" s="727"/>
      <c r="BPD144" s="727"/>
      <c r="BPE144" s="727"/>
      <c r="BPF144" s="727"/>
      <c r="BPG144" s="727"/>
      <c r="BPH144" s="727"/>
      <c r="BPI144" s="727"/>
      <c r="BPJ144" s="727"/>
      <c r="BPK144" s="727"/>
      <c r="BPL144" s="727"/>
      <c r="BPM144" s="727"/>
      <c r="BPN144" s="727"/>
      <c r="BPO144" s="727"/>
      <c r="BPP144" s="727"/>
      <c r="BPQ144" s="727"/>
      <c r="BPR144" s="727"/>
      <c r="BPS144" s="727"/>
      <c r="BPT144" s="727"/>
      <c r="BPU144" s="727"/>
      <c r="BPV144" s="727"/>
      <c r="BPW144" s="727"/>
      <c r="BPX144" s="727"/>
      <c r="BPY144" s="727"/>
      <c r="BPZ144" s="727"/>
      <c r="BQA144" s="727"/>
      <c r="BQB144" s="727"/>
      <c r="BQC144" s="727"/>
      <c r="BQD144" s="727"/>
      <c r="BQE144" s="727"/>
      <c r="BQF144" s="727"/>
      <c r="BQG144" s="727"/>
      <c r="BQH144" s="727"/>
      <c r="BQI144" s="727"/>
      <c r="BQJ144" s="727"/>
      <c r="BQK144" s="727"/>
      <c r="BQL144" s="727"/>
      <c r="BQM144" s="727"/>
      <c r="BQN144" s="727"/>
      <c r="BQO144" s="727"/>
      <c r="BQP144" s="727"/>
      <c r="BQQ144" s="727"/>
      <c r="BQR144" s="727"/>
      <c r="BQS144" s="727"/>
      <c r="BQT144" s="727"/>
      <c r="BQU144" s="727"/>
      <c r="BQV144" s="727"/>
      <c r="BQW144" s="727"/>
      <c r="BQX144" s="727"/>
      <c r="BQY144" s="727"/>
      <c r="BQZ144" s="727"/>
      <c r="BRA144" s="727"/>
      <c r="BRB144" s="727"/>
      <c r="BRC144" s="727"/>
      <c r="BRD144" s="727"/>
      <c r="BRE144" s="727"/>
      <c r="BRF144" s="727"/>
      <c r="BRG144" s="727"/>
      <c r="BRH144" s="727"/>
      <c r="BRI144" s="727"/>
      <c r="BRJ144" s="727"/>
      <c r="BRK144" s="727"/>
      <c r="BRL144" s="727"/>
      <c r="BRM144" s="727"/>
      <c r="BRN144" s="727"/>
      <c r="BRO144" s="727"/>
      <c r="BRP144" s="727"/>
      <c r="BRQ144" s="727"/>
      <c r="BRR144" s="727"/>
      <c r="BRS144" s="727"/>
      <c r="BRT144" s="727"/>
      <c r="BRU144" s="727"/>
      <c r="BRV144" s="727"/>
      <c r="BRW144" s="727"/>
      <c r="BRX144" s="727"/>
      <c r="BRY144" s="727"/>
      <c r="BRZ144" s="727"/>
      <c r="BSA144" s="727"/>
      <c r="BSB144" s="727"/>
      <c r="BSC144" s="727"/>
      <c r="BSD144" s="727"/>
      <c r="BSE144" s="727"/>
      <c r="BSF144" s="727"/>
      <c r="BSG144" s="727"/>
      <c r="BSH144" s="727"/>
      <c r="BSI144" s="727"/>
      <c r="BSJ144" s="727"/>
      <c r="BSK144" s="727"/>
      <c r="BSL144" s="727"/>
      <c r="BSM144" s="727"/>
      <c r="BSN144" s="727"/>
      <c r="BSO144" s="727"/>
      <c r="BSP144" s="727"/>
      <c r="BSQ144" s="727"/>
      <c r="BSR144" s="727"/>
      <c r="BSS144" s="727"/>
      <c r="BST144" s="727"/>
      <c r="BSU144" s="727"/>
      <c r="BSV144" s="727"/>
      <c r="BSW144" s="727"/>
      <c r="BSX144" s="727"/>
      <c r="BSY144" s="727"/>
      <c r="BSZ144" s="727"/>
      <c r="BTA144" s="727"/>
      <c r="BTB144" s="727"/>
      <c r="BTC144" s="727"/>
      <c r="BTD144" s="727"/>
      <c r="BTE144" s="727"/>
      <c r="BTF144" s="727"/>
      <c r="BTG144" s="727"/>
      <c r="BTH144" s="727"/>
      <c r="BTI144" s="727"/>
      <c r="BTJ144" s="727"/>
      <c r="BTK144" s="727"/>
      <c r="BTL144" s="727"/>
      <c r="BTM144" s="727"/>
      <c r="BTN144" s="727"/>
      <c r="BTO144" s="727"/>
      <c r="BTP144" s="727"/>
      <c r="BTQ144" s="727"/>
      <c r="BTR144" s="727"/>
      <c r="BTS144" s="727"/>
      <c r="BTT144" s="727"/>
      <c r="BTU144" s="727"/>
      <c r="BTV144" s="727"/>
      <c r="BTW144" s="727"/>
      <c r="BTX144" s="727"/>
      <c r="BTY144" s="727"/>
      <c r="BTZ144" s="727"/>
      <c r="BUA144" s="727"/>
      <c r="BUB144" s="727"/>
      <c r="BUC144" s="727"/>
      <c r="BUD144" s="727"/>
      <c r="BUE144" s="727"/>
      <c r="BUF144" s="727"/>
      <c r="BUG144" s="727"/>
      <c r="BUH144" s="727"/>
      <c r="BUI144" s="727"/>
      <c r="BUJ144" s="727"/>
      <c r="BUK144" s="727"/>
      <c r="BUL144" s="727"/>
      <c r="BUM144" s="727"/>
      <c r="BUN144" s="727"/>
      <c r="BUO144" s="727"/>
      <c r="BUP144" s="727"/>
      <c r="BUQ144" s="727"/>
      <c r="BUR144" s="727"/>
      <c r="BUS144" s="727"/>
      <c r="BUT144" s="727"/>
      <c r="BUU144" s="727"/>
      <c r="BUV144" s="727"/>
      <c r="BUW144" s="727"/>
      <c r="BUX144" s="727"/>
      <c r="BUY144" s="727"/>
      <c r="BUZ144" s="727"/>
      <c r="BVA144" s="727"/>
      <c r="BVB144" s="727"/>
      <c r="BVC144" s="727"/>
      <c r="BVD144" s="727"/>
      <c r="BVE144" s="727"/>
      <c r="BVF144" s="727"/>
      <c r="BVG144" s="727"/>
      <c r="BVH144" s="727"/>
      <c r="BVI144" s="727"/>
      <c r="BVJ144" s="727"/>
      <c r="BVK144" s="727"/>
      <c r="BVL144" s="727"/>
      <c r="BVM144" s="727"/>
      <c r="BVN144" s="727"/>
      <c r="BVO144" s="727"/>
      <c r="BVP144" s="727"/>
      <c r="BVQ144" s="727"/>
      <c r="BVR144" s="727"/>
      <c r="BVS144" s="727"/>
      <c r="BVT144" s="727"/>
      <c r="BVU144" s="727"/>
      <c r="BVV144" s="727"/>
      <c r="BVW144" s="727"/>
      <c r="BVX144" s="727"/>
      <c r="BVY144" s="727"/>
      <c r="BVZ144" s="727"/>
      <c r="BWA144" s="727"/>
      <c r="BWB144" s="727"/>
      <c r="BWC144" s="727"/>
      <c r="BWD144" s="727"/>
      <c r="BWE144" s="727"/>
      <c r="BWF144" s="727"/>
      <c r="BWG144" s="727"/>
      <c r="BWH144" s="727"/>
      <c r="BWI144" s="727"/>
      <c r="BWJ144" s="727"/>
      <c r="BWK144" s="727"/>
      <c r="BWL144" s="727"/>
      <c r="BWM144" s="727"/>
      <c r="BWN144" s="727"/>
      <c r="BWO144" s="727"/>
      <c r="BWP144" s="727"/>
      <c r="BWQ144" s="727"/>
      <c r="BWR144" s="727"/>
      <c r="BWS144" s="727"/>
      <c r="BWT144" s="727"/>
      <c r="BWU144" s="727"/>
      <c r="BWV144" s="727"/>
      <c r="BWW144" s="727"/>
      <c r="BWX144" s="727"/>
      <c r="BWY144" s="727"/>
      <c r="BWZ144" s="727"/>
      <c r="BXA144" s="727"/>
      <c r="BXB144" s="727"/>
      <c r="BXC144" s="727"/>
      <c r="BXD144" s="727"/>
      <c r="BXE144" s="727"/>
      <c r="BXF144" s="727"/>
      <c r="BXG144" s="727"/>
      <c r="BXH144" s="727"/>
      <c r="BXI144" s="727"/>
      <c r="BXJ144" s="727"/>
      <c r="BXK144" s="727"/>
      <c r="BXL144" s="727"/>
      <c r="BXM144" s="727"/>
      <c r="BXN144" s="727"/>
      <c r="BXO144" s="727"/>
      <c r="BXP144" s="727"/>
      <c r="BXQ144" s="727"/>
      <c r="BXR144" s="727"/>
      <c r="BXS144" s="727"/>
      <c r="BXT144" s="727"/>
      <c r="BXU144" s="727"/>
      <c r="BXV144" s="727"/>
      <c r="BXW144" s="727"/>
      <c r="BXX144" s="727"/>
      <c r="BXY144" s="727"/>
      <c r="BXZ144" s="727"/>
      <c r="BYA144" s="727"/>
      <c r="BYB144" s="727"/>
      <c r="BYC144" s="727"/>
      <c r="BYD144" s="727"/>
      <c r="BYE144" s="727"/>
      <c r="BYF144" s="727"/>
      <c r="BYG144" s="727"/>
      <c r="BYH144" s="727"/>
      <c r="BYI144" s="727"/>
      <c r="BYJ144" s="727"/>
      <c r="BYK144" s="727"/>
      <c r="BYL144" s="727"/>
      <c r="BYM144" s="727"/>
      <c r="BYN144" s="727"/>
      <c r="BYO144" s="727"/>
      <c r="BYP144" s="727"/>
      <c r="BYQ144" s="727"/>
      <c r="BYR144" s="727"/>
      <c r="BYS144" s="727"/>
      <c r="BYT144" s="727"/>
      <c r="BYU144" s="727"/>
      <c r="BYV144" s="727"/>
      <c r="BYW144" s="727"/>
      <c r="BYX144" s="727"/>
      <c r="BYY144" s="727"/>
      <c r="BYZ144" s="727"/>
      <c r="BZA144" s="727"/>
      <c r="BZB144" s="727"/>
      <c r="BZC144" s="727"/>
      <c r="BZD144" s="727"/>
      <c r="BZE144" s="727"/>
      <c r="BZF144" s="727"/>
      <c r="BZG144" s="727"/>
      <c r="BZH144" s="727"/>
      <c r="BZI144" s="727"/>
      <c r="BZJ144" s="727"/>
      <c r="BZK144" s="727"/>
      <c r="BZL144" s="727"/>
      <c r="BZM144" s="727"/>
      <c r="BZN144" s="727"/>
      <c r="BZO144" s="727"/>
      <c r="BZP144" s="727"/>
      <c r="BZQ144" s="727"/>
      <c r="BZR144" s="727"/>
      <c r="BZS144" s="727"/>
      <c r="BZT144" s="727"/>
      <c r="BZU144" s="727"/>
      <c r="BZV144" s="727"/>
      <c r="BZW144" s="727"/>
      <c r="BZX144" s="727"/>
      <c r="BZY144" s="727"/>
      <c r="BZZ144" s="727"/>
      <c r="CAA144" s="727"/>
      <c r="CAB144" s="727"/>
      <c r="CAC144" s="727"/>
      <c r="CAD144" s="727"/>
      <c r="CAE144" s="727"/>
      <c r="CAF144" s="727"/>
      <c r="CAG144" s="727"/>
      <c r="CAH144" s="727"/>
      <c r="CAI144" s="727"/>
      <c r="CAJ144" s="727"/>
      <c r="CAK144" s="727"/>
      <c r="CAL144" s="727"/>
      <c r="CAM144" s="727"/>
      <c r="CAN144" s="727"/>
      <c r="CAO144" s="727"/>
      <c r="CAP144" s="727"/>
      <c r="CAQ144" s="727"/>
      <c r="CAR144" s="727"/>
      <c r="CAS144" s="727"/>
      <c r="CAT144" s="727"/>
      <c r="CAU144" s="727"/>
      <c r="CAV144" s="727"/>
      <c r="CAW144" s="727"/>
      <c r="CAX144" s="727"/>
      <c r="CAY144" s="727"/>
      <c r="CAZ144" s="727"/>
      <c r="CBA144" s="727"/>
      <c r="CBB144" s="727"/>
      <c r="CBC144" s="727"/>
      <c r="CBD144" s="727"/>
      <c r="CBE144" s="727"/>
      <c r="CBF144" s="727"/>
      <c r="CBG144" s="727"/>
      <c r="CBH144" s="727"/>
      <c r="CBI144" s="727"/>
      <c r="CBJ144" s="727"/>
      <c r="CBK144" s="727"/>
      <c r="CBL144" s="727"/>
      <c r="CBM144" s="727"/>
      <c r="CBN144" s="727"/>
      <c r="CBO144" s="727"/>
      <c r="CBP144" s="727"/>
      <c r="CBQ144" s="727"/>
      <c r="CBR144" s="727"/>
      <c r="CBS144" s="727"/>
      <c r="CBT144" s="727"/>
      <c r="CBU144" s="727"/>
      <c r="CBV144" s="727"/>
      <c r="CBW144" s="727"/>
      <c r="CBX144" s="727"/>
      <c r="CBY144" s="727"/>
      <c r="CBZ144" s="727"/>
      <c r="CCA144" s="727"/>
      <c r="CCB144" s="727"/>
      <c r="CCC144" s="727"/>
      <c r="CCD144" s="727"/>
      <c r="CCE144" s="727"/>
      <c r="CCF144" s="727"/>
      <c r="CCG144" s="727"/>
      <c r="CCH144" s="727"/>
      <c r="CCI144" s="727"/>
      <c r="CCJ144" s="727"/>
      <c r="CCK144" s="727"/>
      <c r="CCL144" s="727"/>
      <c r="CCM144" s="727"/>
      <c r="CCN144" s="727"/>
      <c r="CCO144" s="727"/>
      <c r="CCP144" s="727"/>
      <c r="CCQ144" s="727"/>
      <c r="CCR144" s="727"/>
      <c r="CCS144" s="727"/>
      <c r="CCT144" s="727"/>
      <c r="CCU144" s="727"/>
      <c r="CCV144" s="727"/>
      <c r="CCW144" s="727"/>
      <c r="CCX144" s="727"/>
      <c r="CCY144" s="727"/>
      <c r="CCZ144" s="727"/>
      <c r="CDA144" s="727"/>
      <c r="CDB144" s="727"/>
      <c r="CDC144" s="727"/>
      <c r="CDD144" s="727"/>
      <c r="CDE144" s="727"/>
      <c r="CDF144" s="727"/>
      <c r="CDG144" s="727"/>
      <c r="CDH144" s="727"/>
      <c r="CDI144" s="727"/>
      <c r="CDJ144" s="727"/>
      <c r="CDK144" s="727"/>
      <c r="CDL144" s="727"/>
      <c r="CDM144" s="727"/>
      <c r="CDN144" s="727"/>
      <c r="CDO144" s="727"/>
      <c r="CDP144" s="727"/>
      <c r="CDQ144" s="727"/>
      <c r="CDR144" s="727"/>
      <c r="CDS144" s="727"/>
      <c r="CDT144" s="727"/>
      <c r="CDU144" s="727"/>
      <c r="CDV144" s="727"/>
      <c r="CDW144" s="727"/>
      <c r="CDX144" s="727"/>
      <c r="CDY144" s="727"/>
      <c r="CDZ144" s="727"/>
      <c r="CEA144" s="727"/>
      <c r="CEB144" s="727"/>
      <c r="CEC144" s="727"/>
      <c r="CED144" s="727"/>
      <c r="CEE144" s="727"/>
      <c r="CEF144" s="727"/>
      <c r="CEG144" s="727"/>
      <c r="CEH144" s="727"/>
      <c r="CEI144" s="727"/>
      <c r="CEJ144" s="727"/>
      <c r="CEK144" s="727"/>
      <c r="CEL144" s="727"/>
      <c r="CEM144" s="727"/>
      <c r="CEN144" s="727"/>
      <c r="CEO144" s="727"/>
      <c r="CEP144" s="727"/>
      <c r="CEQ144" s="727"/>
      <c r="CER144" s="727"/>
      <c r="CES144" s="727"/>
      <c r="CET144" s="727"/>
      <c r="CEU144" s="727"/>
      <c r="CEV144" s="727"/>
      <c r="CEW144" s="727"/>
      <c r="CEX144" s="727"/>
      <c r="CEY144" s="727"/>
      <c r="CEZ144" s="727"/>
      <c r="CFA144" s="727"/>
      <c r="CFB144" s="727"/>
      <c r="CFC144" s="727"/>
      <c r="CFD144" s="727"/>
      <c r="CFE144" s="727"/>
      <c r="CFF144" s="727"/>
      <c r="CFG144" s="727"/>
      <c r="CFH144" s="727"/>
      <c r="CFI144" s="727"/>
      <c r="CFJ144" s="727"/>
      <c r="CFK144" s="727"/>
      <c r="CFL144" s="727"/>
      <c r="CFM144" s="727"/>
      <c r="CFN144" s="727"/>
      <c r="CFO144" s="727"/>
      <c r="CFP144" s="727"/>
      <c r="CFQ144" s="727"/>
      <c r="CFR144" s="727"/>
      <c r="CFS144" s="727"/>
      <c r="CFT144" s="727"/>
      <c r="CFU144" s="727"/>
      <c r="CFV144" s="727"/>
      <c r="CFW144" s="727"/>
      <c r="CFX144" s="727"/>
      <c r="CFY144" s="727"/>
      <c r="CFZ144" s="727"/>
      <c r="CGA144" s="727"/>
      <c r="CGB144" s="727"/>
      <c r="CGC144" s="727"/>
      <c r="CGD144" s="727"/>
      <c r="CGE144" s="727"/>
      <c r="CGF144" s="727"/>
      <c r="CGG144" s="727"/>
      <c r="CGH144" s="727"/>
      <c r="CGI144" s="727"/>
      <c r="CGJ144" s="727"/>
      <c r="CGK144" s="727"/>
      <c r="CGL144" s="727"/>
      <c r="CGM144" s="727"/>
      <c r="CGN144" s="727"/>
      <c r="CGO144" s="727"/>
      <c r="CGP144" s="727"/>
      <c r="CGQ144" s="727"/>
      <c r="CGR144" s="727"/>
      <c r="CGS144" s="727"/>
      <c r="CGT144" s="727"/>
      <c r="CGU144" s="727"/>
      <c r="CGV144" s="727"/>
      <c r="CGW144" s="727"/>
      <c r="CGX144" s="727"/>
      <c r="CGY144" s="727"/>
      <c r="CGZ144" s="727"/>
      <c r="CHA144" s="727"/>
      <c r="CHB144" s="727"/>
      <c r="CHC144" s="727"/>
      <c r="CHD144" s="727"/>
      <c r="CHE144" s="727"/>
      <c r="CHF144" s="727"/>
      <c r="CHG144" s="727"/>
      <c r="CHH144" s="727"/>
      <c r="CHI144" s="727"/>
      <c r="CHJ144" s="727"/>
      <c r="CHK144" s="727"/>
      <c r="CHL144" s="727"/>
      <c r="CHM144" s="727"/>
      <c r="CHN144" s="727"/>
      <c r="CHO144" s="727"/>
      <c r="CHP144" s="727"/>
      <c r="CHQ144" s="727"/>
      <c r="CHR144" s="727"/>
      <c r="CHS144" s="727"/>
      <c r="CHT144" s="727"/>
      <c r="CHU144" s="727"/>
      <c r="CHV144" s="727"/>
      <c r="CHW144" s="727"/>
      <c r="CHX144" s="727"/>
      <c r="CHY144" s="727"/>
      <c r="CHZ144" s="727"/>
      <c r="CIA144" s="727"/>
      <c r="CIB144" s="727"/>
      <c r="CIC144" s="727"/>
      <c r="CID144" s="727"/>
      <c r="CIE144" s="727"/>
      <c r="CIF144" s="727"/>
      <c r="CIG144" s="727"/>
      <c r="CIH144" s="727"/>
      <c r="CII144" s="727"/>
      <c r="CIJ144" s="727"/>
      <c r="CIK144" s="727"/>
      <c r="CIL144" s="727"/>
      <c r="CIM144" s="727"/>
      <c r="CIN144" s="727"/>
      <c r="CIO144" s="727"/>
      <c r="CIP144" s="727"/>
      <c r="CIQ144" s="727"/>
      <c r="CIR144" s="727"/>
      <c r="CIS144" s="727"/>
      <c r="CIT144" s="727"/>
      <c r="CIU144" s="727"/>
      <c r="CIV144" s="727"/>
      <c r="CIW144" s="727"/>
      <c r="CIX144" s="727"/>
      <c r="CIY144" s="727"/>
      <c r="CIZ144" s="727"/>
      <c r="CJA144" s="727"/>
      <c r="CJB144" s="727"/>
      <c r="CJC144" s="727"/>
      <c r="CJD144" s="727"/>
      <c r="CJE144" s="727"/>
      <c r="CJF144" s="727"/>
      <c r="CJG144" s="727"/>
      <c r="CJH144" s="727"/>
      <c r="CJI144" s="727"/>
      <c r="CJJ144" s="727"/>
      <c r="CJK144" s="727"/>
      <c r="CJL144" s="727"/>
      <c r="CJM144" s="727"/>
      <c r="CJN144" s="727"/>
      <c r="CJO144" s="727"/>
      <c r="CJP144" s="727"/>
      <c r="CJQ144" s="727"/>
      <c r="CJR144" s="727"/>
      <c r="CJS144" s="727"/>
      <c r="CJT144" s="727"/>
      <c r="CJU144" s="727"/>
      <c r="CJV144" s="727"/>
      <c r="CJW144" s="727"/>
      <c r="CJX144" s="727"/>
      <c r="CJY144" s="727"/>
      <c r="CJZ144" s="727"/>
      <c r="CKA144" s="727"/>
      <c r="CKB144" s="727"/>
      <c r="CKC144" s="727"/>
      <c r="CKD144" s="727"/>
      <c r="CKE144" s="727"/>
      <c r="CKF144" s="727"/>
      <c r="CKG144" s="727"/>
      <c r="CKH144" s="727"/>
      <c r="CKI144" s="727"/>
      <c r="CKJ144" s="727"/>
      <c r="CKK144" s="727"/>
      <c r="CKL144" s="727"/>
      <c r="CKM144" s="727"/>
      <c r="CKN144" s="727"/>
      <c r="CKO144" s="727"/>
      <c r="CKP144" s="727"/>
      <c r="CKQ144" s="727"/>
      <c r="CKR144" s="727"/>
      <c r="CKS144" s="727"/>
      <c r="CKT144" s="727"/>
      <c r="CKU144" s="727"/>
      <c r="CKV144" s="727"/>
      <c r="CKW144" s="727"/>
      <c r="CKX144" s="727"/>
      <c r="CKY144" s="727"/>
      <c r="CKZ144" s="727"/>
      <c r="CLA144" s="727"/>
      <c r="CLB144" s="727"/>
      <c r="CLC144" s="727"/>
      <c r="CLD144" s="727"/>
      <c r="CLE144" s="727"/>
      <c r="CLF144" s="727"/>
      <c r="CLG144" s="727"/>
      <c r="CLH144" s="727"/>
      <c r="CLI144" s="727"/>
      <c r="CLJ144" s="727"/>
      <c r="CLK144" s="727"/>
      <c r="CLL144" s="727"/>
      <c r="CLM144" s="727"/>
      <c r="CLN144" s="727"/>
      <c r="CLO144" s="727"/>
      <c r="CLP144" s="727"/>
      <c r="CLQ144" s="727"/>
      <c r="CLR144" s="727"/>
      <c r="CLS144" s="727"/>
      <c r="CLT144" s="727"/>
      <c r="CLU144" s="727"/>
      <c r="CLV144" s="727"/>
      <c r="CLW144" s="727"/>
      <c r="CLX144" s="727"/>
      <c r="CLY144" s="727"/>
      <c r="CLZ144" s="727"/>
      <c r="CMA144" s="727"/>
      <c r="CMB144" s="727"/>
      <c r="CMC144" s="727"/>
      <c r="CMD144" s="727"/>
      <c r="CME144" s="727"/>
      <c r="CMF144" s="727"/>
      <c r="CMG144" s="727"/>
      <c r="CMH144" s="727"/>
      <c r="CMI144" s="727"/>
      <c r="CMJ144" s="727"/>
      <c r="CMK144" s="727"/>
      <c r="CML144" s="727"/>
      <c r="CMM144" s="727"/>
      <c r="CMN144" s="727"/>
      <c r="CMO144" s="727"/>
      <c r="CMP144" s="727"/>
      <c r="CMQ144" s="727"/>
      <c r="CMR144" s="727"/>
      <c r="CMS144" s="727"/>
      <c r="CMT144" s="727"/>
      <c r="CMU144" s="727"/>
      <c r="CMV144" s="727"/>
      <c r="CMW144" s="727"/>
      <c r="CMX144" s="727"/>
      <c r="CMY144" s="727"/>
      <c r="CMZ144" s="727"/>
      <c r="CNA144" s="727"/>
      <c r="CNB144" s="727"/>
      <c r="CNC144" s="727"/>
      <c r="CND144" s="727"/>
      <c r="CNE144" s="727"/>
      <c r="CNF144" s="727"/>
      <c r="CNG144" s="727"/>
      <c r="CNH144" s="727"/>
      <c r="CNI144" s="727"/>
      <c r="CNJ144" s="727"/>
      <c r="CNK144" s="727"/>
      <c r="CNL144" s="727"/>
      <c r="CNM144" s="727"/>
      <c r="CNN144" s="727"/>
      <c r="CNO144" s="727"/>
      <c r="CNP144" s="727"/>
      <c r="CNQ144" s="727"/>
      <c r="CNR144" s="727"/>
      <c r="CNS144" s="727"/>
      <c r="CNT144" s="727"/>
      <c r="CNU144" s="727"/>
      <c r="CNV144" s="727"/>
      <c r="CNW144" s="727"/>
      <c r="CNX144" s="727"/>
      <c r="CNY144" s="727"/>
      <c r="CNZ144" s="727"/>
      <c r="COA144" s="727"/>
      <c r="COB144" s="727"/>
      <c r="COC144" s="727"/>
      <c r="COD144" s="727"/>
      <c r="COE144" s="727"/>
      <c r="COF144" s="727"/>
      <c r="COG144" s="727"/>
      <c r="COH144" s="727"/>
      <c r="COI144" s="727"/>
      <c r="COJ144" s="727"/>
      <c r="COK144" s="727"/>
      <c r="COL144" s="727"/>
      <c r="COM144" s="727"/>
      <c r="CON144" s="727"/>
      <c r="COO144" s="727"/>
      <c r="COP144" s="727"/>
      <c r="COQ144" s="727"/>
      <c r="COR144" s="727"/>
      <c r="COS144" s="727"/>
      <c r="COT144" s="727"/>
      <c r="COU144" s="727"/>
      <c r="COV144" s="727"/>
      <c r="COW144" s="727"/>
      <c r="COX144" s="727"/>
      <c r="COY144" s="727"/>
      <c r="COZ144" s="727"/>
      <c r="CPA144" s="727"/>
      <c r="CPB144" s="727"/>
      <c r="CPC144" s="727"/>
      <c r="CPD144" s="727"/>
      <c r="CPE144" s="727"/>
      <c r="CPF144" s="727"/>
      <c r="CPG144" s="727"/>
      <c r="CPH144" s="727"/>
      <c r="CPI144" s="727"/>
      <c r="CPJ144" s="727"/>
      <c r="CPK144" s="727"/>
      <c r="CPL144" s="727"/>
      <c r="CPM144" s="727"/>
      <c r="CPN144" s="727"/>
      <c r="CPO144" s="727"/>
      <c r="CPP144" s="727"/>
      <c r="CPQ144" s="727"/>
      <c r="CPR144" s="727"/>
      <c r="CPS144" s="727"/>
      <c r="CPT144" s="727"/>
      <c r="CPU144" s="727"/>
      <c r="CPV144" s="727"/>
      <c r="CPW144" s="727"/>
      <c r="CPX144" s="727"/>
      <c r="CPY144" s="727"/>
      <c r="CPZ144" s="727"/>
      <c r="CQA144" s="727"/>
      <c r="CQB144" s="727"/>
      <c r="CQC144" s="727"/>
      <c r="CQD144" s="727"/>
      <c r="CQE144" s="727"/>
      <c r="CQF144" s="727"/>
      <c r="CQG144" s="727"/>
      <c r="CQH144" s="727"/>
      <c r="CQI144" s="727"/>
      <c r="CQJ144" s="727"/>
      <c r="CQK144" s="727"/>
      <c r="CQL144" s="727"/>
      <c r="CQM144" s="727"/>
      <c r="CQN144" s="727"/>
      <c r="CQO144" s="727"/>
      <c r="CQP144" s="727"/>
      <c r="CQQ144" s="727"/>
      <c r="CQR144" s="727"/>
      <c r="CQS144" s="727"/>
      <c r="CQT144" s="727"/>
      <c r="CQU144" s="727"/>
      <c r="CQV144" s="727"/>
      <c r="CQW144" s="727"/>
      <c r="CQX144" s="727"/>
      <c r="CQY144" s="727"/>
      <c r="CQZ144" s="727"/>
      <c r="CRA144" s="727"/>
      <c r="CRB144" s="727"/>
      <c r="CRC144" s="727"/>
      <c r="CRD144" s="727"/>
      <c r="CRE144" s="727"/>
      <c r="CRF144" s="727"/>
      <c r="CRG144" s="727"/>
      <c r="CRH144" s="727"/>
      <c r="CRI144" s="727"/>
      <c r="CRJ144" s="727"/>
      <c r="CRK144" s="727"/>
      <c r="CRL144" s="727"/>
      <c r="CRM144" s="727"/>
      <c r="CRN144" s="727"/>
      <c r="CRO144" s="727"/>
      <c r="CRP144" s="727"/>
      <c r="CRQ144" s="727"/>
      <c r="CRR144" s="727"/>
      <c r="CRS144" s="727"/>
      <c r="CRT144" s="727"/>
      <c r="CRU144" s="727"/>
      <c r="CRV144" s="727"/>
      <c r="CRW144" s="727"/>
      <c r="CRX144" s="727"/>
      <c r="CRY144" s="727"/>
      <c r="CRZ144" s="727"/>
      <c r="CSA144" s="727"/>
      <c r="CSB144" s="727"/>
      <c r="CSC144" s="727"/>
      <c r="CSD144" s="727"/>
      <c r="CSE144" s="727"/>
      <c r="CSF144" s="727"/>
      <c r="CSG144" s="727"/>
      <c r="CSH144" s="727"/>
      <c r="CSI144" s="727"/>
      <c r="CSJ144" s="727"/>
      <c r="CSK144" s="727"/>
      <c r="CSL144" s="727"/>
      <c r="CSM144" s="727"/>
      <c r="CSN144" s="727"/>
      <c r="CSO144" s="727"/>
      <c r="CSP144" s="727"/>
      <c r="CSQ144" s="727"/>
      <c r="CSR144" s="727"/>
      <c r="CSS144" s="727"/>
      <c r="CST144" s="727"/>
      <c r="CSU144" s="727"/>
      <c r="CSV144" s="727"/>
      <c r="CSW144" s="727"/>
      <c r="CSX144" s="727"/>
      <c r="CSY144" s="727"/>
      <c r="CSZ144" s="727"/>
      <c r="CTA144" s="727"/>
      <c r="CTB144" s="727"/>
      <c r="CTC144" s="727"/>
      <c r="CTD144" s="727"/>
      <c r="CTE144" s="727"/>
      <c r="CTF144" s="727"/>
      <c r="CTG144" s="727"/>
      <c r="CTH144" s="727"/>
      <c r="CTI144" s="727"/>
      <c r="CTJ144" s="727"/>
      <c r="CTK144" s="727"/>
      <c r="CTL144" s="727"/>
      <c r="CTM144" s="727"/>
      <c r="CTN144" s="727"/>
      <c r="CTO144" s="727"/>
      <c r="CTP144" s="727"/>
      <c r="CTQ144" s="727"/>
      <c r="CTR144" s="727"/>
      <c r="CTS144" s="727"/>
      <c r="CTT144" s="727"/>
      <c r="CTU144" s="727"/>
      <c r="CTV144" s="727"/>
      <c r="CTW144" s="727"/>
      <c r="CTX144" s="727"/>
      <c r="CTY144" s="727"/>
      <c r="CTZ144" s="727"/>
      <c r="CUA144" s="727"/>
      <c r="CUB144" s="727"/>
      <c r="CUC144" s="727"/>
      <c r="CUD144" s="727"/>
      <c r="CUE144" s="727"/>
      <c r="CUF144" s="727"/>
      <c r="CUG144" s="727"/>
      <c r="CUH144" s="727"/>
      <c r="CUI144" s="727"/>
      <c r="CUJ144" s="727"/>
      <c r="CUK144" s="727"/>
      <c r="CUL144" s="727"/>
      <c r="CUM144" s="727"/>
      <c r="CUN144" s="727"/>
      <c r="CUO144" s="727"/>
      <c r="CUP144" s="727"/>
      <c r="CUQ144" s="727"/>
      <c r="CUR144" s="727"/>
      <c r="CUS144" s="727"/>
      <c r="CUT144" s="727"/>
      <c r="CUU144" s="727"/>
      <c r="CUV144" s="727"/>
      <c r="CUW144" s="727"/>
      <c r="CUX144" s="727"/>
      <c r="CUY144" s="727"/>
      <c r="CUZ144" s="727"/>
      <c r="CVA144" s="727"/>
      <c r="CVB144" s="727"/>
      <c r="CVC144" s="727"/>
      <c r="CVD144" s="727"/>
      <c r="CVE144" s="727"/>
      <c r="CVF144" s="727"/>
      <c r="CVG144" s="727"/>
      <c r="CVH144" s="727"/>
      <c r="CVI144" s="727"/>
      <c r="CVJ144" s="727"/>
      <c r="CVK144" s="727"/>
      <c r="CVL144" s="727"/>
      <c r="CVM144" s="727"/>
      <c r="CVN144" s="727"/>
      <c r="CVO144" s="727"/>
      <c r="CVP144" s="727"/>
      <c r="CVQ144" s="727"/>
      <c r="CVR144" s="727"/>
      <c r="CVS144" s="727"/>
      <c r="CVT144" s="727"/>
      <c r="CVU144" s="727"/>
      <c r="CVV144" s="727"/>
      <c r="CVW144" s="727"/>
      <c r="CVX144" s="727"/>
      <c r="CVY144" s="727"/>
      <c r="CVZ144" s="727"/>
      <c r="CWA144" s="727"/>
      <c r="CWB144" s="727"/>
      <c r="CWC144" s="727"/>
      <c r="CWD144" s="727"/>
      <c r="CWE144" s="727"/>
      <c r="CWF144" s="727"/>
      <c r="CWG144" s="727"/>
      <c r="CWH144" s="727"/>
      <c r="CWI144" s="727"/>
      <c r="CWJ144" s="727"/>
      <c r="CWK144" s="727"/>
      <c r="CWL144" s="727"/>
      <c r="CWM144" s="727"/>
      <c r="CWN144" s="727"/>
      <c r="CWO144" s="727"/>
      <c r="CWP144" s="727"/>
      <c r="CWQ144" s="727"/>
      <c r="CWR144" s="727"/>
      <c r="CWS144" s="727"/>
      <c r="CWT144" s="727"/>
      <c r="CWU144" s="727"/>
      <c r="CWV144" s="727"/>
      <c r="CWW144" s="727"/>
      <c r="CWX144" s="727"/>
      <c r="CWY144" s="727"/>
      <c r="CWZ144" s="727"/>
      <c r="CXA144" s="727"/>
      <c r="CXB144" s="727"/>
      <c r="CXC144" s="727"/>
      <c r="CXD144" s="727"/>
      <c r="CXE144" s="727"/>
      <c r="CXF144" s="727"/>
      <c r="CXG144" s="727"/>
      <c r="CXH144" s="727"/>
      <c r="CXI144" s="727"/>
      <c r="CXJ144" s="727"/>
      <c r="CXK144" s="727"/>
      <c r="CXL144" s="727"/>
      <c r="CXM144" s="727"/>
      <c r="CXN144" s="727"/>
      <c r="CXO144" s="727"/>
      <c r="CXP144" s="727"/>
      <c r="CXQ144" s="727"/>
      <c r="CXR144" s="727"/>
      <c r="CXS144" s="727"/>
      <c r="CXT144" s="727"/>
      <c r="CXU144" s="727"/>
      <c r="CXV144" s="727"/>
      <c r="CXW144" s="727"/>
      <c r="CXX144" s="727"/>
      <c r="CXY144" s="727"/>
      <c r="CXZ144" s="727"/>
      <c r="CYA144" s="727"/>
      <c r="CYB144" s="727"/>
      <c r="CYC144" s="727"/>
      <c r="CYD144" s="727"/>
      <c r="CYE144" s="727"/>
      <c r="CYF144" s="727"/>
      <c r="CYG144" s="727"/>
      <c r="CYH144" s="727"/>
      <c r="CYI144" s="727"/>
      <c r="CYJ144" s="727"/>
      <c r="CYK144" s="727"/>
      <c r="CYL144" s="727"/>
      <c r="CYM144" s="727"/>
      <c r="CYN144" s="727"/>
      <c r="CYO144" s="727"/>
      <c r="CYP144" s="727"/>
      <c r="CYQ144" s="727"/>
      <c r="CYR144" s="727"/>
      <c r="CYS144" s="727"/>
      <c r="CYT144" s="727"/>
      <c r="CYU144" s="727"/>
      <c r="CYV144" s="727"/>
      <c r="CYW144" s="727"/>
      <c r="CYX144" s="727"/>
      <c r="CYY144" s="727"/>
      <c r="CYZ144" s="727"/>
      <c r="CZA144" s="727"/>
      <c r="CZB144" s="727"/>
      <c r="CZC144" s="727"/>
      <c r="CZD144" s="727"/>
      <c r="CZE144" s="727"/>
      <c r="CZF144" s="727"/>
      <c r="CZG144" s="727"/>
      <c r="CZH144" s="727"/>
      <c r="CZI144" s="727"/>
      <c r="CZJ144" s="727"/>
      <c r="CZK144" s="727"/>
      <c r="CZL144" s="727"/>
      <c r="CZM144" s="727"/>
      <c r="CZN144" s="727"/>
      <c r="CZO144" s="727"/>
      <c r="CZP144" s="727"/>
      <c r="CZQ144" s="727"/>
      <c r="CZR144" s="727"/>
      <c r="CZS144" s="727"/>
      <c r="CZT144" s="727"/>
      <c r="CZU144" s="727"/>
      <c r="CZV144" s="727"/>
      <c r="CZW144" s="727"/>
      <c r="CZX144" s="727"/>
      <c r="CZY144" s="727"/>
      <c r="CZZ144" s="727"/>
      <c r="DAA144" s="727"/>
      <c r="DAB144" s="727"/>
      <c r="DAC144" s="727"/>
      <c r="DAD144" s="727"/>
      <c r="DAE144" s="727"/>
      <c r="DAF144" s="727"/>
      <c r="DAG144" s="727"/>
      <c r="DAH144" s="727"/>
      <c r="DAI144" s="727"/>
      <c r="DAJ144" s="727"/>
      <c r="DAK144" s="727"/>
      <c r="DAL144" s="727"/>
      <c r="DAM144" s="727"/>
      <c r="DAN144" s="727"/>
      <c r="DAO144" s="727"/>
      <c r="DAP144" s="727"/>
      <c r="DAQ144" s="727"/>
      <c r="DAR144" s="727"/>
      <c r="DAS144" s="727"/>
      <c r="DAT144" s="727"/>
      <c r="DAU144" s="727"/>
      <c r="DAV144" s="727"/>
      <c r="DAW144" s="727"/>
      <c r="DAX144" s="727"/>
      <c r="DAY144" s="727"/>
      <c r="DAZ144" s="727"/>
      <c r="DBA144" s="727"/>
      <c r="DBB144" s="727"/>
      <c r="DBC144" s="727"/>
      <c r="DBD144" s="727"/>
      <c r="DBE144" s="727"/>
      <c r="DBF144" s="727"/>
      <c r="DBG144" s="727"/>
      <c r="DBH144" s="727"/>
      <c r="DBI144" s="727"/>
      <c r="DBJ144" s="727"/>
      <c r="DBK144" s="727"/>
      <c r="DBL144" s="727"/>
      <c r="DBM144" s="727"/>
      <c r="DBN144" s="727"/>
      <c r="DBO144" s="727"/>
      <c r="DBP144" s="727"/>
      <c r="DBQ144" s="727"/>
      <c r="DBR144" s="727"/>
      <c r="DBS144" s="727"/>
      <c r="DBT144" s="727"/>
      <c r="DBU144" s="727"/>
      <c r="DBV144" s="727"/>
      <c r="DBW144" s="727"/>
      <c r="DBX144" s="727"/>
      <c r="DBY144" s="727"/>
      <c r="DBZ144" s="727"/>
      <c r="DCA144" s="727"/>
      <c r="DCB144" s="727"/>
      <c r="DCC144" s="727"/>
      <c r="DCD144" s="727"/>
      <c r="DCE144" s="727"/>
      <c r="DCF144" s="727"/>
      <c r="DCG144" s="727"/>
      <c r="DCH144" s="727"/>
      <c r="DCI144" s="727"/>
      <c r="DCJ144" s="727"/>
      <c r="DCK144" s="727"/>
      <c r="DCL144" s="727"/>
      <c r="DCM144" s="727"/>
      <c r="DCN144" s="727"/>
      <c r="DCO144" s="727"/>
      <c r="DCP144" s="727"/>
      <c r="DCQ144" s="727"/>
      <c r="DCR144" s="727"/>
      <c r="DCS144" s="727"/>
      <c r="DCT144" s="727"/>
      <c r="DCU144" s="727"/>
      <c r="DCV144" s="727"/>
      <c r="DCW144" s="727"/>
      <c r="DCX144" s="727"/>
      <c r="DCY144" s="727"/>
      <c r="DCZ144" s="727"/>
      <c r="DDA144" s="727"/>
      <c r="DDB144" s="727"/>
      <c r="DDC144" s="727"/>
      <c r="DDD144" s="727"/>
      <c r="DDE144" s="727"/>
      <c r="DDF144" s="727"/>
      <c r="DDG144" s="727"/>
      <c r="DDH144" s="727"/>
      <c r="DDI144" s="727"/>
      <c r="DDJ144" s="727"/>
      <c r="DDK144" s="727"/>
      <c r="DDL144" s="727"/>
      <c r="DDM144" s="727"/>
      <c r="DDN144" s="727"/>
      <c r="DDO144" s="727"/>
      <c r="DDP144" s="727"/>
      <c r="DDQ144" s="727"/>
      <c r="DDR144" s="727"/>
      <c r="DDS144" s="727"/>
      <c r="DDT144" s="727"/>
      <c r="DDU144" s="727"/>
      <c r="DDV144" s="727"/>
      <c r="DDW144" s="727"/>
      <c r="DDX144" s="727"/>
      <c r="DDY144" s="727"/>
      <c r="DDZ144" s="727"/>
      <c r="DEA144" s="727"/>
      <c r="DEB144" s="727"/>
      <c r="DEC144" s="727"/>
      <c r="DED144" s="727"/>
      <c r="DEE144" s="727"/>
      <c r="DEF144" s="727"/>
      <c r="DEG144" s="727"/>
      <c r="DEH144" s="727"/>
      <c r="DEI144" s="727"/>
      <c r="DEJ144" s="727"/>
      <c r="DEK144" s="727"/>
      <c r="DEL144" s="727"/>
      <c r="DEM144" s="727"/>
      <c r="DEN144" s="727"/>
      <c r="DEO144" s="727"/>
      <c r="DEP144" s="727"/>
      <c r="DEQ144" s="727"/>
      <c r="DER144" s="727"/>
      <c r="DES144" s="727"/>
      <c r="DET144" s="727"/>
      <c r="DEU144" s="727"/>
      <c r="DEV144" s="727"/>
      <c r="DEW144" s="727"/>
      <c r="DEX144" s="727"/>
      <c r="DEY144" s="727"/>
      <c r="DEZ144" s="727"/>
      <c r="DFA144" s="727"/>
      <c r="DFB144" s="727"/>
      <c r="DFC144" s="727"/>
      <c r="DFD144" s="727"/>
      <c r="DFE144" s="727"/>
      <c r="DFF144" s="727"/>
      <c r="DFG144" s="727"/>
      <c r="DFH144" s="727"/>
      <c r="DFI144" s="727"/>
      <c r="DFJ144" s="727"/>
      <c r="DFK144" s="727"/>
      <c r="DFL144" s="727"/>
      <c r="DFM144" s="727"/>
      <c r="DFN144" s="727"/>
      <c r="DFO144" s="727"/>
      <c r="DFP144" s="727"/>
      <c r="DFQ144" s="727"/>
      <c r="DFR144" s="727"/>
      <c r="DFS144" s="727"/>
      <c r="DFT144" s="727"/>
      <c r="DFU144" s="727"/>
      <c r="DFV144" s="727"/>
      <c r="DFW144" s="727"/>
      <c r="DFX144" s="727"/>
      <c r="DFY144" s="727"/>
      <c r="DFZ144" s="727"/>
      <c r="DGA144" s="727"/>
      <c r="DGB144" s="727"/>
      <c r="DGC144" s="727"/>
      <c r="DGD144" s="727"/>
      <c r="DGE144" s="727"/>
      <c r="DGF144" s="727"/>
      <c r="DGG144" s="727"/>
      <c r="DGH144" s="727"/>
      <c r="DGI144" s="727"/>
      <c r="DGJ144" s="727"/>
      <c r="DGK144" s="727"/>
      <c r="DGL144" s="727"/>
      <c r="DGM144" s="727"/>
      <c r="DGN144" s="727"/>
      <c r="DGO144" s="727"/>
      <c r="DGP144" s="727"/>
      <c r="DGQ144" s="727"/>
      <c r="DGR144" s="727"/>
      <c r="DGS144" s="727"/>
      <c r="DGT144" s="727"/>
      <c r="DGU144" s="727"/>
      <c r="DGV144" s="727"/>
      <c r="DGW144" s="727"/>
      <c r="DGX144" s="727"/>
      <c r="DGY144" s="727"/>
      <c r="DGZ144" s="727"/>
      <c r="DHA144" s="727"/>
      <c r="DHB144" s="727"/>
      <c r="DHC144" s="727"/>
      <c r="DHD144" s="727"/>
      <c r="DHE144" s="727"/>
      <c r="DHF144" s="727"/>
      <c r="DHG144" s="727"/>
      <c r="DHH144" s="727"/>
      <c r="DHI144" s="727"/>
      <c r="DHJ144" s="727"/>
      <c r="DHK144" s="727"/>
      <c r="DHL144" s="727"/>
      <c r="DHM144" s="727"/>
      <c r="DHN144" s="727"/>
      <c r="DHO144" s="727"/>
      <c r="DHP144" s="727"/>
      <c r="DHQ144" s="727"/>
      <c r="DHR144" s="727"/>
      <c r="DHS144" s="727"/>
      <c r="DHT144" s="727"/>
      <c r="DHU144" s="727"/>
      <c r="DHV144" s="727"/>
      <c r="DHW144" s="727"/>
      <c r="DHX144" s="727"/>
      <c r="DHY144" s="727"/>
      <c r="DHZ144" s="727"/>
      <c r="DIA144" s="727"/>
      <c r="DIB144" s="727"/>
      <c r="DIC144" s="727"/>
      <c r="DID144" s="727"/>
      <c r="DIE144" s="727"/>
      <c r="DIF144" s="727"/>
      <c r="DIG144" s="727"/>
      <c r="DIH144" s="727"/>
      <c r="DII144" s="727"/>
      <c r="DIJ144" s="727"/>
      <c r="DIK144" s="727"/>
      <c r="DIL144" s="727"/>
      <c r="DIM144" s="727"/>
      <c r="DIN144" s="727"/>
      <c r="DIO144" s="727"/>
      <c r="DIP144" s="727"/>
      <c r="DIQ144" s="727"/>
      <c r="DIR144" s="727"/>
      <c r="DIS144" s="727"/>
      <c r="DIT144" s="727"/>
      <c r="DIU144" s="727"/>
      <c r="DIV144" s="727"/>
      <c r="DIW144" s="727"/>
      <c r="DIX144" s="727"/>
      <c r="DIY144" s="727"/>
      <c r="DIZ144" s="727"/>
      <c r="DJA144" s="727"/>
      <c r="DJB144" s="727"/>
      <c r="DJC144" s="727"/>
      <c r="DJD144" s="727"/>
      <c r="DJE144" s="727"/>
      <c r="DJF144" s="727"/>
      <c r="DJG144" s="727"/>
      <c r="DJH144" s="727"/>
      <c r="DJI144" s="727"/>
      <c r="DJJ144" s="727"/>
      <c r="DJK144" s="727"/>
      <c r="DJL144" s="727"/>
      <c r="DJM144" s="727"/>
      <c r="DJN144" s="727"/>
      <c r="DJO144" s="727"/>
      <c r="DJP144" s="727"/>
      <c r="DJQ144" s="727"/>
      <c r="DJR144" s="727"/>
      <c r="DJS144" s="727"/>
      <c r="DJT144" s="727"/>
      <c r="DJU144" s="727"/>
      <c r="DJV144" s="727"/>
      <c r="DJW144" s="727"/>
      <c r="DJX144" s="727"/>
      <c r="DJY144" s="727"/>
      <c r="DJZ144" s="727"/>
      <c r="DKA144" s="727"/>
      <c r="DKB144" s="727"/>
      <c r="DKC144" s="727"/>
      <c r="DKD144" s="727"/>
      <c r="DKE144" s="727"/>
      <c r="DKF144" s="727"/>
      <c r="DKG144" s="727"/>
      <c r="DKH144" s="727"/>
      <c r="DKI144" s="727"/>
      <c r="DKJ144" s="727"/>
      <c r="DKK144" s="727"/>
      <c r="DKL144" s="727"/>
      <c r="DKM144" s="727"/>
      <c r="DKN144" s="727"/>
      <c r="DKO144" s="727"/>
      <c r="DKP144" s="727"/>
      <c r="DKQ144" s="727"/>
      <c r="DKR144" s="727"/>
      <c r="DKS144" s="727"/>
      <c r="DKT144" s="727"/>
      <c r="DKU144" s="727"/>
      <c r="DKV144" s="727"/>
      <c r="DKW144" s="727"/>
      <c r="DKX144" s="727"/>
      <c r="DKY144" s="727"/>
      <c r="DKZ144" s="727"/>
      <c r="DLA144" s="727"/>
      <c r="DLB144" s="727"/>
      <c r="DLC144" s="727"/>
      <c r="DLD144" s="727"/>
      <c r="DLE144" s="727"/>
      <c r="DLF144" s="727"/>
      <c r="DLG144" s="727"/>
      <c r="DLH144" s="727"/>
      <c r="DLI144" s="727"/>
      <c r="DLJ144" s="727"/>
      <c r="DLK144" s="727"/>
      <c r="DLL144" s="727"/>
      <c r="DLM144" s="727"/>
      <c r="DLN144" s="727"/>
      <c r="DLO144" s="727"/>
      <c r="DLP144" s="727"/>
      <c r="DLQ144" s="727"/>
      <c r="DLR144" s="727"/>
      <c r="DLS144" s="727"/>
      <c r="DLT144" s="727"/>
      <c r="DLU144" s="727"/>
      <c r="DLV144" s="727"/>
      <c r="DLW144" s="727"/>
      <c r="DLX144" s="727"/>
      <c r="DLY144" s="727"/>
      <c r="DLZ144" s="727"/>
      <c r="DMA144" s="727"/>
      <c r="DMB144" s="727"/>
      <c r="DMC144" s="727"/>
      <c r="DMD144" s="727"/>
      <c r="DME144" s="727"/>
      <c r="DMF144" s="727"/>
      <c r="DMG144" s="727"/>
      <c r="DMH144" s="727"/>
      <c r="DMI144" s="727"/>
      <c r="DMJ144" s="727"/>
      <c r="DMK144" s="727"/>
      <c r="DML144" s="727"/>
      <c r="DMM144" s="727"/>
      <c r="DMN144" s="727"/>
      <c r="DMO144" s="727"/>
      <c r="DMP144" s="727"/>
      <c r="DMQ144" s="727"/>
      <c r="DMR144" s="727"/>
      <c r="DMS144" s="727"/>
      <c r="DMT144" s="727"/>
      <c r="DMU144" s="727"/>
      <c r="DMV144" s="727"/>
      <c r="DMW144" s="727"/>
      <c r="DMX144" s="727"/>
      <c r="DMY144" s="727"/>
      <c r="DMZ144" s="727"/>
      <c r="DNA144" s="727"/>
      <c r="DNB144" s="727"/>
      <c r="DNC144" s="727"/>
      <c r="DND144" s="727"/>
      <c r="DNE144" s="727"/>
      <c r="DNF144" s="727"/>
      <c r="DNG144" s="727"/>
      <c r="DNH144" s="727"/>
      <c r="DNI144" s="727"/>
      <c r="DNJ144" s="727"/>
      <c r="DNK144" s="727"/>
      <c r="DNL144" s="727"/>
      <c r="DNM144" s="727"/>
      <c r="DNN144" s="727"/>
      <c r="DNO144" s="727"/>
      <c r="DNP144" s="727"/>
      <c r="DNQ144" s="727"/>
      <c r="DNR144" s="727"/>
      <c r="DNS144" s="727"/>
      <c r="DNT144" s="727"/>
      <c r="DNU144" s="727"/>
      <c r="DNV144" s="727"/>
      <c r="DNW144" s="727"/>
      <c r="DNX144" s="727"/>
      <c r="DNY144" s="727"/>
      <c r="DNZ144" s="727"/>
      <c r="DOA144" s="727"/>
      <c r="DOB144" s="727"/>
      <c r="DOC144" s="727"/>
      <c r="DOD144" s="727"/>
      <c r="DOE144" s="727"/>
      <c r="DOF144" s="727"/>
      <c r="DOG144" s="727"/>
      <c r="DOH144" s="727"/>
      <c r="DOI144" s="727"/>
      <c r="DOJ144" s="727"/>
      <c r="DOK144" s="727"/>
      <c r="DOL144" s="727"/>
      <c r="DOM144" s="727"/>
      <c r="DON144" s="727"/>
      <c r="DOO144" s="727"/>
      <c r="DOP144" s="727"/>
      <c r="DOQ144" s="727"/>
      <c r="DOR144" s="727"/>
      <c r="DOS144" s="727"/>
      <c r="DOT144" s="727"/>
      <c r="DOU144" s="727"/>
      <c r="DOV144" s="727"/>
      <c r="DOW144" s="727"/>
      <c r="DOX144" s="727"/>
      <c r="DOY144" s="727"/>
      <c r="DOZ144" s="727"/>
      <c r="DPA144" s="727"/>
      <c r="DPB144" s="727"/>
      <c r="DPC144" s="727"/>
      <c r="DPD144" s="727"/>
      <c r="DPE144" s="727"/>
      <c r="DPF144" s="727"/>
      <c r="DPG144" s="727"/>
      <c r="DPH144" s="727"/>
      <c r="DPI144" s="727"/>
      <c r="DPJ144" s="727"/>
      <c r="DPK144" s="727"/>
      <c r="DPL144" s="727"/>
      <c r="DPM144" s="727"/>
      <c r="DPN144" s="727"/>
      <c r="DPO144" s="727"/>
      <c r="DPP144" s="727"/>
      <c r="DPQ144" s="727"/>
      <c r="DPR144" s="727"/>
      <c r="DPS144" s="727"/>
      <c r="DPT144" s="727"/>
      <c r="DPU144" s="727"/>
      <c r="DPV144" s="727"/>
      <c r="DPW144" s="727"/>
      <c r="DPX144" s="727"/>
      <c r="DPY144" s="727"/>
      <c r="DPZ144" s="727"/>
      <c r="DQA144" s="727"/>
      <c r="DQB144" s="727"/>
      <c r="DQC144" s="727"/>
      <c r="DQD144" s="727"/>
      <c r="DQE144" s="727"/>
      <c r="DQF144" s="727"/>
      <c r="DQG144" s="727"/>
      <c r="DQH144" s="727"/>
      <c r="DQI144" s="727"/>
      <c r="DQJ144" s="727"/>
      <c r="DQK144" s="727"/>
      <c r="DQL144" s="727"/>
      <c r="DQM144" s="727"/>
      <c r="DQN144" s="727"/>
      <c r="DQO144" s="727"/>
      <c r="DQP144" s="727"/>
      <c r="DQQ144" s="727"/>
      <c r="DQR144" s="727"/>
      <c r="DQS144" s="727"/>
      <c r="DQT144" s="727"/>
      <c r="DQU144" s="727"/>
      <c r="DQV144" s="727"/>
      <c r="DQW144" s="727"/>
      <c r="DQX144" s="727"/>
      <c r="DQY144" s="727"/>
      <c r="DQZ144" s="727"/>
      <c r="DRA144" s="727"/>
      <c r="DRB144" s="727"/>
      <c r="DRC144" s="727"/>
      <c r="DRD144" s="727"/>
      <c r="DRE144" s="727"/>
      <c r="DRF144" s="727"/>
      <c r="DRG144" s="727"/>
      <c r="DRH144" s="727"/>
      <c r="DRI144" s="727"/>
      <c r="DRJ144" s="727"/>
      <c r="DRK144" s="727"/>
      <c r="DRL144" s="727"/>
      <c r="DRM144" s="727"/>
      <c r="DRN144" s="727"/>
      <c r="DRO144" s="727"/>
      <c r="DRP144" s="727"/>
      <c r="DRQ144" s="727"/>
      <c r="DRR144" s="727"/>
      <c r="DRS144" s="727"/>
      <c r="DRT144" s="727"/>
      <c r="DRU144" s="727"/>
      <c r="DRV144" s="727"/>
      <c r="DRW144" s="727"/>
      <c r="DRX144" s="727"/>
      <c r="DRY144" s="727"/>
      <c r="DRZ144" s="727"/>
      <c r="DSA144" s="727"/>
      <c r="DSB144" s="727"/>
      <c r="DSC144" s="727"/>
      <c r="DSD144" s="727"/>
      <c r="DSE144" s="727"/>
      <c r="DSF144" s="727"/>
      <c r="DSG144" s="727"/>
      <c r="DSH144" s="727"/>
      <c r="DSI144" s="727"/>
      <c r="DSJ144" s="727"/>
      <c r="DSK144" s="727"/>
      <c r="DSL144" s="727"/>
      <c r="DSM144" s="727"/>
      <c r="DSN144" s="727"/>
      <c r="DSO144" s="727"/>
      <c r="DSP144" s="727"/>
      <c r="DSQ144" s="727"/>
      <c r="DSR144" s="727"/>
      <c r="DSS144" s="727"/>
      <c r="DST144" s="727"/>
      <c r="DSU144" s="727"/>
      <c r="DSV144" s="727"/>
      <c r="DSW144" s="727"/>
      <c r="DSX144" s="727"/>
      <c r="DSY144" s="727"/>
      <c r="DSZ144" s="727"/>
      <c r="DTA144" s="727"/>
      <c r="DTB144" s="727"/>
      <c r="DTC144" s="727"/>
      <c r="DTD144" s="727"/>
      <c r="DTE144" s="727"/>
      <c r="DTF144" s="727"/>
      <c r="DTG144" s="727"/>
      <c r="DTH144" s="727"/>
      <c r="DTI144" s="727"/>
      <c r="DTJ144" s="727"/>
      <c r="DTK144" s="727"/>
      <c r="DTL144" s="727"/>
      <c r="DTM144" s="727"/>
      <c r="DTN144" s="727"/>
      <c r="DTO144" s="727"/>
      <c r="DTP144" s="727"/>
      <c r="DTQ144" s="727"/>
      <c r="DTR144" s="727"/>
      <c r="DTS144" s="727"/>
      <c r="DTT144" s="727"/>
      <c r="DTU144" s="727"/>
      <c r="DTV144" s="727"/>
      <c r="DTW144" s="727"/>
      <c r="DTX144" s="727"/>
      <c r="DTY144" s="727"/>
      <c r="DTZ144" s="727"/>
      <c r="DUA144" s="727"/>
      <c r="DUB144" s="727"/>
      <c r="DUC144" s="727"/>
      <c r="DUD144" s="727"/>
      <c r="DUE144" s="727"/>
      <c r="DUF144" s="727"/>
      <c r="DUG144" s="727"/>
      <c r="DUH144" s="727"/>
      <c r="DUI144" s="727"/>
      <c r="DUJ144" s="727"/>
      <c r="DUK144" s="727"/>
      <c r="DUL144" s="727"/>
      <c r="DUM144" s="727"/>
      <c r="DUN144" s="727"/>
      <c r="DUO144" s="727"/>
      <c r="DUP144" s="727"/>
      <c r="DUQ144" s="727"/>
      <c r="DUR144" s="727"/>
      <c r="DUS144" s="727"/>
      <c r="DUT144" s="727"/>
      <c r="DUU144" s="727"/>
      <c r="DUV144" s="727"/>
      <c r="DUW144" s="727"/>
      <c r="DUX144" s="727"/>
      <c r="DUY144" s="727"/>
      <c r="DUZ144" s="727"/>
      <c r="DVA144" s="727"/>
      <c r="DVB144" s="727"/>
      <c r="DVC144" s="727"/>
      <c r="DVD144" s="727"/>
      <c r="DVE144" s="727"/>
      <c r="DVF144" s="727"/>
      <c r="DVG144" s="727"/>
      <c r="DVH144" s="727"/>
      <c r="DVI144" s="727"/>
      <c r="DVJ144" s="727"/>
      <c r="DVK144" s="727"/>
      <c r="DVL144" s="727"/>
      <c r="DVM144" s="727"/>
      <c r="DVN144" s="727"/>
      <c r="DVO144" s="727"/>
      <c r="DVP144" s="727"/>
      <c r="DVQ144" s="727"/>
      <c r="DVR144" s="727"/>
      <c r="DVS144" s="727"/>
      <c r="DVT144" s="727"/>
      <c r="DVU144" s="727"/>
      <c r="DVV144" s="727"/>
      <c r="DVW144" s="727"/>
      <c r="DVX144" s="727"/>
      <c r="DVY144" s="727"/>
      <c r="DVZ144" s="727"/>
      <c r="DWA144" s="727"/>
      <c r="DWB144" s="727"/>
      <c r="DWC144" s="727"/>
      <c r="DWD144" s="727"/>
      <c r="DWE144" s="727"/>
      <c r="DWF144" s="727"/>
      <c r="DWG144" s="727"/>
      <c r="DWH144" s="727"/>
      <c r="DWI144" s="727"/>
      <c r="DWJ144" s="727"/>
      <c r="DWK144" s="727"/>
      <c r="DWL144" s="727"/>
      <c r="DWM144" s="727"/>
      <c r="DWN144" s="727"/>
      <c r="DWO144" s="727"/>
      <c r="DWP144" s="727"/>
      <c r="DWQ144" s="727"/>
      <c r="DWR144" s="727"/>
      <c r="DWS144" s="727"/>
      <c r="DWT144" s="727"/>
      <c r="DWU144" s="727"/>
      <c r="DWV144" s="727"/>
      <c r="DWW144" s="727"/>
      <c r="DWX144" s="727"/>
      <c r="DWY144" s="727"/>
      <c r="DWZ144" s="727"/>
      <c r="DXA144" s="727"/>
      <c r="DXB144" s="727"/>
      <c r="DXC144" s="727"/>
      <c r="DXD144" s="727"/>
      <c r="DXE144" s="727"/>
      <c r="DXF144" s="727"/>
      <c r="DXG144" s="727"/>
      <c r="DXH144" s="727"/>
      <c r="DXI144" s="727"/>
      <c r="DXJ144" s="727"/>
      <c r="DXK144" s="727"/>
      <c r="DXL144" s="727"/>
      <c r="DXM144" s="727"/>
      <c r="DXN144" s="727"/>
      <c r="DXO144" s="727"/>
      <c r="DXP144" s="727"/>
      <c r="DXQ144" s="727"/>
      <c r="DXR144" s="727"/>
      <c r="DXS144" s="727"/>
      <c r="DXT144" s="727"/>
      <c r="DXU144" s="727"/>
      <c r="DXV144" s="727"/>
      <c r="DXW144" s="727"/>
      <c r="DXX144" s="727"/>
      <c r="DXY144" s="727"/>
      <c r="DXZ144" s="727"/>
      <c r="DYA144" s="727"/>
      <c r="DYB144" s="727"/>
      <c r="DYC144" s="727"/>
      <c r="DYD144" s="727"/>
      <c r="DYE144" s="727"/>
      <c r="DYF144" s="727"/>
      <c r="DYG144" s="727"/>
      <c r="DYH144" s="727"/>
      <c r="DYI144" s="727"/>
      <c r="DYJ144" s="727"/>
      <c r="DYK144" s="727"/>
      <c r="DYL144" s="727"/>
      <c r="DYM144" s="727"/>
      <c r="DYN144" s="727"/>
      <c r="DYO144" s="727"/>
      <c r="DYP144" s="727"/>
      <c r="DYQ144" s="727"/>
      <c r="DYR144" s="727"/>
      <c r="DYS144" s="727"/>
      <c r="DYT144" s="727"/>
      <c r="DYU144" s="727"/>
      <c r="DYV144" s="727"/>
      <c r="DYW144" s="727"/>
      <c r="DYX144" s="727"/>
      <c r="DYY144" s="727"/>
      <c r="DYZ144" s="727"/>
      <c r="DZA144" s="727"/>
      <c r="DZB144" s="727"/>
      <c r="DZC144" s="727"/>
      <c r="DZD144" s="727"/>
      <c r="DZE144" s="727"/>
      <c r="DZF144" s="727"/>
      <c r="DZG144" s="727"/>
      <c r="DZH144" s="727"/>
      <c r="DZI144" s="727"/>
      <c r="DZJ144" s="727"/>
      <c r="DZK144" s="727"/>
      <c r="DZL144" s="727"/>
      <c r="DZM144" s="727"/>
      <c r="DZN144" s="727"/>
      <c r="DZO144" s="727"/>
      <c r="DZP144" s="727"/>
      <c r="DZQ144" s="727"/>
      <c r="DZR144" s="727"/>
      <c r="DZS144" s="727"/>
      <c r="DZT144" s="727"/>
      <c r="DZU144" s="727"/>
      <c r="DZV144" s="727"/>
      <c r="DZW144" s="727"/>
      <c r="DZX144" s="727"/>
      <c r="DZY144" s="727"/>
      <c r="DZZ144" s="727"/>
      <c r="EAA144" s="727"/>
      <c r="EAB144" s="727"/>
      <c r="EAC144" s="727"/>
      <c r="EAD144" s="727"/>
      <c r="EAE144" s="727"/>
      <c r="EAF144" s="727"/>
      <c r="EAG144" s="727"/>
      <c r="EAH144" s="727"/>
      <c r="EAI144" s="727"/>
      <c r="EAJ144" s="727"/>
      <c r="EAK144" s="727"/>
      <c r="EAL144" s="727"/>
      <c r="EAM144" s="727"/>
      <c r="EAN144" s="727"/>
      <c r="EAO144" s="727"/>
      <c r="EAP144" s="727"/>
      <c r="EAQ144" s="727"/>
      <c r="EAR144" s="727"/>
      <c r="EAS144" s="727"/>
      <c r="EAT144" s="727"/>
      <c r="EAU144" s="727"/>
      <c r="EAV144" s="727"/>
      <c r="EAW144" s="727"/>
      <c r="EAX144" s="727"/>
      <c r="EAY144" s="727"/>
      <c r="EAZ144" s="727"/>
      <c r="EBA144" s="727"/>
      <c r="EBB144" s="727"/>
      <c r="EBC144" s="727"/>
      <c r="EBD144" s="727"/>
      <c r="EBE144" s="727"/>
      <c r="EBF144" s="727"/>
      <c r="EBG144" s="727"/>
      <c r="EBH144" s="727"/>
      <c r="EBI144" s="727"/>
      <c r="EBJ144" s="727"/>
      <c r="EBK144" s="727"/>
      <c r="EBL144" s="727"/>
      <c r="EBM144" s="727"/>
      <c r="EBN144" s="727"/>
      <c r="EBO144" s="727"/>
      <c r="EBP144" s="727"/>
      <c r="EBQ144" s="727"/>
      <c r="EBR144" s="727"/>
      <c r="EBS144" s="727"/>
      <c r="EBT144" s="727"/>
      <c r="EBU144" s="727"/>
      <c r="EBV144" s="727"/>
      <c r="EBW144" s="727"/>
      <c r="EBX144" s="727"/>
      <c r="EBY144" s="727"/>
      <c r="EBZ144" s="727"/>
      <c r="ECA144" s="727"/>
      <c r="ECB144" s="727"/>
      <c r="ECC144" s="727"/>
      <c r="ECD144" s="727"/>
      <c r="ECE144" s="727"/>
      <c r="ECF144" s="727"/>
      <c r="ECG144" s="727"/>
      <c r="ECH144" s="727"/>
      <c r="ECI144" s="727"/>
      <c r="ECJ144" s="727"/>
      <c r="ECK144" s="727"/>
      <c r="ECL144" s="727"/>
      <c r="ECM144" s="727"/>
      <c r="ECN144" s="727"/>
      <c r="ECO144" s="727"/>
      <c r="ECP144" s="727"/>
      <c r="ECQ144" s="727"/>
      <c r="ECR144" s="727"/>
      <c r="ECS144" s="727"/>
      <c r="ECT144" s="727"/>
      <c r="ECU144" s="727"/>
      <c r="ECV144" s="727"/>
      <c r="ECW144" s="727"/>
      <c r="ECX144" s="727"/>
      <c r="ECY144" s="727"/>
      <c r="ECZ144" s="727"/>
      <c r="EDA144" s="727"/>
      <c r="EDB144" s="727"/>
      <c r="EDC144" s="727"/>
      <c r="EDD144" s="727"/>
      <c r="EDE144" s="727"/>
      <c r="EDF144" s="727"/>
      <c r="EDG144" s="727"/>
      <c r="EDH144" s="727"/>
      <c r="EDI144" s="727"/>
      <c r="EDJ144" s="727"/>
      <c r="EDK144" s="727"/>
      <c r="EDL144" s="727"/>
      <c r="EDM144" s="727"/>
      <c r="EDN144" s="727"/>
      <c r="EDO144" s="727"/>
      <c r="EDP144" s="727"/>
      <c r="EDQ144" s="727"/>
      <c r="EDR144" s="727"/>
      <c r="EDS144" s="727"/>
      <c r="EDT144" s="727"/>
      <c r="EDU144" s="727"/>
      <c r="EDV144" s="727"/>
      <c r="EDW144" s="727"/>
      <c r="EDX144" s="727"/>
      <c r="EDY144" s="727"/>
      <c r="EDZ144" s="727"/>
      <c r="EEA144" s="727"/>
      <c r="EEB144" s="727"/>
      <c r="EEC144" s="727"/>
      <c r="EED144" s="727"/>
      <c r="EEE144" s="727"/>
      <c r="EEF144" s="727"/>
      <c r="EEG144" s="727"/>
      <c r="EEH144" s="727"/>
      <c r="EEI144" s="727"/>
      <c r="EEJ144" s="727"/>
      <c r="EEK144" s="727"/>
      <c r="EEL144" s="727"/>
      <c r="EEM144" s="727"/>
      <c r="EEN144" s="727"/>
      <c r="EEO144" s="727"/>
      <c r="EEP144" s="727"/>
      <c r="EEQ144" s="727"/>
      <c r="EER144" s="727"/>
      <c r="EES144" s="727"/>
      <c r="EET144" s="727"/>
      <c r="EEU144" s="727"/>
      <c r="EEV144" s="727"/>
      <c r="EEW144" s="727"/>
      <c r="EEX144" s="727"/>
      <c r="EEY144" s="727"/>
      <c r="EEZ144" s="727"/>
      <c r="EFA144" s="727"/>
      <c r="EFB144" s="727"/>
      <c r="EFC144" s="727"/>
      <c r="EFD144" s="727"/>
      <c r="EFE144" s="727"/>
      <c r="EFF144" s="727"/>
      <c r="EFG144" s="727"/>
      <c r="EFH144" s="727"/>
      <c r="EFI144" s="727"/>
      <c r="EFJ144" s="727"/>
      <c r="EFK144" s="727"/>
      <c r="EFL144" s="727"/>
      <c r="EFM144" s="727"/>
      <c r="EFN144" s="727"/>
      <c r="EFO144" s="727"/>
      <c r="EFP144" s="727"/>
      <c r="EFQ144" s="727"/>
      <c r="EFR144" s="727"/>
      <c r="EFS144" s="727"/>
      <c r="EFT144" s="727"/>
      <c r="EFU144" s="727"/>
      <c r="EFV144" s="727"/>
      <c r="EFW144" s="727"/>
      <c r="EFX144" s="727"/>
      <c r="EFY144" s="727"/>
      <c r="EFZ144" s="727"/>
      <c r="EGA144" s="727"/>
      <c r="EGB144" s="727"/>
      <c r="EGC144" s="727"/>
      <c r="EGD144" s="727"/>
      <c r="EGE144" s="727"/>
      <c r="EGF144" s="727"/>
      <c r="EGG144" s="727"/>
      <c r="EGH144" s="727"/>
      <c r="EGI144" s="727"/>
      <c r="EGJ144" s="727"/>
      <c r="EGK144" s="727"/>
      <c r="EGL144" s="727"/>
      <c r="EGM144" s="727"/>
      <c r="EGN144" s="727"/>
      <c r="EGO144" s="727"/>
      <c r="EGP144" s="727"/>
      <c r="EGQ144" s="727"/>
      <c r="EGR144" s="727"/>
      <c r="EGS144" s="727"/>
      <c r="EGT144" s="727"/>
      <c r="EGU144" s="727"/>
      <c r="EGV144" s="727"/>
      <c r="EGW144" s="727"/>
      <c r="EGX144" s="727"/>
      <c r="EGY144" s="727"/>
      <c r="EGZ144" s="727"/>
      <c r="EHA144" s="727"/>
      <c r="EHB144" s="727"/>
      <c r="EHC144" s="727"/>
      <c r="EHD144" s="727"/>
      <c r="EHE144" s="727"/>
      <c r="EHF144" s="727"/>
      <c r="EHG144" s="727"/>
      <c r="EHH144" s="727"/>
      <c r="EHI144" s="727"/>
      <c r="EHJ144" s="727"/>
      <c r="EHK144" s="727"/>
      <c r="EHL144" s="727"/>
      <c r="EHM144" s="727"/>
      <c r="EHN144" s="727"/>
      <c r="EHO144" s="727"/>
      <c r="EHP144" s="727"/>
      <c r="EHQ144" s="727"/>
      <c r="EHR144" s="727"/>
      <c r="EHS144" s="727"/>
      <c r="EHT144" s="727"/>
      <c r="EHU144" s="727"/>
      <c r="EHV144" s="727"/>
      <c r="EHW144" s="727"/>
      <c r="EHX144" s="727"/>
      <c r="EHY144" s="727"/>
      <c r="EHZ144" s="727"/>
      <c r="EIA144" s="727"/>
      <c r="EIB144" s="727"/>
      <c r="EIC144" s="727"/>
      <c r="EID144" s="727"/>
      <c r="EIE144" s="727"/>
      <c r="EIF144" s="727"/>
      <c r="EIG144" s="727"/>
      <c r="EIH144" s="727"/>
      <c r="EII144" s="727"/>
      <c r="EIJ144" s="727"/>
      <c r="EIK144" s="727"/>
      <c r="EIL144" s="727"/>
      <c r="EIM144" s="727"/>
      <c r="EIN144" s="727"/>
      <c r="EIO144" s="727"/>
      <c r="EIP144" s="727"/>
      <c r="EIQ144" s="727"/>
      <c r="EIR144" s="727"/>
      <c r="EIS144" s="727"/>
      <c r="EIT144" s="727"/>
      <c r="EIU144" s="727"/>
      <c r="EIV144" s="727"/>
      <c r="EIW144" s="727"/>
      <c r="EIX144" s="727"/>
      <c r="EIY144" s="727"/>
      <c r="EIZ144" s="727"/>
      <c r="EJA144" s="727"/>
      <c r="EJB144" s="727"/>
      <c r="EJC144" s="727"/>
      <c r="EJD144" s="727"/>
      <c r="EJE144" s="727"/>
      <c r="EJF144" s="727"/>
      <c r="EJG144" s="727"/>
      <c r="EJH144" s="727"/>
      <c r="EJI144" s="727"/>
      <c r="EJJ144" s="727"/>
      <c r="EJK144" s="727"/>
      <c r="EJL144" s="727"/>
      <c r="EJM144" s="727"/>
      <c r="EJN144" s="727"/>
      <c r="EJO144" s="727"/>
      <c r="EJP144" s="727"/>
      <c r="EJQ144" s="727"/>
      <c r="EJR144" s="727"/>
      <c r="EJS144" s="727"/>
      <c r="EJT144" s="727"/>
      <c r="EJU144" s="727"/>
      <c r="EJV144" s="727"/>
      <c r="EJW144" s="727"/>
      <c r="EJX144" s="727"/>
      <c r="EJY144" s="727"/>
      <c r="EJZ144" s="727"/>
      <c r="EKA144" s="727"/>
      <c r="EKB144" s="727"/>
      <c r="EKC144" s="727"/>
      <c r="EKD144" s="727"/>
      <c r="EKE144" s="727"/>
      <c r="EKF144" s="727"/>
      <c r="EKG144" s="727"/>
      <c r="EKH144" s="727"/>
      <c r="EKI144" s="727"/>
      <c r="EKJ144" s="727"/>
      <c r="EKK144" s="727"/>
      <c r="EKL144" s="727"/>
      <c r="EKM144" s="727"/>
      <c r="EKN144" s="727"/>
      <c r="EKO144" s="727"/>
      <c r="EKP144" s="727"/>
      <c r="EKQ144" s="727"/>
      <c r="EKR144" s="727"/>
      <c r="EKS144" s="727"/>
      <c r="EKT144" s="727"/>
      <c r="EKU144" s="727"/>
      <c r="EKV144" s="727"/>
      <c r="EKW144" s="727"/>
      <c r="EKX144" s="727"/>
      <c r="EKY144" s="727"/>
      <c r="EKZ144" s="727"/>
      <c r="ELA144" s="727"/>
      <c r="ELB144" s="727"/>
      <c r="ELC144" s="727"/>
      <c r="ELD144" s="727"/>
      <c r="ELE144" s="727"/>
      <c r="ELF144" s="727"/>
      <c r="ELG144" s="727"/>
      <c r="ELH144" s="727"/>
      <c r="ELI144" s="727"/>
      <c r="ELJ144" s="727"/>
      <c r="ELK144" s="727"/>
      <c r="ELL144" s="727"/>
      <c r="ELM144" s="727"/>
      <c r="ELN144" s="727"/>
      <c r="ELO144" s="727"/>
      <c r="ELP144" s="727"/>
      <c r="ELQ144" s="727"/>
      <c r="ELR144" s="727"/>
      <c r="ELS144" s="727"/>
      <c r="ELT144" s="727"/>
      <c r="ELU144" s="727"/>
      <c r="ELV144" s="727"/>
      <c r="ELW144" s="727"/>
      <c r="ELX144" s="727"/>
      <c r="ELY144" s="727"/>
      <c r="ELZ144" s="727"/>
      <c r="EMA144" s="727"/>
      <c r="EMB144" s="727"/>
      <c r="EMC144" s="727"/>
      <c r="EMD144" s="727"/>
      <c r="EME144" s="727"/>
      <c r="EMF144" s="727"/>
      <c r="EMG144" s="727"/>
      <c r="EMH144" s="727"/>
      <c r="EMI144" s="727"/>
      <c r="EMJ144" s="727"/>
      <c r="EMK144" s="727"/>
      <c r="EML144" s="727"/>
      <c r="EMM144" s="727"/>
      <c r="EMN144" s="727"/>
      <c r="EMO144" s="727"/>
      <c r="EMP144" s="727"/>
      <c r="EMQ144" s="727"/>
      <c r="EMR144" s="727"/>
      <c r="EMS144" s="727"/>
      <c r="EMT144" s="727"/>
      <c r="EMU144" s="727"/>
      <c r="EMV144" s="727"/>
      <c r="EMW144" s="727"/>
      <c r="EMX144" s="727"/>
      <c r="EMY144" s="727"/>
      <c r="EMZ144" s="727"/>
      <c r="ENA144" s="727"/>
      <c r="ENB144" s="727"/>
      <c r="ENC144" s="727"/>
      <c r="END144" s="727"/>
      <c r="ENE144" s="727"/>
      <c r="ENF144" s="727"/>
      <c r="ENG144" s="727"/>
      <c r="ENH144" s="727"/>
      <c r="ENI144" s="727"/>
      <c r="ENJ144" s="727"/>
      <c r="ENK144" s="727"/>
      <c r="ENL144" s="727"/>
      <c r="ENM144" s="727"/>
      <c r="ENN144" s="727"/>
      <c r="ENO144" s="727"/>
      <c r="ENP144" s="727"/>
      <c r="ENQ144" s="727"/>
      <c r="ENR144" s="727"/>
      <c r="ENS144" s="727"/>
      <c r="ENT144" s="727"/>
      <c r="ENU144" s="727"/>
      <c r="ENV144" s="727"/>
      <c r="ENW144" s="727"/>
      <c r="ENX144" s="727"/>
      <c r="ENY144" s="727"/>
      <c r="ENZ144" s="727"/>
      <c r="EOA144" s="727"/>
      <c r="EOB144" s="727"/>
      <c r="EOC144" s="727"/>
      <c r="EOD144" s="727"/>
      <c r="EOE144" s="727"/>
      <c r="EOF144" s="727"/>
      <c r="EOG144" s="727"/>
      <c r="EOH144" s="727"/>
      <c r="EOI144" s="727"/>
      <c r="EOJ144" s="727"/>
      <c r="EOK144" s="727"/>
      <c r="EOL144" s="727"/>
      <c r="EOM144" s="727"/>
      <c r="EON144" s="727"/>
      <c r="EOO144" s="727"/>
      <c r="EOP144" s="727"/>
      <c r="EOQ144" s="727"/>
      <c r="EOR144" s="727"/>
      <c r="EOS144" s="727"/>
      <c r="EOT144" s="727"/>
      <c r="EOU144" s="727"/>
      <c r="EOV144" s="727"/>
      <c r="EOW144" s="727"/>
      <c r="EOX144" s="727"/>
      <c r="EOY144" s="727"/>
      <c r="EOZ144" s="727"/>
      <c r="EPA144" s="727"/>
      <c r="EPB144" s="727"/>
      <c r="EPC144" s="727"/>
      <c r="EPD144" s="727"/>
      <c r="EPE144" s="727"/>
      <c r="EPF144" s="727"/>
      <c r="EPG144" s="727"/>
      <c r="EPH144" s="727"/>
      <c r="EPI144" s="727"/>
      <c r="EPJ144" s="727"/>
      <c r="EPK144" s="727"/>
      <c r="EPL144" s="727"/>
      <c r="EPM144" s="727"/>
      <c r="EPN144" s="727"/>
      <c r="EPO144" s="727"/>
      <c r="EPP144" s="727"/>
      <c r="EPQ144" s="727"/>
      <c r="EPR144" s="727"/>
      <c r="EPS144" s="727"/>
      <c r="EPT144" s="727"/>
      <c r="EPU144" s="727"/>
      <c r="EPV144" s="727"/>
      <c r="EPW144" s="727"/>
      <c r="EPX144" s="727"/>
      <c r="EPY144" s="727"/>
      <c r="EPZ144" s="727"/>
      <c r="EQA144" s="727"/>
      <c r="EQB144" s="727"/>
      <c r="EQC144" s="727"/>
      <c r="EQD144" s="727"/>
      <c r="EQE144" s="727"/>
      <c r="EQF144" s="727"/>
      <c r="EQG144" s="727"/>
      <c r="EQH144" s="727"/>
      <c r="EQI144" s="727"/>
      <c r="EQJ144" s="727"/>
      <c r="EQK144" s="727"/>
      <c r="EQL144" s="727"/>
      <c r="EQM144" s="727"/>
      <c r="EQN144" s="727"/>
      <c r="EQO144" s="727"/>
      <c r="EQP144" s="727"/>
      <c r="EQQ144" s="727"/>
      <c r="EQR144" s="727"/>
      <c r="EQS144" s="727"/>
      <c r="EQT144" s="727"/>
      <c r="EQU144" s="727"/>
      <c r="EQV144" s="727"/>
      <c r="EQW144" s="727"/>
      <c r="EQX144" s="727"/>
      <c r="EQY144" s="727"/>
      <c r="EQZ144" s="727"/>
      <c r="ERA144" s="727"/>
      <c r="ERB144" s="727"/>
      <c r="ERC144" s="727"/>
      <c r="ERD144" s="727"/>
      <c r="ERE144" s="727"/>
      <c r="ERF144" s="727"/>
      <c r="ERG144" s="727"/>
      <c r="ERH144" s="727"/>
      <c r="ERI144" s="727"/>
      <c r="ERJ144" s="727"/>
      <c r="ERK144" s="727"/>
      <c r="ERL144" s="727"/>
      <c r="ERM144" s="727"/>
      <c r="ERN144" s="727"/>
      <c r="ERO144" s="727"/>
      <c r="ERP144" s="727"/>
      <c r="ERQ144" s="727"/>
      <c r="ERR144" s="727"/>
      <c r="ERS144" s="727"/>
      <c r="ERT144" s="727"/>
      <c r="ERU144" s="727"/>
      <c r="ERV144" s="727"/>
      <c r="ERW144" s="727"/>
      <c r="ERX144" s="727"/>
      <c r="ERY144" s="727"/>
      <c r="ERZ144" s="727"/>
      <c r="ESA144" s="727"/>
      <c r="ESB144" s="727"/>
      <c r="ESC144" s="727"/>
      <c r="ESD144" s="727"/>
      <c r="ESE144" s="727"/>
      <c r="ESF144" s="727"/>
      <c r="ESG144" s="727"/>
      <c r="ESH144" s="727"/>
      <c r="ESI144" s="727"/>
      <c r="ESJ144" s="727"/>
      <c r="ESK144" s="727"/>
      <c r="ESL144" s="727"/>
      <c r="ESM144" s="727"/>
      <c r="ESN144" s="727"/>
      <c r="ESO144" s="727"/>
      <c r="ESP144" s="727"/>
      <c r="ESQ144" s="727"/>
      <c r="ESR144" s="727"/>
      <c r="ESS144" s="727"/>
      <c r="EST144" s="727"/>
      <c r="ESU144" s="727"/>
      <c r="ESV144" s="727"/>
      <c r="ESW144" s="727"/>
      <c r="ESX144" s="727"/>
      <c r="ESY144" s="727"/>
      <c r="ESZ144" s="727"/>
      <c r="ETA144" s="727"/>
      <c r="ETB144" s="727"/>
      <c r="ETC144" s="727"/>
      <c r="ETD144" s="727"/>
      <c r="ETE144" s="727"/>
      <c r="ETF144" s="727"/>
      <c r="ETG144" s="727"/>
      <c r="ETH144" s="727"/>
      <c r="ETI144" s="727"/>
      <c r="ETJ144" s="727"/>
      <c r="ETK144" s="727"/>
      <c r="ETL144" s="727"/>
      <c r="ETM144" s="727"/>
      <c r="ETN144" s="727"/>
      <c r="ETO144" s="727"/>
      <c r="ETP144" s="727"/>
      <c r="ETQ144" s="727"/>
      <c r="ETR144" s="727"/>
      <c r="ETS144" s="727"/>
      <c r="ETT144" s="727"/>
      <c r="ETU144" s="727"/>
      <c r="ETV144" s="727"/>
      <c r="ETW144" s="727"/>
      <c r="ETX144" s="727"/>
      <c r="ETY144" s="727"/>
      <c r="ETZ144" s="727"/>
      <c r="EUA144" s="727"/>
      <c r="EUB144" s="727"/>
      <c r="EUC144" s="727"/>
      <c r="EUD144" s="727"/>
      <c r="EUE144" s="727"/>
      <c r="EUF144" s="727"/>
      <c r="EUG144" s="727"/>
      <c r="EUH144" s="727"/>
      <c r="EUI144" s="727"/>
      <c r="EUJ144" s="727"/>
      <c r="EUK144" s="727"/>
      <c r="EUL144" s="727"/>
      <c r="EUM144" s="727"/>
      <c r="EUN144" s="727"/>
      <c r="EUO144" s="727"/>
      <c r="EUP144" s="727"/>
      <c r="EUQ144" s="727"/>
      <c r="EUR144" s="727"/>
      <c r="EUS144" s="727"/>
      <c r="EUT144" s="727"/>
      <c r="EUU144" s="727"/>
      <c r="EUV144" s="727"/>
      <c r="EUW144" s="727"/>
      <c r="EUX144" s="727"/>
      <c r="EUY144" s="727"/>
      <c r="EUZ144" s="727"/>
      <c r="EVA144" s="727"/>
      <c r="EVB144" s="727"/>
      <c r="EVC144" s="727"/>
      <c r="EVD144" s="727"/>
      <c r="EVE144" s="727"/>
      <c r="EVF144" s="727"/>
      <c r="EVG144" s="727"/>
      <c r="EVH144" s="727"/>
      <c r="EVI144" s="727"/>
      <c r="EVJ144" s="727"/>
      <c r="EVK144" s="727"/>
      <c r="EVL144" s="727"/>
      <c r="EVM144" s="727"/>
      <c r="EVN144" s="727"/>
      <c r="EVO144" s="727"/>
      <c r="EVP144" s="727"/>
      <c r="EVQ144" s="727"/>
      <c r="EVR144" s="727"/>
      <c r="EVS144" s="727"/>
      <c r="EVT144" s="727"/>
      <c r="EVU144" s="727"/>
      <c r="EVV144" s="727"/>
      <c r="EVW144" s="727"/>
      <c r="EVX144" s="727"/>
      <c r="EVY144" s="727"/>
      <c r="EVZ144" s="727"/>
      <c r="EWA144" s="727"/>
      <c r="EWB144" s="727"/>
      <c r="EWC144" s="727"/>
      <c r="EWD144" s="727"/>
      <c r="EWE144" s="727"/>
      <c r="EWF144" s="727"/>
      <c r="EWG144" s="727"/>
      <c r="EWH144" s="727"/>
      <c r="EWI144" s="727"/>
      <c r="EWJ144" s="727"/>
      <c r="EWK144" s="727"/>
      <c r="EWL144" s="727"/>
      <c r="EWM144" s="727"/>
      <c r="EWN144" s="727"/>
      <c r="EWO144" s="727"/>
      <c r="EWP144" s="727"/>
      <c r="EWQ144" s="727"/>
      <c r="EWR144" s="727"/>
      <c r="EWS144" s="727"/>
      <c r="EWT144" s="727"/>
      <c r="EWU144" s="727"/>
      <c r="EWV144" s="727"/>
      <c r="EWW144" s="727"/>
      <c r="EWX144" s="727"/>
      <c r="EWY144" s="727"/>
      <c r="EWZ144" s="727"/>
      <c r="EXA144" s="727"/>
      <c r="EXB144" s="727"/>
      <c r="EXC144" s="727"/>
      <c r="EXD144" s="727"/>
      <c r="EXE144" s="727"/>
      <c r="EXF144" s="727"/>
      <c r="EXG144" s="727"/>
      <c r="EXH144" s="727"/>
      <c r="EXI144" s="727"/>
      <c r="EXJ144" s="727"/>
      <c r="EXK144" s="727"/>
      <c r="EXL144" s="727"/>
      <c r="EXM144" s="727"/>
      <c r="EXN144" s="727"/>
      <c r="EXO144" s="727"/>
      <c r="EXP144" s="727"/>
      <c r="EXQ144" s="727"/>
      <c r="EXR144" s="727"/>
      <c r="EXS144" s="727"/>
      <c r="EXT144" s="727"/>
      <c r="EXU144" s="727"/>
      <c r="EXV144" s="727"/>
      <c r="EXW144" s="727"/>
      <c r="EXX144" s="727"/>
      <c r="EXY144" s="727"/>
      <c r="EXZ144" s="727"/>
      <c r="EYA144" s="727"/>
      <c r="EYB144" s="727"/>
      <c r="EYC144" s="727"/>
      <c r="EYD144" s="727"/>
      <c r="EYE144" s="727"/>
      <c r="EYF144" s="727"/>
      <c r="EYG144" s="727"/>
      <c r="EYH144" s="727"/>
      <c r="EYI144" s="727"/>
      <c r="EYJ144" s="727"/>
      <c r="EYK144" s="727"/>
      <c r="EYL144" s="727"/>
      <c r="EYM144" s="727"/>
      <c r="EYN144" s="727"/>
      <c r="EYO144" s="727"/>
      <c r="EYP144" s="727"/>
      <c r="EYQ144" s="727"/>
      <c r="EYR144" s="727"/>
      <c r="EYS144" s="727"/>
      <c r="EYT144" s="727"/>
      <c r="EYU144" s="727"/>
      <c r="EYV144" s="727"/>
      <c r="EYW144" s="727"/>
      <c r="EYX144" s="727"/>
      <c r="EYY144" s="727"/>
      <c r="EYZ144" s="727"/>
      <c r="EZA144" s="727"/>
      <c r="EZB144" s="727"/>
      <c r="EZC144" s="727"/>
      <c r="EZD144" s="727"/>
      <c r="EZE144" s="727"/>
      <c r="EZF144" s="727"/>
      <c r="EZG144" s="727"/>
      <c r="EZH144" s="727"/>
      <c r="EZI144" s="727"/>
      <c r="EZJ144" s="727"/>
      <c r="EZK144" s="727"/>
      <c r="EZL144" s="727"/>
      <c r="EZM144" s="727"/>
      <c r="EZN144" s="727"/>
      <c r="EZO144" s="727"/>
      <c r="EZP144" s="727"/>
      <c r="EZQ144" s="727"/>
      <c r="EZR144" s="727"/>
      <c r="EZS144" s="727"/>
      <c r="EZT144" s="727"/>
      <c r="EZU144" s="727"/>
      <c r="EZV144" s="727"/>
      <c r="EZW144" s="727"/>
      <c r="EZX144" s="727"/>
      <c r="EZY144" s="727"/>
      <c r="EZZ144" s="727"/>
      <c r="FAA144" s="727"/>
      <c r="FAB144" s="727"/>
      <c r="FAC144" s="727"/>
      <c r="FAD144" s="727"/>
      <c r="FAE144" s="727"/>
      <c r="FAF144" s="727"/>
      <c r="FAG144" s="727"/>
      <c r="FAH144" s="727"/>
      <c r="FAI144" s="727"/>
      <c r="FAJ144" s="727"/>
      <c r="FAK144" s="727"/>
      <c r="FAL144" s="727"/>
      <c r="FAM144" s="727"/>
      <c r="FAN144" s="727"/>
      <c r="FAO144" s="727"/>
      <c r="FAP144" s="727"/>
      <c r="FAQ144" s="727"/>
      <c r="FAR144" s="727"/>
      <c r="FAS144" s="727"/>
      <c r="FAT144" s="727"/>
      <c r="FAU144" s="727"/>
      <c r="FAV144" s="727"/>
      <c r="FAW144" s="727"/>
      <c r="FAX144" s="727"/>
      <c r="FAY144" s="727"/>
      <c r="FAZ144" s="727"/>
      <c r="FBA144" s="727"/>
      <c r="FBB144" s="727"/>
      <c r="FBC144" s="727"/>
      <c r="FBD144" s="727"/>
      <c r="FBE144" s="727"/>
      <c r="FBF144" s="727"/>
      <c r="FBG144" s="727"/>
      <c r="FBH144" s="727"/>
      <c r="FBI144" s="727"/>
      <c r="FBJ144" s="727"/>
      <c r="FBK144" s="727"/>
      <c r="FBL144" s="727"/>
      <c r="FBM144" s="727"/>
      <c r="FBN144" s="727"/>
      <c r="FBO144" s="727"/>
      <c r="FBP144" s="727"/>
      <c r="FBQ144" s="727"/>
      <c r="FBR144" s="727"/>
      <c r="FBS144" s="727"/>
      <c r="FBT144" s="727"/>
      <c r="FBU144" s="727"/>
      <c r="FBV144" s="727"/>
      <c r="FBW144" s="727"/>
      <c r="FBX144" s="727"/>
      <c r="FBY144" s="727"/>
      <c r="FBZ144" s="727"/>
      <c r="FCA144" s="727"/>
      <c r="FCB144" s="727"/>
      <c r="FCC144" s="727"/>
      <c r="FCD144" s="727"/>
      <c r="FCE144" s="727"/>
      <c r="FCF144" s="727"/>
      <c r="FCG144" s="727"/>
      <c r="FCH144" s="727"/>
      <c r="FCI144" s="727"/>
      <c r="FCJ144" s="727"/>
      <c r="FCK144" s="727"/>
      <c r="FCL144" s="727"/>
      <c r="FCM144" s="727"/>
      <c r="FCN144" s="727"/>
      <c r="FCO144" s="727"/>
      <c r="FCP144" s="727"/>
      <c r="FCQ144" s="727"/>
      <c r="FCR144" s="727"/>
      <c r="FCS144" s="727"/>
      <c r="FCT144" s="727"/>
      <c r="FCU144" s="727"/>
      <c r="FCV144" s="727"/>
      <c r="FCW144" s="727"/>
      <c r="FCX144" s="727"/>
      <c r="FCY144" s="727"/>
      <c r="FCZ144" s="727"/>
      <c r="FDA144" s="727"/>
      <c r="FDB144" s="727"/>
      <c r="FDC144" s="727"/>
      <c r="FDD144" s="727"/>
      <c r="FDE144" s="727"/>
      <c r="FDF144" s="727"/>
      <c r="FDG144" s="727"/>
      <c r="FDH144" s="727"/>
      <c r="FDI144" s="727"/>
      <c r="FDJ144" s="727"/>
      <c r="FDK144" s="727"/>
      <c r="FDL144" s="727"/>
      <c r="FDM144" s="727"/>
      <c r="FDN144" s="727"/>
      <c r="FDO144" s="727"/>
      <c r="FDP144" s="727"/>
      <c r="FDQ144" s="727"/>
      <c r="FDR144" s="727"/>
      <c r="FDS144" s="727"/>
      <c r="FDT144" s="727"/>
      <c r="FDU144" s="727"/>
      <c r="FDV144" s="727"/>
      <c r="FDW144" s="727"/>
      <c r="FDX144" s="727"/>
      <c r="FDY144" s="727"/>
      <c r="FDZ144" s="727"/>
      <c r="FEA144" s="727"/>
      <c r="FEB144" s="727"/>
      <c r="FEC144" s="727"/>
      <c r="FED144" s="727"/>
      <c r="FEE144" s="727"/>
      <c r="FEF144" s="727"/>
      <c r="FEG144" s="727"/>
      <c r="FEH144" s="727"/>
      <c r="FEI144" s="727"/>
      <c r="FEJ144" s="727"/>
      <c r="FEK144" s="727"/>
      <c r="FEL144" s="727"/>
      <c r="FEM144" s="727"/>
      <c r="FEN144" s="727"/>
      <c r="FEO144" s="727"/>
      <c r="FEP144" s="727"/>
      <c r="FEQ144" s="727"/>
      <c r="FER144" s="727"/>
      <c r="FES144" s="727"/>
      <c r="FET144" s="727"/>
      <c r="FEU144" s="727"/>
      <c r="FEV144" s="727"/>
      <c r="FEW144" s="727"/>
      <c r="FEX144" s="727"/>
      <c r="FEY144" s="727"/>
      <c r="FEZ144" s="727"/>
      <c r="FFA144" s="727"/>
      <c r="FFB144" s="727"/>
      <c r="FFC144" s="727"/>
      <c r="FFD144" s="727"/>
      <c r="FFE144" s="727"/>
      <c r="FFF144" s="727"/>
      <c r="FFG144" s="727"/>
      <c r="FFH144" s="727"/>
      <c r="FFI144" s="727"/>
      <c r="FFJ144" s="727"/>
      <c r="FFK144" s="727"/>
      <c r="FFL144" s="727"/>
      <c r="FFM144" s="727"/>
      <c r="FFN144" s="727"/>
      <c r="FFO144" s="727"/>
      <c r="FFP144" s="727"/>
      <c r="FFQ144" s="727"/>
      <c r="FFR144" s="727"/>
      <c r="FFS144" s="727"/>
      <c r="FFT144" s="727"/>
      <c r="FFU144" s="727"/>
      <c r="FFV144" s="727"/>
      <c r="FFW144" s="727"/>
      <c r="FFX144" s="727"/>
      <c r="FFY144" s="727"/>
      <c r="FFZ144" s="727"/>
      <c r="FGA144" s="727"/>
      <c r="FGB144" s="727"/>
      <c r="FGC144" s="727"/>
      <c r="FGD144" s="727"/>
      <c r="FGE144" s="727"/>
      <c r="FGF144" s="727"/>
      <c r="FGG144" s="727"/>
      <c r="FGH144" s="727"/>
      <c r="FGI144" s="727"/>
      <c r="FGJ144" s="727"/>
      <c r="FGK144" s="727"/>
      <c r="FGL144" s="727"/>
      <c r="FGM144" s="727"/>
      <c r="FGN144" s="727"/>
      <c r="FGO144" s="727"/>
      <c r="FGP144" s="727"/>
      <c r="FGQ144" s="727"/>
      <c r="FGR144" s="727"/>
      <c r="FGS144" s="727"/>
      <c r="FGT144" s="727"/>
      <c r="FGU144" s="727"/>
      <c r="FGV144" s="727"/>
      <c r="FGW144" s="727"/>
      <c r="FGX144" s="727"/>
      <c r="FGY144" s="727"/>
      <c r="FGZ144" s="727"/>
      <c r="FHA144" s="727"/>
      <c r="FHB144" s="727"/>
      <c r="FHC144" s="727"/>
      <c r="FHD144" s="727"/>
      <c r="FHE144" s="727"/>
      <c r="FHF144" s="727"/>
      <c r="FHG144" s="727"/>
      <c r="FHH144" s="727"/>
      <c r="FHI144" s="727"/>
      <c r="FHJ144" s="727"/>
      <c r="FHK144" s="727"/>
      <c r="FHL144" s="727"/>
      <c r="FHM144" s="727"/>
      <c r="FHN144" s="727"/>
      <c r="FHO144" s="727"/>
      <c r="FHP144" s="727"/>
      <c r="FHQ144" s="727"/>
      <c r="FHR144" s="727"/>
      <c r="FHS144" s="727"/>
      <c r="FHT144" s="727"/>
      <c r="FHU144" s="727"/>
      <c r="FHV144" s="727"/>
      <c r="FHW144" s="727"/>
      <c r="FHX144" s="727"/>
      <c r="FHY144" s="727"/>
      <c r="FHZ144" s="727"/>
      <c r="FIA144" s="727"/>
      <c r="FIB144" s="727"/>
      <c r="FIC144" s="727"/>
      <c r="FID144" s="727"/>
      <c r="FIE144" s="727"/>
      <c r="FIF144" s="727"/>
      <c r="FIG144" s="727"/>
      <c r="FIH144" s="727"/>
      <c r="FII144" s="727"/>
      <c r="FIJ144" s="727"/>
      <c r="FIK144" s="727"/>
      <c r="FIL144" s="727"/>
      <c r="FIM144" s="727"/>
      <c r="FIN144" s="727"/>
      <c r="FIO144" s="727"/>
      <c r="FIP144" s="727"/>
      <c r="FIQ144" s="727"/>
      <c r="FIR144" s="727"/>
      <c r="FIS144" s="727"/>
      <c r="FIT144" s="727"/>
      <c r="FIU144" s="727"/>
      <c r="FIV144" s="727"/>
      <c r="FIW144" s="727"/>
      <c r="FIX144" s="727"/>
      <c r="FIY144" s="727"/>
      <c r="FIZ144" s="727"/>
      <c r="FJA144" s="727"/>
      <c r="FJB144" s="727"/>
      <c r="FJC144" s="727"/>
      <c r="FJD144" s="727"/>
      <c r="FJE144" s="727"/>
      <c r="FJF144" s="727"/>
      <c r="FJG144" s="727"/>
      <c r="FJH144" s="727"/>
      <c r="FJI144" s="727"/>
      <c r="FJJ144" s="727"/>
      <c r="FJK144" s="727"/>
      <c r="FJL144" s="727"/>
      <c r="FJM144" s="727"/>
      <c r="FJN144" s="727"/>
      <c r="FJO144" s="727"/>
      <c r="FJP144" s="727"/>
      <c r="FJQ144" s="727"/>
      <c r="FJR144" s="727"/>
      <c r="FJS144" s="727"/>
      <c r="FJT144" s="727"/>
      <c r="FJU144" s="727"/>
      <c r="FJV144" s="727"/>
      <c r="FJW144" s="727"/>
      <c r="FJX144" s="727"/>
      <c r="FJY144" s="727"/>
      <c r="FJZ144" s="727"/>
      <c r="FKA144" s="727"/>
      <c r="FKB144" s="727"/>
      <c r="FKC144" s="727"/>
      <c r="FKD144" s="727"/>
      <c r="FKE144" s="727"/>
      <c r="FKF144" s="727"/>
      <c r="FKG144" s="727"/>
      <c r="FKH144" s="727"/>
      <c r="FKI144" s="727"/>
      <c r="FKJ144" s="727"/>
      <c r="FKK144" s="727"/>
      <c r="FKL144" s="727"/>
      <c r="FKM144" s="727"/>
      <c r="FKN144" s="727"/>
      <c r="FKO144" s="727"/>
      <c r="FKP144" s="727"/>
      <c r="FKQ144" s="727"/>
      <c r="FKR144" s="727"/>
      <c r="FKS144" s="727"/>
      <c r="FKT144" s="727"/>
      <c r="FKU144" s="727"/>
      <c r="FKV144" s="727"/>
      <c r="FKW144" s="727"/>
      <c r="FKX144" s="727"/>
      <c r="FKY144" s="727"/>
      <c r="FKZ144" s="727"/>
      <c r="FLA144" s="727"/>
      <c r="FLB144" s="727"/>
      <c r="FLC144" s="727"/>
      <c r="FLD144" s="727"/>
      <c r="FLE144" s="727"/>
      <c r="FLF144" s="727"/>
      <c r="FLG144" s="727"/>
      <c r="FLH144" s="727"/>
      <c r="FLI144" s="727"/>
      <c r="FLJ144" s="727"/>
      <c r="FLK144" s="727"/>
      <c r="FLL144" s="727"/>
      <c r="FLM144" s="727"/>
      <c r="FLN144" s="727"/>
      <c r="FLO144" s="727"/>
      <c r="FLP144" s="727"/>
      <c r="FLQ144" s="727"/>
      <c r="FLR144" s="727"/>
      <c r="FLS144" s="727"/>
      <c r="FLT144" s="727"/>
      <c r="FLU144" s="727"/>
      <c r="FLV144" s="727"/>
      <c r="FLW144" s="727"/>
      <c r="FLX144" s="727"/>
      <c r="FLY144" s="727"/>
      <c r="FLZ144" s="727"/>
      <c r="FMA144" s="727"/>
      <c r="FMB144" s="727"/>
      <c r="FMC144" s="727"/>
      <c r="FMD144" s="727"/>
      <c r="FME144" s="727"/>
      <c r="FMF144" s="727"/>
      <c r="FMG144" s="727"/>
      <c r="FMH144" s="727"/>
      <c r="FMI144" s="727"/>
      <c r="FMJ144" s="727"/>
      <c r="FMK144" s="727"/>
      <c r="FML144" s="727"/>
      <c r="FMM144" s="727"/>
      <c r="FMN144" s="727"/>
      <c r="FMO144" s="727"/>
      <c r="FMP144" s="727"/>
      <c r="FMQ144" s="727"/>
      <c r="FMR144" s="727"/>
      <c r="FMS144" s="727"/>
      <c r="FMT144" s="727"/>
      <c r="FMU144" s="727"/>
      <c r="FMV144" s="727"/>
      <c r="FMW144" s="727"/>
      <c r="FMX144" s="727"/>
      <c r="FMY144" s="727"/>
      <c r="FMZ144" s="727"/>
      <c r="FNA144" s="727"/>
      <c r="FNB144" s="727"/>
      <c r="FNC144" s="727"/>
      <c r="FND144" s="727"/>
      <c r="FNE144" s="727"/>
      <c r="FNF144" s="727"/>
      <c r="FNG144" s="727"/>
      <c r="FNH144" s="727"/>
      <c r="FNI144" s="727"/>
      <c r="FNJ144" s="727"/>
      <c r="FNK144" s="727"/>
      <c r="FNL144" s="727"/>
      <c r="FNM144" s="727"/>
      <c r="FNN144" s="727"/>
      <c r="FNO144" s="727"/>
      <c r="FNP144" s="727"/>
      <c r="FNQ144" s="727"/>
      <c r="FNR144" s="727"/>
      <c r="FNS144" s="727"/>
      <c r="FNT144" s="727"/>
      <c r="FNU144" s="727"/>
      <c r="FNV144" s="727"/>
      <c r="FNW144" s="727"/>
      <c r="FNX144" s="727"/>
      <c r="FNY144" s="727"/>
      <c r="FNZ144" s="727"/>
      <c r="FOA144" s="727"/>
      <c r="FOB144" s="727"/>
      <c r="FOC144" s="727"/>
      <c r="FOD144" s="727"/>
      <c r="FOE144" s="727"/>
      <c r="FOF144" s="727"/>
      <c r="FOG144" s="727"/>
      <c r="FOH144" s="727"/>
      <c r="FOI144" s="727"/>
      <c r="FOJ144" s="727"/>
      <c r="FOK144" s="727"/>
      <c r="FOL144" s="727"/>
      <c r="FOM144" s="727"/>
      <c r="FON144" s="727"/>
      <c r="FOO144" s="727"/>
      <c r="FOP144" s="727"/>
      <c r="FOQ144" s="727"/>
      <c r="FOR144" s="727"/>
      <c r="FOS144" s="727"/>
      <c r="FOT144" s="727"/>
      <c r="FOU144" s="727"/>
      <c r="FOV144" s="727"/>
      <c r="FOW144" s="727"/>
      <c r="FOX144" s="727"/>
      <c r="FOY144" s="727"/>
      <c r="FOZ144" s="727"/>
      <c r="FPA144" s="727"/>
      <c r="FPB144" s="727"/>
      <c r="FPC144" s="727"/>
      <c r="FPD144" s="727"/>
      <c r="FPE144" s="727"/>
      <c r="FPF144" s="727"/>
      <c r="FPG144" s="727"/>
      <c r="FPH144" s="727"/>
      <c r="FPI144" s="727"/>
      <c r="FPJ144" s="727"/>
      <c r="FPK144" s="727"/>
      <c r="FPL144" s="727"/>
      <c r="FPM144" s="727"/>
      <c r="FPN144" s="727"/>
      <c r="FPO144" s="727"/>
      <c r="FPP144" s="727"/>
      <c r="FPQ144" s="727"/>
      <c r="FPR144" s="727"/>
      <c r="FPS144" s="727"/>
      <c r="FPT144" s="727"/>
      <c r="FPU144" s="727"/>
      <c r="FPV144" s="727"/>
      <c r="FPW144" s="727"/>
      <c r="FPX144" s="727"/>
      <c r="FPY144" s="727"/>
      <c r="FPZ144" s="727"/>
      <c r="FQA144" s="727"/>
      <c r="FQB144" s="727"/>
      <c r="FQC144" s="727"/>
      <c r="FQD144" s="727"/>
      <c r="FQE144" s="727"/>
      <c r="FQF144" s="727"/>
      <c r="FQG144" s="727"/>
      <c r="FQH144" s="727"/>
      <c r="FQI144" s="727"/>
      <c r="FQJ144" s="727"/>
      <c r="FQK144" s="727"/>
      <c r="FQL144" s="727"/>
      <c r="FQM144" s="727"/>
      <c r="FQN144" s="727"/>
      <c r="FQO144" s="727"/>
      <c r="FQP144" s="727"/>
      <c r="FQQ144" s="727"/>
      <c r="FQR144" s="727"/>
      <c r="FQS144" s="727"/>
      <c r="FQT144" s="727"/>
      <c r="FQU144" s="727"/>
      <c r="FQV144" s="727"/>
      <c r="FQW144" s="727"/>
      <c r="FQX144" s="727"/>
      <c r="FQY144" s="727"/>
      <c r="FQZ144" s="727"/>
      <c r="FRA144" s="727"/>
      <c r="FRB144" s="727"/>
      <c r="FRC144" s="727"/>
      <c r="FRD144" s="727"/>
      <c r="FRE144" s="727"/>
      <c r="FRF144" s="727"/>
      <c r="FRG144" s="727"/>
      <c r="FRH144" s="727"/>
      <c r="FRI144" s="727"/>
      <c r="FRJ144" s="727"/>
      <c r="FRK144" s="727"/>
      <c r="FRL144" s="727"/>
      <c r="FRM144" s="727"/>
      <c r="FRN144" s="727"/>
      <c r="FRO144" s="727"/>
      <c r="FRP144" s="727"/>
      <c r="FRQ144" s="727"/>
      <c r="FRR144" s="727"/>
      <c r="FRS144" s="727"/>
      <c r="FRT144" s="727"/>
      <c r="FRU144" s="727"/>
      <c r="FRV144" s="727"/>
      <c r="FRW144" s="727"/>
      <c r="FRX144" s="727"/>
      <c r="FRY144" s="727"/>
      <c r="FRZ144" s="727"/>
      <c r="FSA144" s="727"/>
      <c r="FSB144" s="727"/>
      <c r="FSC144" s="727"/>
      <c r="FSD144" s="727"/>
      <c r="FSE144" s="727"/>
      <c r="FSF144" s="727"/>
      <c r="FSG144" s="727"/>
      <c r="FSH144" s="727"/>
      <c r="FSI144" s="727"/>
      <c r="FSJ144" s="727"/>
      <c r="FSK144" s="727"/>
      <c r="FSL144" s="727"/>
      <c r="FSM144" s="727"/>
      <c r="FSN144" s="727"/>
      <c r="FSO144" s="727"/>
      <c r="FSP144" s="727"/>
      <c r="FSQ144" s="727"/>
      <c r="FSR144" s="727"/>
      <c r="FSS144" s="727"/>
      <c r="FST144" s="727"/>
      <c r="FSU144" s="727"/>
      <c r="FSV144" s="727"/>
      <c r="FSW144" s="727"/>
      <c r="FSX144" s="727"/>
      <c r="FSY144" s="727"/>
      <c r="FSZ144" s="727"/>
      <c r="FTA144" s="727"/>
      <c r="FTB144" s="727"/>
      <c r="FTC144" s="727"/>
      <c r="FTD144" s="727"/>
      <c r="FTE144" s="727"/>
      <c r="FTF144" s="727"/>
      <c r="FTG144" s="727"/>
      <c r="FTH144" s="727"/>
      <c r="FTI144" s="727"/>
      <c r="FTJ144" s="727"/>
      <c r="FTK144" s="727"/>
      <c r="FTL144" s="727"/>
      <c r="FTM144" s="727"/>
      <c r="FTN144" s="727"/>
      <c r="FTO144" s="727"/>
      <c r="FTP144" s="727"/>
      <c r="FTQ144" s="727"/>
      <c r="FTR144" s="727"/>
      <c r="FTS144" s="727"/>
      <c r="FTT144" s="727"/>
      <c r="FTU144" s="727"/>
      <c r="FTV144" s="727"/>
      <c r="FTW144" s="727"/>
      <c r="FTX144" s="727"/>
      <c r="FTY144" s="727"/>
      <c r="FTZ144" s="727"/>
      <c r="FUA144" s="727"/>
      <c r="FUB144" s="727"/>
      <c r="FUC144" s="727"/>
      <c r="FUD144" s="727"/>
      <c r="FUE144" s="727"/>
      <c r="FUF144" s="727"/>
      <c r="FUG144" s="727"/>
      <c r="FUH144" s="727"/>
      <c r="FUI144" s="727"/>
      <c r="FUJ144" s="727"/>
      <c r="FUK144" s="727"/>
      <c r="FUL144" s="727"/>
      <c r="FUM144" s="727"/>
      <c r="FUN144" s="727"/>
      <c r="FUO144" s="727"/>
      <c r="FUP144" s="727"/>
      <c r="FUQ144" s="727"/>
      <c r="FUR144" s="727"/>
      <c r="FUS144" s="727"/>
      <c r="FUT144" s="727"/>
      <c r="FUU144" s="727"/>
      <c r="FUV144" s="727"/>
      <c r="FUW144" s="727"/>
      <c r="FUX144" s="727"/>
      <c r="FUY144" s="727"/>
      <c r="FUZ144" s="727"/>
      <c r="FVA144" s="727"/>
      <c r="FVB144" s="727"/>
      <c r="FVC144" s="727"/>
      <c r="FVD144" s="727"/>
      <c r="FVE144" s="727"/>
      <c r="FVF144" s="727"/>
      <c r="FVG144" s="727"/>
      <c r="FVH144" s="727"/>
      <c r="FVI144" s="727"/>
      <c r="FVJ144" s="727"/>
      <c r="FVK144" s="727"/>
      <c r="FVL144" s="727"/>
      <c r="FVM144" s="727"/>
      <c r="FVN144" s="727"/>
      <c r="FVO144" s="727"/>
      <c r="FVP144" s="727"/>
      <c r="FVQ144" s="727"/>
      <c r="FVR144" s="727"/>
      <c r="FVS144" s="727"/>
      <c r="FVT144" s="727"/>
      <c r="FVU144" s="727"/>
      <c r="FVV144" s="727"/>
      <c r="FVW144" s="727"/>
      <c r="FVX144" s="727"/>
      <c r="FVY144" s="727"/>
      <c r="FVZ144" s="727"/>
      <c r="FWA144" s="727"/>
      <c r="FWB144" s="727"/>
      <c r="FWC144" s="727"/>
      <c r="FWD144" s="727"/>
      <c r="FWE144" s="727"/>
      <c r="FWF144" s="727"/>
      <c r="FWG144" s="727"/>
      <c r="FWH144" s="727"/>
      <c r="FWI144" s="727"/>
      <c r="FWJ144" s="727"/>
      <c r="FWK144" s="727"/>
      <c r="FWL144" s="727"/>
      <c r="FWM144" s="727"/>
      <c r="FWN144" s="727"/>
      <c r="FWO144" s="727"/>
      <c r="FWP144" s="727"/>
      <c r="FWQ144" s="727"/>
      <c r="FWR144" s="727"/>
      <c r="FWS144" s="727"/>
      <c r="FWT144" s="727"/>
      <c r="FWU144" s="727"/>
      <c r="FWV144" s="727"/>
      <c r="FWW144" s="727"/>
      <c r="FWX144" s="727"/>
      <c r="FWY144" s="727"/>
      <c r="FWZ144" s="727"/>
      <c r="FXA144" s="727"/>
      <c r="FXB144" s="727"/>
      <c r="FXC144" s="727"/>
      <c r="FXD144" s="727"/>
      <c r="FXE144" s="727"/>
      <c r="FXF144" s="727"/>
      <c r="FXG144" s="727"/>
      <c r="FXH144" s="727"/>
      <c r="FXI144" s="727"/>
      <c r="FXJ144" s="727"/>
      <c r="FXK144" s="727"/>
      <c r="FXL144" s="727"/>
      <c r="FXM144" s="727"/>
      <c r="FXN144" s="727"/>
      <c r="FXO144" s="727"/>
      <c r="FXP144" s="727"/>
      <c r="FXQ144" s="727"/>
      <c r="FXR144" s="727"/>
      <c r="FXS144" s="727"/>
      <c r="FXT144" s="727"/>
      <c r="FXU144" s="727"/>
      <c r="FXV144" s="727"/>
      <c r="FXW144" s="727"/>
      <c r="FXX144" s="727"/>
      <c r="FXY144" s="727"/>
      <c r="FXZ144" s="727"/>
      <c r="FYA144" s="727"/>
      <c r="FYB144" s="727"/>
      <c r="FYC144" s="727"/>
      <c r="FYD144" s="727"/>
      <c r="FYE144" s="727"/>
      <c r="FYF144" s="727"/>
      <c r="FYG144" s="727"/>
      <c r="FYH144" s="727"/>
      <c r="FYI144" s="727"/>
      <c r="FYJ144" s="727"/>
      <c r="FYK144" s="727"/>
      <c r="FYL144" s="727"/>
      <c r="FYM144" s="727"/>
      <c r="FYN144" s="727"/>
      <c r="FYO144" s="727"/>
      <c r="FYP144" s="727"/>
      <c r="FYQ144" s="727"/>
      <c r="FYR144" s="727"/>
      <c r="FYS144" s="727"/>
      <c r="FYT144" s="727"/>
      <c r="FYU144" s="727"/>
      <c r="FYV144" s="727"/>
      <c r="FYW144" s="727"/>
      <c r="FYX144" s="727"/>
      <c r="FYY144" s="727"/>
      <c r="FYZ144" s="727"/>
      <c r="FZA144" s="727"/>
      <c r="FZB144" s="727"/>
      <c r="FZC144" s="727"/>
      <c r="FZD144" s="727"/>
      <c r="FZE144" s="727"/>
      <c r="FZF144" s="727"/>
      <c r="FZG144" s="727"/>
      <c r="FZH144" s="727"/>
      <c r="FZI144" s="727"/>
      <c r="FZJ144" s="727"/>
      <c r="FZK144" s="727"/>
      <c r="FZL144" s="727"/>
      <c r="FZM144" s="727"/>
      <c r="FZN144" s="727"/>
      <c r="FZO144" s="727"/>
      <c r="FZP144" s="727"/>
      <c r="FZQ144" s="727"/>
      <c r="FZR144" s="727"/>
      <c r="FZS144" s="727"/>
      <c r="FZT144" s="727"/>
      <c r="FZU144" s="727"/>
      <c r="FZV144" s="727"/>
      <c r="FZW144" s="727"/>
      <c r="FZX144" s="727"/>
      <c r="FZY144" s="727"/>
      <c r="FZZ144" s="727"/>
      <c r="GAA144" s="727"/>
      <c r="GAB144" s="727"/>
      <c r="GAC144" s="727"/>
      <c r="GAD144" s="727"/>
      <c r="GAE144" s="727"/>
      <c r="GAF144" s="727"/>
      <c r="GAG144" s="727"/>
      <c r="GAH144" s="727"/>
      <c r="GAI144" s="727"/>
      <c r="GAJ144" s="727"/>
      <c r="GAK144" s="727"/>
      <c r="GAL144" s="727"/>
      <c r="GAM144" s="727"/>
      <c r="GAN144" s="727"/>
      <c r="GAO144" s="727"/>
      <c r="GAP144" s="727"/>
      <c r="GAQ144" s="727"/>
      <c r="GAR144" s="727"/>
      <c r="GAS144" s="727"/>
      <c r="GAT144" s="727"/>
      <c r="GAU144" s="727"/>
      <c r="GAV144" s="727"/>
      <c r="GAW144" s="727"/>
      <c r="GAX144" s="727"/>
      <c r="GAY144" s="727"/>
      <c r="GAZ144" s="727"/>
      <c r="GBA144" s="727"/>
      <c r="GBB144" s="727"/>
      <c r="GBC144" s="727"/>
      <c r="GBD144" s="727"/>
      <c r="GBE144" s="727"/>
      <c r="GBF144" s="727"/>
      <c r="GBG144" s="727"/>
      <c r="GBH144" s="727"/>
      <c r="GBI144" s="727"/>
      <c r="GBJ144" s="727"/>
      <c r="GBK144" s="727"/>
      <c r="GBL144" s="727"/>
      <c r="GBM144" s="727"/>
      <c r="GBN144" s="727"/>
      <c r="GBO144" s="727"/>
      <c r="GBP144" s="727"/>
      <c r="GBQ144" s="727"/>
      <c r="GBR144" s="727"/>
      <c r="GBS144" s="727"/>
      <c r="GBT144" s="727"/>
      <c r="GBU144" s="727"/>
      <c r="GBV144" s="727"/>
      <c r="GBW144" s="727"/>
      <c r="GBX144" s="727"/>
      <c r="GBY144" s="727"/>
      <c r="GBZ144" s="727"/>
      <c r="GCA144" s="727"/>
      <c r="GCB144" s="727"/>
      <c r="GCC144" s="727"/>
      <c r="GCD144" s="727"/>
      <c r="GCE144" s="727"/>
      <c r="GCF144" s="727"/>
      <c r="GCG144" s="727"/>
      <c r="GCH144" s="727"/>
      <c r="GCI144" s="727"/>
      <c r="GCJ144" s="727"/>
      <c r="GCK144" s="727"/>
      <c r="GCL144" s="727"/>
      <c r="GCM144" s="727"/>
      <c r="GCN144" s="727"/>
      <c r="GCO144" s="727"/>
      <c r="GCP144" s="727"/>
      <c r="GCQ144" s="727"/>
      <c r="GCR144" s="727"/>
      <c r="GCS144" s="727"/>
      <c r="GCT144" s="727"/>
      <c r="GCU144" s="727"/>
      <c r="GCV144" s="727"/>
      <c r="GCW144" s="727"/>
      <c r="GCX144" s="727"/>
      <c r="GCY144" s="727"/>
      <c r="GCZ144" s="727"/>
      <c r="GDA144" s="727"/>
      <c r="GDB144" s="727"/>
      <c r="GDC144" s="727"/>
      <c r="GDD144" s="727"/>
      <c r="GDE144" s="727"/>
      <c r="GDF144" s="727"/>
      <c r="GDG144" s="727"/>
      <c r="GDH144" s="727"/>
      <c r="GDI144" s="727"/>
      <c r="GDJ144" s="727"/>
      <c r="GDK144" s="727"/>
      <c r="GDL144" s="727"/>
      <c r="GDM144" s="727"/>
      <c r="GDN144" s="727"/>
      <c r="GDO144" s="727"/>
      <c r="GDP144" s="727"/>
      <c r="GDQ144" s="727"/>
      <c r="GDR144" s="727"/>
      <c r="GDS144" s="727"/>
      <c r="GDT144" s="727"/>
      <c r="GDU144" s="727"/>
      <c r="GDV144" s="727"/>
      <c r="GDW144" s="727"/>
      <c r="GDX144" s="727"/>
      <c r="GDY144" s="727"/>
      <c r="GDZ144" s="727"/>
      <c r="GEA144" s="727"/>
      <c r="GEB144" s="727"/>
      <c r="GEC144" s="727"/>
      <c r="GED144" s="727"/>
      <c r="GEE144" s="727"/>
      <c r="GEF144" s="727"/>
      <c r="GEG144" s="727"/>
      <c r="GEH144" s="727"/>
      <c r="GEI144" s="727"/>
      <c r="GEJ144" s="727"/>
      <c r="GEK144" s="727"/>
      <c r="GEL144" s="727"/>
      <c r="GEM144" s="727"/>
      <c r="GEN144" s="727"/>
      <c r="GEO144" s="727"/>
      <c r="GEP144" s="727"/>
      <c r="GEQ144" s="727"/>
      <c r="GER144" s="727"/>
      <c r="GES144" s="727"/>
      <c r="GET144" s="727"/>
      <c r="GEU144" s="727"/>
      <c r="GEV144" s="727"/>
      <c r="GEW144" s="727"/>
      <c r="GEX144" s="727"/>
      <c r="GEY144" s="727"/>
      <c r="GEZ144" s="727"/>
      <c r="GFA144" s="727"/>
      <c r="GFB144" s="727"/>
      <c r="GFC144" s="727"/>
      <c r="GFD144" s="727"/>
      <c r="GFE144" s="727"/>
      <c r="GFF144" s="727"/>
      <c r="GFG144" s="727"/>
      <c r="GFH144" s="727"/>
      <c r="GFI144" s="727"/>
      <c r="GFJ144" s="727"/>
      <c r="GFK144" s="727"/>
      <c r="GFL144" s="727"/>
      <c r="GFM144" s="727"/>
      <c r="GFN144" s="727"/>
      <c r="GFO144" s="727"/>
      <c r="GFP144" s="727"/>
      <c r="GFQ144" s="727"/>
      <c r="GFR144" s="727"/>
      <c r="GFS144" s="727"/>
      <c r="GFT144" s="727"/>
      <c r="GFU144" s="727"/>
      <c r="GFV144" s="727"/>
      <c r="GFW144" s="727"/>
      <c r="GFX144" s="727"/>
      <c r="GFY144" s="727"/>
      <c r="GFZ144" s="727"/>
      <c r="GGA144" s="727"/>
      <c r="GGB144" s="727"/>
      <c r="GGC144" s="727"/>
      <c r="GGD144" s="727"/>
      <c r="GGE144" s="727"/>
      <c r="GGF144" s="727"/>
      <c r="GGG144" s="727"/>
      <c r="GGH144" s="727"/>
      <c r="GGI144" s="727"/>
      <c r="GGJ144" s="727"/>
      <c r="GGK144" s="727"/>
      <c r="GGL144" s="727"/>
      <c r="GGM144" s="727"/>
      <c r="GGN144" s="727"/>
      <c r="GGO144" s="727"/>
      <c r="GGP144" s="727"/>
      <c r="GGQ144" s="727"/>
      <c r="GGR144" s="727"/>
      <c r="GGS144" s="727"/>
      <c r="GGT144" s="727"/>
      <c r="GGU144" s="727"/>
      <c r="GGV144" s="727"/>
      <c r="GGW144" s="727"/>
      <c r="GGX144" s="727"/>
      <c r="GGY144" s="727"/>
      <c r="GGZ144" s="727"/>
      <c r="GHA144" s="727"/>
      <c r="GHB144" s="727"/>
      <c r="GHC144" s="727"/>
      <c r="GHD144" s="727"/>
      <c r="GHE144" s="727"/>
      <c r="GHF144" s="727"/>
      <c r="GHG144" s="727"/>
      <c r="GHH144" s="727"/>
      <c r="GHI144" s="727"/>
      <c r="GHJ144" s="727"/>
      <c r="GHK144" s="727"/>
      <c r="GHL144" s="727"/>
      <c r="GHM144" s="727"/>
      <c r="GHN144" s="727"/>
      <c r="GHO144" s="727"/>
      <c r="GHP144" s="727"/>
      <c r="GHQ144" s="727"/>
      <c r="GHR144" s="727"/>
      <c r="GHS144" s="727"/>
      <c r="GHT144" s="727"/>
      <c r="GHU144" s="727"/>
      <c r="GHV144" s="727"/>
      <c r="GHW144" s="727"/>
      <c r="GHX144" s="727"/>
      <c r="GHY144" s="727"/>
      <c r="GHZ144" s="727"/>
      <c r="GIA144" s="727"/>
      <c r="GIB144" s="727"/>
      <c r="GIC144" s="727"/>
      <c r="GID144" s="727"/>
      <c r="GIE144" s="727"/>
      <c r="GIF144" s="727"/>
      <c r="GIG144" s="727"/>
      <c r="GIH144" s="727"/>
      <c r="GII144" s="727"/>
      <c r="GIJ144" s="727"/>
      <c r="GIK144" s="727"/>
      <c r="GIL144" s="727"/>
      <c r="GIM144" s="727"/>
      <c r="GIN144" s="727"/>
      <c r="GIO144" s="727"/>
      <c r="GIP144" s="727"/>
      <c r="GIQ144" s="727"/>
      <c r="GIR144" s="727"/>
      <c r="GIS144" s="727"/>
      <c r="GIT144" s="727"/>
      <c r="GIU144" s="727"/>
      <c r="GIV144" s="727"/>
      <c r="GIW144" s="727"/>
      <c r="GIX144" s="727"/>
      <c r="GIY144" s="727"/>
      <c r="GIZ144" s="727"/>
      <c r="GJA144" s="727"/>
      <c r="GJB144" s="727"/>
      <c r="GJC144" s="727"/>
      <c r="GJD144" s="727"/>
      <c r="GJE144" s="727"/>
      <c r="GJF144" s="727"/>
      <c r="GJG144" s="727"/>
      <c r="GJH144" s="727"/>
      <c r="GJI144" s="727"/>
      <c r="GJJ144" s="727"/>
      <c r="GJK144" s="727"/>
      <c r="GJL144" s="727"/>
      <c r="GJM144" s="727"/>
      <c r="GJN144" s="727"/>
      <c r="GJO144" s="727"/>
      <c r="GJP144" s="727"/>
      <c r="GJQ144" s="727"/>
      <c r="GJR144" s="727"/>
      <c r="GJS144" s="727"/>
      <c r="GJT144" s="727"/>
      <c r="GJU144" s="727"/>
      <c r="GJV144" s="727"/>
      <c r="GJW144" s="727"/>
      <c r="GJX144" s="727"/>
      <c r="GJY144" s="727"/>
      <c r="GJZ144" s="727"/>
      <c r="GKA144" s="727"/>
      <c r="GKB144" s="727"/>
      <c r="GKC144" s="727"/>
      <c r="GKD144" s="727"/>
      <c r="GKE144" s="727"/>
      <c r="GKF144" s="727"/>
      <c r="GKG144" s="727"/>
      <c r="GKH144" s="727"/>
      <c r="GKI144" s="727"/>
      <c r="GKJ144" s="727"/>
      <c r="GKK144" s="727"/>
      <c r="GKL144" s="727"/>
      <c r="GKM144" s="727"/>
      <c r="GKN144" s="727"/>
      <c r="GKO144" s="727"/>
      <c r="GKP144" s="727"/>
      <c r="GKQ144" s="727"/>
      <c r="GKR144" s="727"/>
      <c r="GKS144" s="727"/>
      <c r="GKT144" s="727"/>
      <c r="GKU144" s="727"/>
      <c r="GKV144" s="727"/>
      <c r="GKW144" s="727"/>
      <c r="GKX144" s="727"/>
      <c r="GKY144" s="727"/>
      <c r="GKZ144" s="727"/>
      <c r="GLA144" s="727"/>
      <c r="GLB144" s="727"/>
      <c r="GLC144" s="727"/>
      <c r="GLD144" s="727"/>
      <c r="GLE144" s="727"/>
      <c r="GLF144" s="727"/>
      <c r="GLG144" s="727"/>
      <c r="GLH144" s="727"/>
      <c r="GLI144" s="727"/>
      <c r="GLJ144" s="727"/>
      <c r="GLK144" s="727"/>
      <c r="GLL144" s="727"/>
      <c r="GLM144" s="727"/>
      <c r="GLN144" s="727"/>
      <c r="GLO144" s="727"/>
      <c r="GLP144" s="727"/>
      <c r="GLQ144" s="727"/>
      <c r="GLR144" s="727"/>
      <c r="GLS144" s="727"/>
      <c r="GLT144" s="727"/>
      <c r="GLU144" s="727"/>
      <c r="GLV144" s="727"/>
      <c r="GLW144" s="727"/>
      <c r="GLX144" s="727"/>
      <c r="GLY144" s="727"/>
      <c r="GLZ144" s="727"/>
      <c r="GMA144" s="727"/>
      <c r="GMB144" s="727"/>
      <c r="GMC144" s="727"/>
      <c r="GMD144" s="727"/>
      <c r="GME144" s="727"/>
      <c r="GMF144" s="727"/>
      <c r="GMG144" s="727"/>
      <c r="GMH144" s="727"/>
      <c r="GMI144" s="727"/>
      <c r="GMJ144" s="727"/>
      <c r="GMK144" s="727"/>
      <c r="GML144" s="727"/>
      <c r="GMM144" s="727"/>
      <c r="GMN144" s="727"/>
      <c r="GMO144" s="727"/>
      <c r="GMP144" s="727"/>
      <c r="GMQ144" s="727"/>
      <c r="GMR144" s="727"/>
      <c r="GMS144" s="727"/>
      <c r="GMT144" s="727"/>
      <c r="GMU144" s="727"/>
      <c r="GMV144" s="727"/>
      <c r="GMW144" s="727"/>
      <c r="GMX144" s="727"/>
      <c r="GMY144" s="727"/>
      <c r="GMZ144" s="727"/>
      <c r="GNA144" s="727"/>
      <c r="GNB144" s="727"/>
      <c r="GNC144" s="727"/>
      <c r="GND144" s="727"/>
      <c r="GNE144" s="727"/>
      <c r="GNF144" s="727"/>
      <c r="GNG144" s="727"/>
      <c r="GNH144" s="727"/>
      <c r="GNI144" s="727"/>
      <c r="GNJ144" s="727"/>
      <c r="GNK144" s="727"/>
      <c r="GNL144" s="727"/>
      <c r="GNM144" s="727"/>
      <c r="GNN144" s="727"/>
      <c r="GNO144" s="727"/>
      <c r="GNP144" s="727"/>
      <c r="GNQ144" s="727"/>
      <c r="GNR144" s="727"/>
      <c r="GNS144" s="727"/>
      <c r="GNT144" s="727"/>
      <c r="GNU144" s="727"/>
      <c r="GNV144" s="727"/>
      <c r="GNW144" s="727"/>
      <c r="GNX144" s="727"/>
      <c r="GNY144" s="727"/>
      <c r="GNZ144" s="727"/>
      <c r="GOA144" s="727"/>
      <c r="GOB144" s="727"/>
      <c r="GOC144" s="727"/>
      <c r="GOD144" s="727"/>
      <c r="GOE144" s="727"/>
      <c r="GOF144" s="727"/>
      <c r="GOG144" s="727"/>
      <c r="GOH144" s="727"/>
      <c r="GOI144" s="727"/>
      <c r="GOJ144" s="727"/>
      <c r="GOK144" s="727"/>
      <c r="GOL144" s="727"/>
      <c r="GOM144" s="727"/>
      <c r="GON144" s="727"/>
      <c r="GOO144" s="727"/>
      <c r="GOP144" s="727"/>
      <c r="GOQ144" s="727"/>
      <c r="GOR144" s="727"/>
      <c r="GOS144" s="727"/>
      <c r="GOT144" s="727"/>
      <c r="GOU144" s="727"/>
      <c r="GOV144" s="727"/>
      <c r="GOW144" s="727"/>
      <c r="GOX144" s="727"/>
      <c r="GOY144" s="727"/>
      <c r="GOZ144" s="727"/>
      <c r="GPA144" s="727"/>
      <c r="GPB144" s="727"/>
      <c r="GPC144" s="727"/>
      <c r="GPD144" s="727"/>
      <c r="GPE144" s="727"/>
      <c r="GPF144" s="727"/>
      <c r="GPG144" s="727"/>
      <c r="GPH144" s="727"/>
      <c r="GPI144" s="727"/>
      <c r="GPJ144" s="727"/>
      <c r="GPK144" s="727"/>
      <c r="GPL144" s="727"/>
      <c r="GPM144" s="727"/>
      <c r="GPN144" s="727"/>
      <c r="GPO144" s="727"/>
      <c r="GPP144" s="727"/>
      <c r="GPQ144" s="727"/>
      <c r="GPR144" s="727"/>
      <c r="GPS144" s="727"/>
      <c r="GPT144" s="727"/>
      <c r="GPU144" s="727"/>
      <c r="GPV144" s="727"/>
      <c r="GPW144" s="727"/>
      <c r="GPX144" s="727"/>
      <c r="GPY144" s="727"/>
      <c r="GPZ144" s="727"/>
      <c r="GQA144" s="727"/>
      <c r="GQB144" s="727"/>
      <c r="GQC144" s="727"/>
      <c r="GQD144" s="727"/>
      <c r="GQE144" s="727"/>
      <c r="GQF144" s="727"/>
      <c r="GQG144" s="727"/>
      <c r="GQH144" s="727"/>
      <c r="GQI144" s="727"/>
      <c r="GQJ144" s="727"/>
      <c r="GQK144" s="727"/>
      <c r="GQL144" s="727"/>
      <c r="GQM144" s="727"/>
      <c r="GQN144" s="727"/>
      <c r="GQO144" s="727"/>
      <c r="GQP144" s="727"/>
      <c r="GQQ144" s="727"/>
      <c r="GQR144" s="727"/>
      <c r="GQS144" s="727"/>
      <c r="GQT144" s="727"/>
      <c r="GQU144" s="727"/>
      <c r="GQV144" s="727"/>
      <c r="GQW144" s="727"/>
      <c r="GQX144" s="727"/>
      <c r="GQY144" s="727"/>
      <c r="GQZ144" s="727"/>
      <c r="GRA144" s="727"/>
      <c r="GRB144" s="727"/>
      <c r="GRC144" s="727"/>
      <c r="GRD144" s="727"/>
      <c r="GRE144" s="727"/>
      <c r="GRF144" s="727"/>
      <c r="GRG144" s="727"/>
      <c r="GRH144" s="727"/>
      <c r="GRI144" s="727"/>
      <c r="GRJ144" s="727"/>
      <c r="GRK144" s="727"/>
      <c r="GRL144" s="727"/>
      <c r="GRM144" s="727"/>
      <c r="GRN144" s="727"/>
      <c r="GRO144" s="727"/>
      <c r="GRP144" s="727"/>
      <c r="GRQ144" s="727"/>
      <c r="GRR144" s="727"/>
      <c r="GRS144" s="727"/>
      <c r="GRT144" s="727"/>
      <c r="GRU144" s="727"/>
      <c r="GRV144" s="727"/>
      <c r="GRW144" s="727"/>
      <c r="GRX144" s="727"/>
      <c r="GRY144" s="727"/>
      <c r="GRZ144" s="727"/>
      <c r="GSA144" s="727"/>
      <c r="GSB144" s="727"/>
      <c r="GSC144" s="727"/>
      <c r="GSD144" s="727"/>
      <c r="GSE144" s="727"/>
      <c r="GSF144" s="727"/>
      <c r="GSG144" s="727"/>
      <c r="GSH144" s="727"/>
      <c r="GSI144" s="727"/>
      <c r="GSJ144" s="727"/>
      <c r="GSK144" s="727"/>
      <c r="GSL144" s="727"/>
      <c r="GSM144" s="727"/>
      <c r="GSN144" s="727"/>
      <c r="GSO144" s="727"/>
      <c r="GSP144" s="727"/>
      <c r="GSQ144" s="727"/>
      <c r="GSR144" s="727"/>
      <c r="GSS144" s="727"/>
      <c r="GST144" s="727"/>
      <c r="GSU144" s="727"/>
      <c r="GSV144" s="727"/>
      <c r="GSW144" s="727"/>
      <c r="GSX144" s="727"/>
      <c r="GSY144" s="727"/>
      <c r="GSZ144" s="727"/>
      <c r="GTA144" s="727"/>
      <c r="GTB144" s="727"/>
      <c r="GTC144" s="727"/>
      <c r="GTD144" s="727"/>
      <c r="GTE144" s="727"/>
      <c r="GTF144" s="727"/>
      <c r="GTG144" s="727"/>
      <c r="GTH144" s="727"/>
      <c r="GTI144" s="727"/>
      <c r="GTJ144" s="727"/>
      <c r="GTK144" s="727"/>
      <c r="GTL144" s="727"/>
      <c r="GTM144" s="727"/>
      <c r="GTN144" s="727"/>
      <c r="GTO144" s="727"/>
      <c r="GTP144" s="727"/>
      <c r="GTQ144" s="727"/>
      <c r="GTR144" s="727"/>
      <c r="GTS144" s="727"/>
      <c r="GTT144" s="727"/>
      <c r="GTU144" s="727"/>
      <c r="GTV144" s="727"/>
      <c r="GTW144" s="727"/>
      <c r="GTX144" s="727"/>
      <c r="GTY144" s="727"/>
      <c r="GTZ144" s="727"/>
      <c r="GUA144" s="727"/>
      <c r="GUB144" s="727"/>
      <c r="GUC144" s="727"/>
      <c r="GUD144" s="727"/>
      <c r="GUE144" s="727"/>
      <c r="GUF144" s="727"/>
      <c r="GUG144" s="727"/>
      <c r="GUH144" s="727"/>
      <c r="GUI144" s="727"/>
      <c r="GUJ144" s="727"/>
      <c r="GUK144" s="727"/>
      <c r="GUL144" s="727"/>
      <c r="GUM144" s="727"/>
      <c r="GUN144" s="727"/>
      <c r="GUO144" s="727"/>
      <c r="GUP144" s="727"/>
      <c r="GUQ144" s="727"/>
      <c r="GUR144" s="727"/>
      <c r="GUS144" s="727"/>
      <c r="GUT144" s="727"/>
      <c r="GUU144" s="727"/>
      <c r="GUV144" s="727"/>
      <c r="GUW144" s="727"/>
      <c r="GUX144" s="727"/>
      <c r="GUY144" s="727"/>
      <c r="GUZ144" s="727"/>
      <c r="GVA144" s="727"/>
      <c r="GVB144" s="727"/>
      <c r="GVC144" s="727"/>
      <c r="GVD144" s="727"/>
      <c r="GVE144" s="727"/>
      <c r="GVF144" s="727"/>
      <c r="GVG144" s="727"/>
      <c r="GVH144" s="727"/>
      <c r="GVI144" s="727"/>
      <c r="GVJ144" s="727"/>
      <c r="GVK144" s="727"/>
      <c r="GVL144" s="727"/>
      <c r="GVM144" s="727"/>
      <c r="GVN144" s="727"/>
      <c r="GVO144" s="727"/>
      <c r="GVP144" s="727"/>
      <c r="GVQ144" s="727"/>
      <c r="GVR144" s="727"/>
      <c r="GVS144" s="727"/>
      <c r="GVT144" s="727"/>
      <c r="GVU144" s="727"/>
      <c r="GVV144" s="727"/>
      <c r="GVW144" s="727"/>
      <c r="GVX144" s="727"/>
      <c r="GVY144" s="727"/>
      <c r="GVZ144" s="727"/>
      <c r="GWA144" s="727"/>
      <c r="GWB144" s="727"/>
      <c r="GWC144" s="727"/>
      <c r="GWD144" s="727"/>
      <c r="GWE144" s="727"/>
      <c r="GWF144" s="727"/>
      <c r="GWG144" s="727"/>
      <c r="GWH144" s="727"/>
      <c r="GWI144" s="727"/>
      <c r="GWJ144" s="727"/>
      <c r="GWK144" s="727"/>
      <c r="GWL144" s="727"/>
      <c r="GWM144" s="727"/>
      <c r="GWN144" s="727"/>
      <c r="GWO144" s="727"/>
      <c r="GWP144" s="727"/>
      <c r="GWQ144" s="727"/>
      <c r="GWR144" s="727"/>
      <c r="GWS144" s="727"/>
      <c r="GWT144" s="727"/>
      <c r="GWU144" s="727"/>
      <c r="GWV144" s="727"/>
      <c r="GWW144" s="727"/>
      <c r="GWX144" s="727"/>
      <c r="GWY144" s="727"/>
      <c r="GWZ144" s="727"/>
      <c r="GXA144" s="727"/>
      <c r="GXB144" s="727"/>
      <c r="GXC144" s="727"/>
      <c r="GXD144" s="727"/>
      <c r="GXE144" s="727"/>
      <c r="GXF144" s="727"/>
      <c r="GXG144" s="727"/>
      <c r="GXH144" s="727"/>
      <c r="GXI144" s="727"/>
      <c r="GXJ144" s="727"/>
      <c r="GXK144" s="727"/>
      <c r="GXL144" s="727"/>
      <c r="GXM144" s="727"/>
      <c r="GXN144" s="727"/>
      <c r="GXO144" s="727"/>
      <c r="GXP144" s="727"/>
      <c r="GXQ144" s="727"/>
      <c r="GXR144" s="727"/>
      <c r="GXS144" s="727"/>
      <c r="GXT144" s="727"/>
      <c r="GXU144" s="727"/>
      <c r="GXV144" s="727"/>
      <c r="GXW144" s="727"/>
      <c r="GXX144" s="727"/>
      <c r="GXY144" s="727"/>
      <c r="GXZ144" s="727"/>
      <c r="GYA144" s="727"/>
      <c r="GYB144" s="727"/>
      <c r="GYC144" s="727"/>
      <c r="GYD144" s="727"/>
      <c r="GYE144" s="727"/>
      <c r="GYF144" s="727"/>
      <c r="GYG144" s="727"/>
      <c r="GYH144" s="727"/>
      <c r="GYI144" s="727"/>
      <c r="GYJ144" s="727"/>
      <c r="GYK144" s="727"/>
      <c r="GYL144" s="727"/>
      <c r="GYM144" s="727"/>
      <c r="GYN144" s="727"/>
      <c r="GYO144" s="727"/>
      <c r="GYP144" s="727"/>
      <c r="GYQ144" s="727"/>
      <c r="GYR144" s="727"/>
      <c r="GYS144" s="727"/>
      <c r="GYT144" s="727"/>
      <c r="GYU144" s="727"/>
      <c r="GYV144" s="727"/>
      <c r="GYW144" s="727"/>
      <c r="GYX144" s="727"/>
      <c r="GYY144" s="727"/>
      <c r="GYZ144" s="727"/>
      <c r="GZA144" s="727"/>
      <c r="GZB144" s="727"/>
      <c r="GZC144" s="727"/>
      <c r="GZD144" s="727"/>
      <c r="GZE144" s="727"/>
      <c r="GZF144" s="727"/>
      <c r="GZG144" s="727"/>
      <c r="GZH144" s="727"/>
      <c r="GZI144" s="727"/>
      <c r="GZJ144" s="727"/>
      <c r="GZK144" s="727"/>
      <c r="GZL144" s="727"/>
      <c r="GZM144" s="727"/>
      <c r="GZN144" s="727"/>
      <c r="GZO144" s="727"/>
      <c r="GZP144" s="727"/>
      <c r="GZQ144" s="727"/>
      <c r="GZR144" s="727"/>
      <c r="GZS144" s="727"/>
      <c r="GZT144" s="727"/>
      <c r="GZU144" s="727"/>
      <c r="GZV144" s="727"/>
      <c r="GZW144" s="727"/>
      <c r="GZX144" s="727"/>
      <c r="GZY144" s="727"/>
      <c r="GZZ144" s="727"/>
      <c r="HAA144" s="727"/>
      <c r="HAB144" s="727"/>
      <c r="HAC144" s="727"/>
      <c r="HAD144" s="727"/>
      <c r="HAE144" s="727"/>
      <c r="HAF144" s="727"/>
      <c r="HAG144" s="727"/>
      <c r="HAH144" s="727"/>
      <c r="HAI144" s="727"/>
      <c r="HAJ144" s="727"/>
      <c r="HAK144" s="727"/>
      <c r="HAL144" s="727"/>
      <c r="HAM144" s="727"/>
      <c r="HAN144" s="727"/>
      <c r="HAO144" s="727"/>
      <c r="HAP144" s="727"/>
      <c r="HAQ144" s="727"/>
      <c r="HAR144" s="727"/>
      <c r="HAS144" s="727"/>
      <c r="HAT144" s="727"/>
      <c r="HAU144" s="727"/>
      <c r="HAV144" s="727"/>
      <c r="HAW144" s="727"/>
      <c r="HAX144" s="727"/>
      <c r="HAY144" s="727"/>
      <c r="HAZ144" s="727"/>
      <c r="HBA144" s="727"/>
      <c r="HBB144" s="727"/>
      <c r="HBC144" s="727"/>
      <c r="HBD144" s="727"/>
      <c r="HBE144" s="727"/>
      <c r="HBF144" s="727"/>
      <c r="HBG144" s="727"/>
      <c r="HBH144" s="727"/>
      <c r="HBI144" s="727"/>
      <c r="HBJ144" s="727"/>
      <c r="HBK144" s="727"/>
      <c r="HBL144" s="727"/>
      <c r="HBM144" s="727"/>
      <c r="HBN144" s="727"/>
      <c r="HBO144" s="727"/>
      <c r="HBP144" s="727"/>
      <c r="HBQ144" s="727"/>
      <c r="HBR144" s="727"/>
      <c r="HBS144" s="727"/>
      <c r="HBT144" s="727"/>
      <c r="HBU144" s="727"/>
      <c r="HBV144" s="727"/>
      <c r="HBW144" s="727"/>
      <c r="HBX144" s="727"/>
      <c r="HBY144" s="727"/>
      <c r="HBZ144" s="727"/>
      <c r="HCA144" s="727"/>
      <c r="HCB144" s="727"/>
      <c r="HCC144" s="727"/>
      <c r="HCD144" s="727"/>
      <c r="HCE144" s="727"/>
      <c r="HCF144" s="727"/>
      <c r="HCG144" s="727"/>
      <c r="HCH144" s="727"/>
      <c r="HCI144" s="727"/>
      <c r="HCJ144" s="727"/>
      <c r="HCK144" s="727"/>
      <c r="HCL144" s="727"/>
      <c r="HCM144" s="727"/>
      <c r="HCN144" s="727"/>
      <c r="HCO144" s="727"/>
      <c r="HCP144" s="727"/>
      <c r="HCQ144" s="727"/>
      <c r="HCR144" s="727"/>
      <c r="HCS144" s="727"/>
      <c r="HCT144" s="727"/>
      <c r="HCU144" s="727"/>
      <c r="HCV144" s="727"/>
      <c r="HCW144" s="727"/>
      <c r="HCX144" s="727"/>
      <c r="HCY144" s="727"/>
      <c r="HCZ144" s="727"/>
      <c r="HDA144" s="727"/>
      <c r="HDB144" s="727"/>
      <c r="HDC144" s="727"/>
      <c r="HDD144" s="727"/>
      <c r="HDE144" s="727"/>
      <c r="HDF144" s="727"/>
      <c r="HDG144" s="727"/>
      <c r="HDH144" s="727"/>
      <c r="HDI144" s="727"/>
      <c r="HDJ144" s="727"/>
      <c r="HDK144" s="727"/>
      <c r="HDL144" s="727"/>
      <c r="HDM144" s="727"/>
      <c r="HDN144" s="727"/>
      <c r="HDO144" s="727"/>
      <c r="HDP144" s="727"/>
      <c r="HDQ144" s="727"/>
      <c r="HDR144" s="727"/>
      <c r="HDS144" s="727"/>
      <c r="HDT144" s="727"/>
      <c r="HDU144" s="727"/>
      <c r="HDV144" s="727"/>
      <c r="HDW144" s="727"/>
      <c r="HDX144" s="727"/>
      <c r="HDY144" s="727"/>
      <c r="HDZ144" s="727"/>
      <c r="HEA144" s="727"/>
      <c r="HEB144" s="727"/>
      <c r="HEC144" s="727"/>
      <c r="HED144" s="727"/>
      <c r="HEE144" s="727"/>
      <c r="HEF144" s="727"/>
      <c r="HEG144" s="727"/>
      <c r="HEH144" s="727"/>
      <c r="HEI144" s="727"/>
      <c r="HEJ144" s="727"/>
      <c r="HEK144" s="727"/>
      <c r="HEL144" s="727"/>
      <c r="HEM144" s="727"/>
      <c r="HEN144" s="727"/>
      <c r="HEO144" s="727"/>
      <c r="HEP144" s="727"/>
      <c r="HEQ144" s="727"/>
      <c r="HER144" s="727"/>
      <c r="HES144" s="727"/>
      <c r="HET144" s="727"/>
      <c r="HEU144" s="727"/>
      <c r="HEV144" s="727"/>
      <c r="HEW144" s="727"/>
      <c r="HEX144" s="727"/>
      <c r="HEY144" s="727"/>
      <c r="HEZ144" s="727"/>
      <c r="HFA144" s="727"/>
      <c r="HFB144" s="727"/>
      <c r="HFC144" s="727"/>
      <c r="HFD144" s="727"/>
      <c r="HFE144" s="727"/>
      <c r="HFF144" s="727"/>
      <c r="HFG144" s="727"/>
      <c r="HFH144" s="727"/>
      <c r="HFI144" s="727"/>
      <c r="HFJ144" s="727"/>
      <c r="HFK144" s="727"/>
      <c r="HFL144" s="727"/>
      <c r="HFM144" s="727"/>
      <c r="HFN144" s="727"/>
      <c r="HFO144" s="727"/>
      <c r="HFP144" s="727"/>
      <c r="HFQ144" s="727"/>
      <c r="HFR144" s="727"/>
      <c r="HFS144" s="727"/>
      <c r="HFT144" s="727"/>
      <c r="HFU144" s="727"/>
      <c r="HFV144" s="727"/>
      <c r="HFW144" s="727"/>
      <c r="HFX144" s="727"/>
      <c r="HFY144" s="727"/>
      <c r="HFZ144" s="727"/>
      <c r="HGA144" s="727"/>
      <c r="HGB144" s="727"/>
      <c r="HGC144" s="727"/>
      <c r="HGD144" s="727"/>
      <c r="HGE144" s="727"/>
      <c r="HGF144" s="727"/>
      <c r="HGG144" s="727"/>
      <c r="HGH144" s="727"/>
      <c r="HGI144" s="727"/>
      <c r="HGJ144" s="727"/>
      <c r="HGK144" s="727"/>
      <c r="HGL144" s="727"/>
      <c r="HGM144" s="727"/>
      <c r="HGN144" s="727"/>
      <c r="HGO144" s="727"/>
      <c r="HGP144" s="727"/>
      <c r="HGQ144" s="727"/>
      <c r="HGR144" s="727"/>
      <c r="HGS144" s="727"/>
      <c r="HGT144" s="727"/>
      <c r="HGU144" s="727"/>
      <c r="HGV144" s="727"/>
      <c r="HGW144" s="727"/>
      <c r="HGX144" s="727"/>
      <c r="HGY144" s="727"/>
      <c r="HGZ144" s="727"/>
      <c r="HHA144" s="727"/>
      <c r="HHB144" s="727"/>
      <c r="HHC144" s="727"/>
      <c r="HHD144" s="727"/>
      <c r="HHE144" s="727"/>
      <c r="HHF144" s="727"/>
      <c r="HHG144" s="727"/>
      <c r="HHH144" s="727"/>
      <c r="HHI144" s="727"/>
      <c r="HHJ144" s="727"/>
      <c r="HHK144" s="727"/>
      <c r="HHL144" s="727"/>
      <c r="HHM144" s="727"/>
      <c r="HHN144" s="727"/>
      <c r="HHO144" s="727"/>
      <c r="HHP144" s="727"/>
      <c r="HHQ144" s="727"/>
      <c r="HHR144" s="727"/>
      <c r="HHS144" s="727"/>
      <c r="HHT144" s="727"/>
      <c r="HHU144" s="727"/>
      <c r="HHV144" s="727"/>
      <c r="HHW144" s="727"/>
      <c r="HHX144" s="727"/>
      <c r="HHY144" s="727"/>
      <c r="HHZ144" s="727"/>
      <c r="HIA144" s="727"/>
      <c r="HIB144" s="727"/>
      <c r="HIC144" s="727"/>
      <c r="HID144" s="727"/>
      <c r="HIE144" s="727"/>
      <c r="HIF144" s="727"/>
      <c r="HIG144" s="727"/>
      <c r="HIH144" s="727"/>
      <c r="HII144" s="727"/>
      <c r="HIJ144" s="727"/>
      <c r="HIK144" s="727"/>
      <c r="HIL144" s="727"/>
      <c r="HIM144" s="727"/>
      <c r="HIN144" s="727"/>
      <c r="HIO144" s="727"/>
      <c r="HIP144" s="727"/>
      <c r="HIQ144" s="727"/>
      <c r="HIR144" s="727"/>
      <c r="HIS144" s="727"/>
      <c r="HIT144" s="727"/>
      <c r="HIU144" s="727"/>
      <c r="HIV144" s="727"/>
      <c r="HIW144" s="727"/>
      <c r="HIX144" s="727"/>
      <c r="HIY144" s="727"/>
      <c r="HIZ144" s="727"/>
      <c r="HJA144" s="727"/>
      <c r="HJB144" s="727"/>
      <c r="HJC144" s="727"/>
      <c r="HJD144" s="727"/>
      <c r="HJE144" s="727"/>
      <c r="HJF144" s="727"/>
      <c r="HJG144" s="727"/>
      <c r="HJH144" s="727"/>
      <c r="HJI144" s="727"/>
      <c r="HJJ144" s="727"/>
      <c r="HJK144" s="727"/>
      <c r="HJL144" s="727"/>
      <c r="HJM144" s="727"/>
      <c r="HJN144" s="727"/>
      <c r="HJO144" s="727"/>
      <c r="HJP144" s="727"/>
      <c r="HJQ144" s="727"/>
      <c r="HJR144" s="727"/>
      <c r="HJS144" s="727"/>
      <c r="HJT144" s="727"/>
      <c r="HJU144" s="727"/>
      <c r="HJV144" s="727"/>
      <c r="HJW144" s="727"/>
      <c r="HJX144" s="727"/>
      <c r="HJY144" s="727"/>
      <c r="HJZ144" s="727"/>
      <c r="HKA144" s="727"/>
      <c r="HKB144" s="727"/>
      <c r="HKC144" s="727"/>
      <c r="HKD144" s="727"/>
      <c r="HKE144" s="727"/>
      <c r="HKF144" s="727"/>
      <c r="HKG144" s="727"/>
      <c r="HKH144" s="727"/>
      <c r="HKI144" s="727"/>
      <c r="HKJ144" s="727"/>
      <c r="HKK144" s="727"/>
      <c r="HKL144" s="727"/>
      <c r="HKM144" s="727"/>
      <c r="HKN144" s="727"/>
      <c r="HKO144" s="727"/>
      <c r="HKP144" s="727"/>
      <c r="HKQ144" s="727"/>
      <c r="HKR144" s="727"/>
      <c r="HKS144" s="727"/>
      <c r="HKT144" s="727"/>
      <c r="HKU144" s="727"/>
      <c r="HKV144" s="727"/>
      <c r="HKW144" s="727"/>
      <c r="HKX144" s="727"/>
      <c r="HKY144" s="727"/>
      <c r="HKZ144" s="727"/>
      <c r="HLA144" s="727"/>
      <c r="HLB144" s="727"/>
      <c r="HLC144" s="727"/>
      <c r="HLD144" s="727"/>
      <c r="HLE144" s="727"/>
      <c r="HLF144" s="727"/>
      <c r="HLG144" s="727"/>
      <c r="HLH144" s="727"/>
      <c r="HLI144" s="727"/>
      <c r="HLJ144" s="727"/>
      <c r="HLK144" s="727"/>
      <c r="HLL144" s="727"/>
      <c r="HLM144" s="727"/>
      <c r="HLN144" s="727"/>
      <c r="HLO144" s="727"/>
      <c r="HLP144" s="727"/>
      <c r="HLQ144" s="727"/>
      <c r="HLR144" s="727"/>
      <c r="HLS144" s="727"/>
      <c r="HLT144" s="727"/>
      <c r="HLU144" s="727"/>
      <c r="HLV144" s="727"/>
      <c r="HLW144" s="727"/>
      <c r="HLX144" s="727"/>
      <c r="HLY144" s="727"/>
      <c r="HLZ144" s="727"/>
      <c r="HMA144" s="727"/>
      <c r="HMB144" s="727"/>
      <c r="HMC144" s="727"/>
      <c r="HMD144" s="727"/>
      <c r="HME144" s="727"/>
      <c r="HMF144" s="727"/>
      <c r="HMG144" s="727"/>
      <c r="HMH144" s="727"/>
      <c r="HMI144" s="727"/>
      <c r="HMJ144" s="727"/>
      <c r="HMK144" s="727"/>
      <c r="HML144" s="727"/>
      <c r="HMM144" s="727"/>
      <c r="HMN144" s="727"/>
      <c r="HMO144" s="727"/>
      <c r="HMP144" s="727"/>
      <c r="HMQ144" s="727"/>
      <c r="HMR144" s="727"/>
      <c r="HMS144" s="727"/>
      <c r="HMT144" s="727"/>
      <c r="HMU144" s="727"/>
      <c r="HMV144" s="727"/>
      <c r="HMW144" s="727"/>
      <c r="HMX144" s="727"/>
      <c r="HMY144" s="727"/>
      <c r="HMZ144" s="727"/>
      <c r="HNA144" s="727"/>
      <c r="HNB144" s="727"/>
      <c r="HNC144" s="727"/>
      <c r="HND144" s="727"/>
      <c r="HNE144" s="727"/>
      <c r="HNF144" s="727"/>
      <c r="HNG144" s="727"/>
      <c r="HNH144" s="727"/>
      <c r="HNI144" s="727"/>
      <c r="HNJ144" s="727"/>
      <c r="HNK144" s="727"/>
      <c r="HNL144" s="727"/>
      <c r="HNM144" s="727"/>
      <c r="HNN144" s="727"/>
      <c r="HNO144" s="727"/>
      <c r="HNP144" s="727"/>
      <c r="HNQ144" s="727"/>
      <c r="HNR144" s="727"/>
      <c r="HNS144" s="727"/>
      <c r="HNT144" s="727"/>
      <c r="HNU144" s="727"/>
      <c r="HNV144" s="727"/>
      <c r="HNW144" s="727"/>
      <c r="HNX144" s="727"/>
      <c r="HNY144" s="727"/>
      <c r="HNZ144" s="727"/>
      <c r="HOA144" s="727"/>
      <c r="HOB144" s="727"/>
      <c r="HOC144" s="727"/>
      <c r="HOD144" s="727"/>
      <c r="HOE144" s="727"/>
      <c r="HOF144" s="727"/>
      <c r="HOG144" s="727"/>
      <c r="HOH144" s="727"/>
      <c r="HOI144" s="727"/>
      <c r="HOJ144" s="727"/>
      <c r="HOK144" s="727"/>
      <c r="HOL144" s="727"/>
      <c r="HOM144" s="727"/>
      <c r="HON144" s="727"/>
      <c r="HOO144" s="727"/>
      <c r="HOP144" s="727"/>
      <c r="HOQ144" s="727"/>
      <c r="HOR144" s="727"/>
      <c r="HOS144" s="727"/>
      <c r="HOT144" s="727"/>
      <c r="HOU144" s="727"/>
      <c r="HOV144" s="727"/>
      <c r="HOW144" s="727"/>
      <c r="HOX144" s="727"/>
      <c r="HOY144" s="727"/>
      <c r="HOZ144" s="727"/>
      <c r="HPA144" s="727"/>
      <c r="HPB144" s="727"/>
      <c r="HPC144" s="727"/>
      <c r="HPD144" s="727"/>
      <c r="HPE144" s="727"/>
      <c r="HPF144" s="727"/>
      <c r="HPG144" s="727"/>
      <c r="HPH144" s="727"/>
      <c r="HPI144" s="727"/>
      <c r="HPJ144" s="727"/>
      <c r="HPK144" s="727"/>
      <c r="HPL144" s="727"/>
      <c r="HPM144" s="727"/>
      <c r="HPN144" s="727"/>
      <c r="HPO144" s="727"/>
      <c r="HPP144" s="727"/>
      <c r="HPQ144" s="727"/>
      <c r="HPR144" s="727"/>
      <c r="HPS144" s="727"/>
      <c r="HPT144" s="727"/>
      <c r="HPU144" s="727"/>
      <c r="HPV144" s="727"/>
      <c r="HPW144" s="727"/>
      <c r="HPX144" s="727"/>
      <c r="HPY144" s="727"/>
      <c r="HPZ144" s="727"/>
      <c r="HQA144" s="727"/>
      <c r="HQB144" s="727"/>
      <c r="HQC144" s="727"/>
      <c r="HQD144" s="727"/>
      <c r="HQE144" s="727"/>
      <c r="HQF144" s="727"/>
      <c r="HQG144" s="727"/>
      <c r="HQH144" s="727"/>
      <c r="HQI144" s="727"/>
      <c r="HQJ144" s="727"/>
      <c r="HQK144" s="727"/>
      <c r="HQL144" s="727"/>
      <c r="HQM144" s="727"/>
      <c r="HQN144" s="727"/>
      <c r="HQO144" s="727"/>
      <c r="HQP144" s="727"/>
      <c r="HQQ144" s="727"/>
      <c r="HQR144" s="727"/>
      <c r="HQS144" s="727"/>
      <c r="HQT144" s="727"/>
      <c r="HQU144" s="727"/>
      <c r="HQV144" s="727"/>
      <c r="HQW144" s="727"/>
      <c r="HQX144" s="727"/>
      <c r="HQY144" s="727"/>
      <c r="HQZ144" s="727"/>
      <c r="HRA144" s="727"/>
      <c r="HRB144" s="727"/>
      <c r="HRC144" s="727"/>
      <c r="HRD144" s="727"/>
      <c r="HRE144" s="727"/>
      <c r="HRF144" s="727"/>
      <c r="HRG144" s="727"/>
      <c r="HRH144" s="727"/>
      <c r="HRI144" s="727"/>
      <c r="HRJ144" s="727"/>
      <c r="HRK144" s="727"/>
      <c r="HRL144" s="727"/>
      <c r="HRM144" s="727"/>
      <c r="HRN144" s="727"/>
      <c r="HRO144" s="727"/>
      <c r="HRP144" s="727"/>
      <c r="HRQ144" s="727"/>
      <c r="HRR144" s="727"/>
      <c r="HRS144" s="727"/>
      <c r="HRT144" s="727"/>
      <c r="HRU144" s="727"/>
      <c r="HRV144" s="727"/>
      <c r="HRW144" s="727"/>
      <c r="HRX144" s="727"/>
      <c r="HRY144" s="727"/>
      <c r="HRZ144" s="727"/>
      <c r="HSA144" s="727"/>
      <c r="HSB144" s="727"/>
      <c r="HSC144" s="727"/>
      <c r="HSD144" s="727"/>
      <c r="HSE144" s="727"/>
      <c r="HSF144" s="727"/>
      <c r="HSG144" s="727"/>
      <c r="HSH144" s="727"/>
      <c r="HSI144" s="727"/>
      <c r="HSJ144" s="727"/>
      <c r="HSK144" s="727"/>
      <c r="HSL144" s="727"/>
      <c r="HSM144" s="727"/>
      <c r="HSN144" s="727"/>
      <c r="HSO144" s="727"/>
      <c r="HSP144" s="727"/>
      <c r="HSQ144" s="727"/>
      <c r="HSR144" s="727"/>
      <c r="HSS144" s="727"/>
      <c r="HST144" s="727"/>
      <c r="HSU144" s="727"/>
      <c r="HSV144" s="727"/>
      <c r="HSW144" s="727"/>
      <c r="HSX144" s="727"/>
      <c r="HSY144" s="727"/>
      <c r="HSZ144" s="727"/>
      <c r="HTA144" s="727"/>
      <c r="HTB144" s="727"/>
      <c r="HTC144" s="727"/>
      <c r="HTD144" s="727"/>
      <c r="HTE144" s="727"/>
      <c r="HTF144" s="727"/>
      <c r="HTG144" s="727"/>
      <c r="HTH144" s="727"/>
      <c r="HTI144" s="727"/>
      <c r="HTJ144" s="727"/>
      <c r="HTK144" s="727"/>
      <c r="HTL144" s="727"/>
      <c r="HTM144" s="727"/>
      <c r="HTN144" s="727"/>
      <c r="HTO144" s="727"/>
      <c r="HTP144" s="727"/>
      <c r="HTQ144" s="727"/>
      <c r="HTR144" s="727"/>
      <c r="HTS144" s="727"/>
      <c r="HTT144" s="727"/>
      <c r="HTU144" s="727"/>
      <c r="HTV144" s="727"/>
      <c r="HTW144" s="727"/>
      <c r="HTX144" s="727"/>
      <c r="HTY144" s="727"/>
      <c r="HTZ144" s="727"/>
      <c r="HUA144" s="727"/>
      <c r="HUB144" s="727"/>
      <c r="HUC144" s="727"/>
      <c r="HUD144" s="727"/>
      <c r="HUE144" s="727"/>
      <c r="HUF144" s="727"/>
      <c r="HUG144" s="727"/>
      <c r="HUH144" s="727"/>
      <c r="HUI144" s="727"/>
      <c r="HUJ144" s="727"/>
      <c r="HUK144" s="727"/>
      <c r="HUL144" s="727"/>
      <c r="HUM144" s="727"/>
      <c r="HUN144" s="727"/>
      <c r="HUO144" s="727"/>
      <c r="HUP144" s="727"/>
      <c r="HUQ144" s="727"/>
      <c r="HUR144" s="727"/>
      <c r="HUS144" s="727"/>
      <c r="HUT144" s="727"/>
      <c r="HUU144" s="727"/>
      <c r="HUV144" s="727"/>
      <c r="HUW144" s="727"/>
      <c r="HUX144" s="727"/>
      <c r="HUY144" s="727"/>
      <c r="HUZ144" s="727"/>
      <c r="HVA144" s="727"/>
      <c r="HVB144" s="727"/>
      <c r="HVC144" s="727"/>
      <c r="HVD144" s="727"/>
      <c r="HVE144" s="727"/>
      <c r="HVF144" s="727"/>
      <c r="HVG144" s="727"/>
      <c r="HVH144" s="727"/>
      <c r="HVI144" s="727"/>
      <c r="HVJ144" s="727"/>
      <c r="HVK144" s="727"/>
      <c r="HVL144" s="727"/>
      <c r="HVM144" s="727"/>
      <c r="HVN144" s="727"/>
      <c r="HVO144" s="727"/>
      <c r="HVP144" s="727"/>
      <c r="HVQ144" s="727"/>
      <c r="HVR144" s="727"/>
      <c r="HVS144" s="727"/>
      <c r="HVT144" s="727"/>
      <c r="HVU144" s="727"/>
      <c r="HVV144" s="727"/>
      <c r="HVW144" s="727"/>
      <c r="HVX144" s="727"/>
      <c r="HVY144" s="727"/>
      <c r="HVZ144" s="727"/>
      <c r="HWA144" s="727"/>
      <c r="HWB144" s="727"/>
      <c r="HWC144" s="727"/>
      <c r="HWD144" s="727"/>
      <c r="HWE144" s="727"/>
      <c r="HWF144" s="727"/>
      <c r="HWG144" s="727"/>
      <c r="HWH144" s="727"/>
      <c r="HWI144" s="727"/>
      <c r="HWJ144" s="727"/>
      <c r="HWK144" s="727"/>
      <c r="HWL144" s="727"/>
      <c r="HWM144" s="727"/>
      <c r="HWN144" s="727"/>
      <c r="HWO144" s="727"/>
      <c r="HWP144" s="727"/>
      <c r="HWQ144" s="727"/>
      <c r="HWR144" s="727"/>
      <c r="HWS144" s="727"/>
      <c r="HWT144" s="727"/>
      <c r="HWU144" s="727"/>
      <c r="HWV144" s="727"/>
      <c r="HWW144" s="727"/>
      <c r="HWX144" s="727"/>
      <c r="HWY144" s="727"/>
      <c r="HWZ144" s="727"/>
      <c r="HXA144" s="727"/>
      <c r="HXB144" s="727"/>
      <c r="HXC144" s="727"/>
      <c r="HXD144" s="727"/>
      <c r="HXE144" s="727"/>
      <c r="HXF144" s="727"/>
      <c r="HXG144" s="727"/>
      <c r="HXH144" s="727"/>
      <c r="HXI144" s="727"/>
      <c r="HXJ144" s="727"/>
      <c r="HXK144" s="727"/>
      <c r="HXL144" s="727"/>
      <c r="HXM144" s="727"/>
      <c r="HXN144" s="727"/>
      <c r="HXO144" s="727"/>
      <c r="HXP144" s="727"/>
      <c r="HXQ144" s="727"/>
      <c r="HXR144" s="727"/>
      <c r="HXS144" s="727"/>
      <c r="HXT144" s="727"/>
      <c r="HXU144" s="727"/>
      <c r="HXV144" s="727"/>
      <c r="HXW144" s="727"/>
      <c r="HXX144" s="727"/>
      <c r="HXY144" s="727"/>
      <c r="HXZ144" s="727"/>
      <c r="HYA144" s="727"/>
      <c r="HYB144" s="727"/>
      <c r="HYC144" s="727"/>
      <c r="HYD144" s="727"/>
      <c r="HYE144" s="727"/>
      <c r="HYF144" s="727"/>
      <c r="HYG144" s="727"/>
      <c r="HYH144" s="727"/>
      <c r="HYI144" s="727"/>
      <c r="HYJ144" s="727"/>
      <c r="HYK144" s="727"/>
      <c r="HYL144" s="727"/>
      <c r="HYM144" s="727"/>
      <c r="HYN144" s="727"/>
      <c r="HYO144" s="727"/>
      <c r="HYP144" s="727"/>
      <c r="HYQ144" s="727"/>
      <c r="HYR144" s="727"/>
      <c r="HYS144" s="727"/>
      <c r="HYT144" s="727"/>
      <c r="HYU144" s="727"/>
      <c r="HYV144" s="727"/>
      <c r="HYW144" s="727"/>
      <c r="HYX144" s="727"/>
      <c r="HYY144" s="727"/>
      <c r="HYZ144" s="727"/>
      <c r="HZA144" s="727"/>
      <c r="HZB144" s="727"/>
      <c r="HZC144" s="727"/>
      <c r="HZD144" s="727"/>
      <c r="HZE144" s="727"/>
      <c r="HZF144" s="727"/>
      <c r="HZG144" s="727"/>
      <c r="HZH144" s="727"/>
      <c r="HZI144" s="727"/>
      <c r="HZJ144" s="727"/>
      <c r="HZK144" s="727"/>
      <c r="HZL144" s="727"/>
      <c r="HZM144" s="727"/>
      <c r="HZN144" s="727"/>
      <c r="HZO144" s="727"/>
      <c r="HZP144" s="727"/>
      <c r="HZQ144" s="727"/>
      <c r="HZR144" s="727"/>
      <c r="HZS144" s="727"/>
      <c r="HZT144" s="727"/>
      <c r="HZU144" s="727"/>
      <c r="HZV144" s="727"/>
      <c r="HZW144" s="727"/>
      <c r="HZX144" s="727"/>
      <c r="HZY144" s="727"/>
      <c r="HZZ144" s="727"/>
      <c r="IAA144" s="727"/>
      <c r="IAB144" s="727"/>
      <c r="IAC144" s="727"/>
      <c r="IAD144" s="727"/>
      <c r="IAE144" s="727"/>
      <c r="IAF144" s="727"/>
      <c r="IAG144" s="727"/>
      <c r="IAH144" s="727"/>
      <c r="IAI144" s="727"/>
      <c r="IAJ144" s="727"/>
      <c r="IAK144" s="727"/>
      <c r="IAL144" s="727"/>
      <c r="IAM144" s="727"/>
      <c r="IAN144" s="727"/>
      <c r="IAO144" s="727"/>
      <c r="IAP144" s="727"/>
      <c r="IAQ144" s="727"/>
      <c r="IAR144" s="727"/>
      <c r="IAS144" s="727"/>
      <c r="IAT144" s="727"/>
      <c r="IAU144" s="727"/>
      <c r="IAV144" s="727"/>
      <c r="IAW144" s="727"/>
      <c r="IAX144" s="727"/>
      <c r="IAY144" s="727"/>
      <c r="IAZ144" s="727"/>
      <c r="IBA144" s="727"/>
      <c r="IBB144" s="727"/>
      <c r="IBC144" s="727"/>
      <c r="IBD144" s="727"/>
      <c r="IBE144" s="727"/>
      <c r="IBF144" s="727"/>
      <c r="IBG144" s="727"/>
      <c r="IBH144" s="727"/>
      <c r="IBI144" s="727"/>
      <c r="IBJ144" s="727"/>
      <c r="IBK144" s="727"/>
      <c r="IBL144" s="727"/>
      <c r="IBM144" s="727"/>
      <c r="IBN144" s="727"/>
      <c r="IBO144" s="727"/>
      <c r="IBP144" s="727"/>
      <c r="IBQ144" s="727"/>
      <c r="IBR144" s="727"/>
      <c r="IBS144" s="727"/>
      <c r="IBT144" s="727"/>
      <c r="IBU144" s="727"/>
      <c r="IBV144" s="727"/>
      <c r="IBW144" s="727"/>
      <c r="IBX144" s="727"/>
      <c r="IBY144" s="727"/>
      <c r="IBZ144" s="727"/>
      <c r="ICA144" s="727"/>
      <c r="ICB144" s="727"/>
      <c r="ICC144" s="727"/>
      <c r="ICD144" s="727"/>
      <c r="ICE144" s="727"/>
      <c r="ICF144" s="727"/>
      <c r="ICG144" s="727"/>
      <c r="ICH144" s="727"/>
      <c r="ICI144" s="727"/>
      <c r="ICJ144" s="727"/>
      <c r="ICK144" s="727"/>
      <c r="ICL144" s="727"/>
      <c r="ICM144" s="727"/>
      <c r="ICN144" s="727"/>
      <c r="ICO144" s="727"/>
      <c r="ICP144" s="727"/>
      <c r="ICQ144" s="727"/>
      <c r="ICR144" s="727"/>
      <c r="ICS144" s="727"/>
      <c r="ICT144" s="727"/>
      <c r="ICU144" s="727"/>
      <c r="ICV144" s="727"/>
      <c r="ICW144" s="727"/>
      <c r="ICX144" s="727"/>
      <c r="ICY144" s="727"/>
      <c r="ICZ144" s="727"/>
      <c r="IDA144" s="727"/>
      <c r="IDB144" s="727"/>
      <c r="IDC144" s="727"/>
      <c r="IDD144" s="727"/>
      <c r="IDE144" s="727"/>
      <c r="IDF144" s="727"/>
      <c r="IDG144" s="727"/>
      <c r="IDH144" s="727"/>
      <c r="IDI144" s="727"/>
      <c r="IDJ144" s="727"/>
      <c r="IDK144" s="727"/>
      <c r="IDL144" s="727"/>
      <c r="IDM144" s="727"/>
      <c r="IDN144" s="727"/>
      <c r="IDO144" s="727"/>
      <c r="IDP144" s="727"/>
      <c r="IDQ144" s="727"/>
      <c r="IDR144" s="727"/>
      <c r="IDS144" s="727"/>
      <c r="IDT144" s="727"/>
      <c r="IDU144" s="727"/>
      <c r="IDV144" s="727"/>
      <c r="IDW144" s="727"/>
      <c r="IDX144" s="727"/>
      <c r="IDY144" s="727"/>
      <c r="IDZ144" s="727"/>
      <c r="IEA144" s="727"/>
      <c r="IEB144" s="727"/>
      <c r="IEC144" s="727"/>
      <c r="IED144" s="727"/>
      <c r="IEE144" s="727"/>
      <c r="IEF144" s="727"/>
      <c r="IEG144" s="727"/>
      <c r="IEH144" s="727"/>
      <c r="IEI144" s="727"/>
      <c r="IEJ144" s="727"/>
      <c r="IEK144" s="727"/>
      <c r="IEL144" s="727"/>
      <c r="IEM144" s="727"/>
      <c r="IEN144" s="727"/>
      <c r="IEO144" s="727"/>
      <c r="IEP144" s="727"/>
      <c r="IEQ144" s="727"/>
      <c r="IER144" s="727"/>
      <c r="IES144" s="727"/>
      <c r="IET144" s="727"/>
      <c r="IEU144" s="727"/>
      <c r="IEV144" s="727"/>
      <c r="IEW144" s="727"/>
      <c r="IEX144" s="727"/>
      <c r="IEY144" s="727"/>
      <c r="IEZ144" s="727"/>
      <c r="IFA144" s="727"/>
      <c r="IFB144" s="727"/>
      <c r="IFC144" s="727"/>
      <c r="IFD144" s="727"/>
      <c r="IFE144" s="727"/>
      <c r="IFF144" s="727"/>
      <c r="IFG144" s="727"/>
      <c r="IFH144" s="727"/>
      <c r="IFI144" s="727"/>
      <c r="IFJ144" s="727"/>
      <c r="IFK144" s="727"/>
      <c r="IFL144" s="727"/>
      <c r="IFM144" s="727"/>
      <c r="IFN144" s="727"/>
      <c r="IFO144" s="727"/>
      <c r="IFP144" s="727"/>
      <c r="IFQ144" s="727"/>
      <c r="IFR144" s="727"/>
      <c r="IFS144" s="727"/>
      <c r="IFT144" s="727"/>
      <c r="IFU144" s="727"/>
      <c r="IFV144" s="727"/>
      <c r="IFW144" s="727"/>
      <c r="IFX144" s="727"/>
      <c r="IFY144" s="727"/>
      <c r="IFZ144" s="727"/>
      <c r="IGA144" s="727"/>
      <c r="IGB144" s="727"/>
      <c r="IGC144" s="727"/>
      <c r="IGD144" s="727"/>
      <c r="IGE144" s="727"/>
      <c r="IGF144" s="727"/>
      <c r="IGG144" s="727"/>
      <c r="IGH144" s="727"/>
      <c r="IGI144" s="727"/>
      <c r="IGJ144" s="727"/>
      <c r="IGK144" s="727"/>
      <c r="IGL144" s="727"/>
      <c r="IGM144" s="727"/>
      <c r="IGN144" s="727"/>
      <c r="IGO144" s="727"/>
      <c r="IGP144" s="727"/>
      <c r="IGQ144" s="727"/>
      <c r="IGR144" s="727"/>
      <c r="IGS144" s="727"/>
      <c r="IGT144" s="727"/>
      <c r="IGU144" s="727"/>
      <c r="IGV144" s="727"/>
      <c r="IGW144" s="727"/>
      <c r="IGX144" s="727"/>
      <c r="IGY144" s="727"/>
      <c r="IGZ144" s="727"/>
      <c r="IHA144" s="727"/>
      <c r="IHB144" s="727"/>
      <c r="IHC144" s="727"/>
      <c r="IHD144" s="727"/>
      <c r="IHE144" s="727"/>
      <c r="IHF144" s="727"/>
      <c r="IHG144" s="727"/>
      <c r="IHH144" s="727"/>
      <c r="IHI144" s="727"/>
      <c r="IHJ144" s="727"/>
      <c r="IHK144" s="727"/>
      <c r="IHL144" s="727"/>
      <c r="IHM144" s="727"/>
      <c r="IHN144" s="727"/>
      <c r="IHO144" s="727"/>
      <c r="IHP144" s="727"/>
      <c r="IHQ144" s="727"/>
      <c r="IHR144" s="727"/>
      <c r="IHS144" s="727"/>
      <c r="IHT144" s="727"/>
      <c r="IHU144" s="727"/>
      <c r="IHV144" s="727"/>
      <c r="IHW144" s="727"/>
      <c r="IHX144" s="727"/>
      <c r="IHY144" s="727"/>
      <c r="IHZ144" s="727"/>
      <c r="IIA144" s="727"/>
      <c r="IIB144" s="727"/>
      <c r="IIC144" s="727"/>
      <c r="IID144" s="727"/>
      <c r="IIE144" s="727"/>
      <c r="IIF144" s="727"/>
      <c r="IIG144" s="727"/>
      <c r="IIH144" s="727"/>
      <c r="III144" s="727"/>
      <c r="IIJ144" s="727"/>
      <c r="IIK144" s="727"/>
      <c r="IIL144" s="727"/>
      <c r="IIM144" s="727"/>
      <c r="IIN144" s="727"/>
      <c r="IIO144" s="727"/>
      <c r="IIP144" s="727"/>
      <c r="IIQ144" s="727"/>
      <c r="IIR144" s="727"/>
      <c r="IIS144" s="727"/>
      <c r="IIT144" s="727"/>
      <c r="IIU144" s="727"/>
      <c r="IIV144" s="727"/>
      <c r="IIW144" s="727"/>
      <c r="IIX144" s="727"/>
      <c r="IIY144" s="727"/>
      <c r="IIZ144" s="727"/>
      <c r="IJA144" s="727"/>
      <c r="IJB144" s="727"/>
      <c r="IJC144" s="727"/>
      <c r="IJD144" s="727"/>
      <c r="IJE144" s="727"/>
      <c r="IJF144" s="727"/>
      <c r="IJG144" s="727"/>
      <c r="IJH144" s="727"/>
      <c r="IJI144" s="727"/>
      <c r="IJJ144" s="727"/>
      <c r="IJK144" s="727"/>
      <c r="IJL144" s="727"/>
      <c r="IJM144" s="727"/>
      <c r="IJN144" s="727"/>
      <c r="IJO144" s="727"/>
      <c r="IJP144" s="727"/>
      <c r="IJQ144" s="727"/>
      <c r="IJR144" s="727"/>
      <c r="IJS144" s="727"/>
      <c r="IJT144" s="727"/>
      <c r="IJU144" s="727"/>
      <c r="IJV144" s="727"/>
      <c r="IJW144" s="727"/>
      <c r="IJX144" s="727"/>
      <c r="IJY144" s="727"/>
      <c r="IJZ144" s="727"/>
      <c r="IKA144" s="727"/>
      <c r="IKB144" s="727"/>
      <c r="IKC144" s="727"/>
      <c r="IKD144" s="727"/>
      <c r="IKE144" s="727"/>
      <c r="IKF144" s="727"/>
      <c r="IKG144" s="727"/>
      <c r="IKH144" s="727"/>
      <c r="IKI144" s="727"/>
      <c r="IKJ144" s="727"/>
      <c r="IKK144" s="727"/>
      <c r="IKL144" s="727"/>
      <c r="IKM144" s="727"/>
      <c r="IKN144" s="727"/>
      <c r="IKO144" s="727"/>
      <c r="IKP144" s="727"/>
      <c r="IKQ144" s="727"/>
      <c r="IKR144" s="727"/>
      <c r="IKS144" s="727"/>
      <c r="IKT144" s="727"/>
      <c r="IKU144" s="727"/>
      <c r="IKV144" s="727"/>
      <c r="IKW144" s="727"/>
      <c r="IKX144" s="727"/>
      <c r="IKY144" s="727"/>
      <c r="IKZ144" s="727"/>
      <c r="ILA144" s="727"/>
      <c r="ILB144" s="727"/>
      <c r="ILC144" s="727"/>
      <c r="ILD144" s="727"/>
      <c r="ILE144" s="727"/>
      <c r="ILF144" s="727"/>
      <c r="ILG144" s="727"/>
      <c r="ILH144" s="727"/>
      <c r="ILI144" s="727"/>
      <c r="ILJ144" s="727"/>
      <c r="ILK144" s="727"/>
      <c r="ILL144" s="727"/>
      <c r="ILM144" s="727"/>
      <c r="ILN144" s="727"/>
      <c r="ILO144" s="727"/>
      <c r="ILP144" s="727"/>
      <c r="ILQ144" s="727"/>
      <c r="ILR144" s="727"/>
      <c r="ILS144" s="727"/>
      <c r="ILT144" s="727"/>
      <c r="ILU144" s="727"/>
      <c r="ILV144" s="727"/>
      <c r="ILW144" s="727"/>
      <c r="ILX144" s="727"/>
      <c r="ILY144" s="727"/>
      <c r="ILZ144" s="727"/>
      <c r="IMA144" s="727"/>
      <c r="IMB144" s="727"/>
      <c r="IMC144" s="727"/>
      <c r="IMD144" s="727"/>
      <c r="IME144" s="727"/>
      <c r="IMF144" s="727"/>
      <c r="IMG144" s="727"/>
      <c r="IMH144" s="727"/>
      <c r="IMI144" s="727"/>
      <c r="IMJ144" s="727"/>
      <c r="IMK144" s="727"/>
      <c r="IML144" s="727"/>
      <c r="IMM144" s="727"/>
      <c r="IMN144" s="727"/>
      <c r="IMO144" s="727"/>
      <c r="IMP144" s="727"/>
      <c r="IMQ144" s="727"/>
      <c r="IMR144" s="727"/>
      <c r="IMS144" s="727"/>
      <c r="IMT144" s="727"/>
      <c r="IMU144" s="727"/>
      <c r="IMV144" s="727"/>
      <c r="IMW144" s="727"/>
      <c r="IMX144" s="727"/>
      <c r="IMY144" s="727"/>
      <c r="IMZ144" s="727"/>
      <c r="INA144" s="727"/>
      <c r="INB144" s="727"/>
      <c r="INC144" s="727"/>
      <c r="IND144" s="727"/>
      <c r="INE144" s="727"/>
      <c r="INF144" s="727"/>
      <c r="ING144" s="727"/>
      <c r="INH144" s="727"/>
      <c r="INI144" s="727"/>
      <c r="INJ144" s="727"/>
      <c r="INK144" s="727"/>
      <c r="INL144" s="727"/>
      <c r="INM144" s="727"/>
      <c r="INN144" s="727"/>
      <c r="INO144" s="727"/>
      <c r="INP144" s="727"/>
      <c r="INQ144" s="727"/>
      <c r="INR144" s="727"/>
      <c r="INS144" s="727"/>
      <c r="INT144" s="727"/>
      <c r="INU144" s="727"/>
      <c r="INV144" s="727"/>
      <c r="INW144" s="727"/>
      <c r="INX144" s="727"/>
      <c r="INY144" s="727"/>
      <c r="INZ144" s="727"/>
      <c r="IOA144" s="727"/>
      <c r="IOB144" s="727"/>
      <c r="IOC144" s="727"/>
      <c r="IOD144" s="727"/>
      <c r="IOE144" s="727"/>
      <c r="IOF144" s="727"/>
      <c r="IOG144" s="727"/>
      <c r="IOH144" s="727"/>
      <c r="IOI144" s="727"/>
      <c r="IOJ144" s="727"/>
      <c r="IOK144" s="727"/>
      <c r="IOL144" s="727"/>
      <c r="IOM144" s="727"/>
      <c r="ION144" s="727"/>
      <c r="IOO144" s="727"/>
      <c r="IOP144" s="727"/>
      <c r="IOQ144" s="727"/>
      <c r="IOR144" s="727"/>
      <c r="IOS144" s="727"/>
      <c r="IOT144" s="727"/>
      <c r="IOU144" s="727"/>
      <c r="IOV144" s="727"/>
      <c r="IOW144" s="727"/>
      <c r="IOX144" s="727"/>
      <c r="IOY144" s="727"/>
      <c r="IOZ144" s="727"/>
      <c r="IPA144" s="727"/>
      <c r="IPB144" s="727"/>
      <c r="IPC144" s="727"/>
      <c r="IPD144" s="727"/>
      <c r="IPE144" s="727"/>
      <c r="IPF144" s="727"/>
      <c r="IPG144" s="727"/>
      <c r="IPH144" s="727"/>
      <c r="IPI144" s="727"/>
      <c r="IPJ144" s="727"/>
      <c r="IPK144" s="727"/>
      <c r="IPL144" s="727"/>
      <c r="IPM144" s="727"/>
      <c r="IPN144" s="727"/>
      <c r="IPO144" s="727"/>
      <c r="IPP144" s="727"/>
      <c r="IPQ144" s="727"/>
      <c r="IPR144" s="727"/>
      <c r="IPS144" s="727"/>
      <c r="IPT144" s="727"/>
      <c r="IPU144" s="727"/>
      <c r="IPV144" s="727"/>
      <c r="IPW144" s="727"/>
      <c r="IPX144" s="727"/>
      <c r="IPY144" s="727"/>
      <c r="IPZ144" s="727"/>
      <c r="IQA144" s="727"/>
      <c r="IQB144" s="727"/>
      <c r="IQC144" s="727"/>
      <c r="IQD144" s="727"/>
      <c r="IQE144" s="727"/>
      <c r="IQF144" s="727"/>
      <c r="IQG144" s="727"/>
      <c r="IQH144" s="727"/>
      <c r="IQI144" s="727"/>
      <c r="IQJ144" s="727"/>
      <c r="IQK144" s="727"/>
      <c r="IQL144" s="727"/>
      <c r="IQM144" s="727"/>
      <c r="IQN144" s="727"/>
      <c r="IQO144" s="727"/>
      <c r="IQP144" s="727"/>
      <c r="IQQ144" s="727"/>
      <c r="IQR144" s="727"/>
      <c r="IQS144" s="727"/>
      <c r="IQT144" s="727"/>
      <c r="IQU144" s="727"/>
      <c r="IQV144" s="727"/>
      <c r="IQW144" s="727"/>
      <c r="IQX144" s="727"/>
      <c r="IQY144" s="727"/>
      <c r="IQZ144" s="727"/>
      <c r="IRA144" s="727"/>
      <c r="IRB144" s="727"/>
      <c r="IRC144" s="727"/>
      <c r="IRD144" s="727"/>
      <c r="IRE144" s="727"/>
      <c r="IRF144" s="727"/>
      <c r="IRG144" s="727"/>
      <c r="IRH144" s="727"/>
      <c r="IRI144" s="727"/>
      <c r="IRJ144" s="727"/>
      <c r="IRK144" s="727"/>
      <c r="IRL144" s="727"/>
      <c r="IRM144" s="727"/>
      <c r="IRN144" s="727"/>
      <c r="IRO144" s="727"/>
      <c r="IRP144" s="727"/>
      <c r="IRQ144" s="727"/>
      <c r="IRR144" s="727"/>
      <c r="IRS144" s="727"/>
      <c r="IRT144" s="727"/>
      <c r="IRU144" s="727"/>
      <c r="IRV144" s="727"/>
      <c r="IRW144" s="727"/>
      <c r="IRX144" s="727"/>
      <c r="IRY144" s="727"/>
      <c r="IRZ144" s="727"/>
      <c r="ISA144" s="727"/>
      <c r="ISB144" s="727"/>
      <c r="ISC144" s="727"/>
      <c r="ISD144" s="727"/>
      <c r="ISE144" s="727"/>
      <c r="ISF144" s="727"/>
      <c r="ISG144" s="727"/>
      <c r="ISH144" s="727"/>
      <c r="ISI144" s="727"/>
      <c r="ISJ144" s="727"/>
      <c r="ISK144" s="727"/>
      <c r="ISL144" s="727"/>
      <c r="ISM144" s="727"/>
      <c r="ISN144" s="727"/>
      <c r="ISO144" s="727"/>
      <c r="ISP144" s="727"/>
      <c r="ISQ144" s="727"/>
      <c r="ISR144" s="727"/>
      <c r="ISS144" s="727"/>
      <c r="IST144" s="727"/>
      <c r="ISU144" s="727"/>
      <c r="ISV144" s="727"/>
      <c r="ISW144" s="727"/>
      <c r="ISX144" s="727"/>
      <c r="ISY144" s="727"/>
      <c r="ISZ144" s="727"/>
      <c r="ITA144" s="727"/>
      <c r="ITB144" s="727"/>
      <c r="ITC144" s="727"/>
      <c r="ITD144" s="727"/>
      <c r="ITE144" s="727"/>
      <c r="ITF144" s="727"/>
      <c r="ITG144" s="727"/>
      <c r="ITH144" s="727"/>
      <c r="ITI144" s="727"/>
      <c r="ITJ144" s="727"/>
      <c r="ITK144" s="727"/>
      <c r="ITL144" s="727"/>
      <c r="ITM144" s="727"/>
      <c r="ITN144" s="727"/>
      <c r="ITO144" s="727"/>
      <c r="ITP144" s="727"/>
      <c r="ITQ144" s="727"/>
      <c r="ITR144" s="727"/>
      <c r="ITS144" s="727"/>
      <c r="ITT144" s="727"/>
      <c r="ITU144" s="727"/>
      <c r="ITV144" s="727"/>
      <c r="ITW144" s="727"/>
      <c r="ITX144" s="727"/>
      <c r="ITY144" s="727"/>
      <c r="ITZ144" s="727"/>
      <c r="IUA144" s="727"/>
      <c r="IUB144" s="727"/>
      <c r="IUC144" s="727"/>
      <c r="IUD144" s="727"/>
      <c r="IUE144" s="727"/>
      <c r="IUF144" s="727"/>
      <c r="IUG144" s="727"/>
      <c r="IUH144" s="727"/>
      <c r="IUI144" s="727"/>
      <c r="IUJ144" s="727"/>
      <c r="IUK144" s="727"/>
      <c r="IUL144" s="727"/>
      <c r="IUM144" s="727"/>
      <c r="IUN144" s="727"/>
      <c r="IUO144" s="727"/>
      <c r="IUP144" s="727"/>
      <c r="IUQ144" s="727"/>
      <c r="IUR144" s="727"/>
      <c r="IUS144" s="727"/>
      <c r="IUT144" s="727"/>
      <c r="IUU144" s="727"/>
      <c r="IUV144" s="727"/>
      <c r="IUW144" s="727"/>
      <c r="IUX144" s="727"/>
      <c r="IUY144" s="727"/>
      <c r="IUZ144" s="727"/>
      <c r="IVA144" s="727"/>
      <c r="IVB144" s="727"/>
      <c r="IVC144" s="727"/>
      <c r="IVD144" s="727"/>
      <c r="IVE144" s="727"/>
      <c r="IVF144" s="727"/>
      <c r="IVG144" s="727"/>
      <c r="IVH144" s="727"/>
      <c r="IVI144" s="727"/>
      <c r="IVJ144" s="727"/>
      <c r="IVK144" s="727"/>
      <c r="IVL144" s="727"/>
      <c r="IVM144" s="727"/>
      <c r="IVN144" s="727"/>
      <c r="IVO144" s="727"/>
      <c r="IVP144" s="727"/>
      <c r="IVQ144" s="727"/>
      <c r="IVR144" s="727"/>
      <c r="IVS144" s="727"/>
      <c r="IVT144" s="727"/>
      <c r="IVU144" s="727"/>
      <c r="IVV144" s="727"/>
      <c r="IVW144" s="727"/>
      <c r="IVX144" s="727"/>
      <c r="IVY144" s="727"/>
      <c r="IVZ144" s="727"/>
      <c r="IWA144" s="727"/>
      <c r="IWB144" s="727"/>
      <c r="IWC144" s="727"/>
      <c r="IWD144" s="727"/>
      <c r="IWE144" s="727"/>
      <c r="IWF144" s="727"/>
      <c r="IWG144" s="727"/>
      <c r="IWH144" s="727"/>
      <c r="IWI144" s="727"/>
      <c r="IWJ144" s="727"/>
      <c r="IWK144" s="727"/>
      <c r="IWL144" s="727"/>
      <c r="IWM144" s="727"/>
      <c r="IWN144" s="727"/>
      <c r="IWO144" s="727"/>
      <c r="IWP144" s="727"/>
      <c r="IWQ144" s="727"/>
      <c r="IWR144" s="727"/>
      <c r="IWS144" s="727"/>
      <c r="IWT144" s="727"/>
      <c r="IWU144" s="727"/>
      <c r="IWV144" s="727"/>
      <c r="IWW144" s="727"/>
      <c r="IWX144" s="727"/>
      <c r="IWY144" s="727"/>
      <c r="IWZ144" s="727"/>
      <c r="IXA144" s="727"/>
      <c r="IXB144" s="727"/>
      <c r="IXC144" s="727"/>
      <c r="IXD144" s="727"/>
      <c r="IXE144" s="727"/>
      <c r="IXF144" s="727"/>
      <c r="IXG144" s="727"/>
      <c r="IXH144" s="727"/>
      <c r="IXI144" s="727"/>
      <c r="IXJ144" s="727"/>
      <c r="IXK144" s="727"/>
      <c r="IXL144" s="727"/>
      <c r="IXM144" s="727"/>
      <c r="IXN144" s="727"/>
      <c r="IXO144" s="727"/>
      <c r="IXP144" s="727"/>
      <c r="IXQ144" s="727"/>
      <c r="IXR144" s="727"/>
      <c r="IXS144" s="727"/>
      <c r="IXT144" s="727"/>
      <c r="IXU144" s="727"/>
      <c r="IXV144" s="727"/>
      <c r="IXW144" s="727"/>
      <c r="IXX144" s="727"/>
      <c r="IXY144" s="727"/>
      <c r="IXZ144" s="727"/>
      <c r="IYA144" s="727"/>
      <c r="IYB144" s="727"/>
      <c r="IYC144" s="727"/>
      <c r="IYD144" s="727"/>
      <c r="IYE144" s="727"/>
      <c r="IYF144" s="727"/>
      <c r="IYG144" s="727"/>
      <c r="IYH144" s="727"/>
      <c r="IYI144" s="727"/>
      <c r="IYJ144" s="727"/>
      <c r="IYK144" s="727"/>
      <c r="IYL144" s="727"/>
      <c r="IYM144" s="727"/>
      <c r="IYN144" s="727"/>
      <c r="IYO144" s="727"/>
      <c r="IYP144" s="727"/>
      <c r="IYQ144" s="727"/>
      <c r="IYR144" s="727"/>
      <c r="IYS144" s="727"/>
      <c r="IYT144" s="727"/>
      <c r="IYU144" s="727"/>
      <c r="IYV144" s="727"/>
      <c r="IYW144" s="727"/>
      <c r="IYX144" s="727"/>
      <c r="IYY144" s="727"/>
      <c r="IYZ144" s="727"/>
      <c r="IZA144" s="727"/>
      <c r="IZB144" s="727"/>
      <c r="IZC144" s="727"/>
      <c r="IZD144" s="727"/>
      <c r="IZE144" s="727"/>
      <c r="IZF144" s="727"/>
      <c r="IZG144" s="727"/>
      <c r="IZH144" s="727"/>
      <c r="IZI144" s="727"/>
      <c r="IZJ144" s="727"/>
      <c r="IZK144" s="727"/>
      <c r="IZL144" s="727"/>
      <c r="IZM144" s="727"/>
      <c r="IZN144" s="727"/>
      <c r="IZO144" s="727"/>
      <c r="IZP144" s="727"/>
      <c r="IZQ144" s="727"/>
      <c r="IZR144" s="727"/>
      <c r="IZS144" s="727"/>
      <c r="IZT144" s="727"/>
      <c r="IZU144" s="727"/>
      <c r="IZV144" s="727"/>
      <c r="IZW144" s="727"/>
      <c r="IZX144" s="727"/>
      <c r="IZY144" s="727"/>
      <c r="IZZ144" s="727"/>
      <c r="JAA144" s="727"/>
      <c r="JAB144" s="727"/>
      <c r="JAC144" s="727"/>
      <c r="JAD144" s="727"/>
      <c r="JAE144" s="727"/>
      <c r="JAF144" s="727"/>
      <c r="JAG144" s="727"/>
      <c r="JAH144" s="727"/>
      <c r="JAI144" s="727"/>
      <c r="JAJ144" s="727"/>
      <c r="JAK144" s="727"/>
      <c r="JAL144" s="727"/>
      <c r="JAM144" s="727"/>
      <c r="JAN144" s="727"/>
      <c r="JAO144" s="727"/>
      <c r="JAP144" s="727"/>
      <c r="JAQ144" s="727"/>
      <c r="JAR144" s="727"/>
      <c r="JAS144" s="727"/>
      <c r="JAT144" s="727"/>
      <c r="JAU144" s="727"/>
      <c r="JAV144" s="727"/>
      <c r="JAW144" s="727"/>
      <c r="JAX144" s="727"/>
      <c r="JAY144" s="727"/>
      <c r="JAZ144" s="727"/>
      <c r="JBA144" s="727"/>
      <c r="JBB144" s="727"/>
      <c r="JBC144" s="727"/>
      <c r="JBD144" s="727"/>
      <c r="JBE144" s="727"/>
      <c r="JBF144" s="727"/>
      <c r="JBG144" s="727"/>
      <c r="JBH144" s="727"/>
      <c r="JBI144" s="727"/>
      <c r="JBJ144" s="727"/>
      <c r="JBK144" s="727"/>
      <c r="JBL144" s="727"/>
      <c r="JBM144" s="727"/>
      <c r="JBN144" s="727"/>
      <c r="JBO144" s="727"/>
      <c r="JBP144" s="727"/>
      <c r="JBQ144" s="727"/>
      <c r="JBR144" s="727"/>
      <c r="JBS144" s="727"/>
      <c r="JBT144" s="727"/>
      <c r="JBU144" s="727"/>
      <c r="JBV144" s="727"/>
      <c r="JBW144" s="727"/>
      <c r="JBX144" s="727"/>
      <c r="JBY144" s="727"/>
      <c r="JBZ144" s="727"/>
      <c r="JCA144" s="727"/>
      <c r="JCB144" s="727"/>
      <c r="JCC144" s="727"/>
      <c r="JCD144" s="727"/>
      <c r="JCE144" s="727"/>
      <c r="JCF144" s="727"/>
      <c r="JCG144" s="727"/>
      <c r="JCH144" s="727"/>
      <c r="JCI144" s="727"/>
      <c r="JCJ144" s="727"/>
      <c r="JCK144" s="727"/>
      <c r="JCL144" s="727"/>
      <c r="JCM144" s="727"/>
      <c r="JCN144" s="727"/>
      <c r="JCO144" s="727"/>
      <c r="JCP144" s="727"/>
      <c r="JCQ144" s="727"/>
      <c r="JCR144" s="727"/>
      <c r="JCS144" s="727"/>
      <c r="JCT144" s="727"/>
      <c r="JCU144" s="727"/>
      <c r="JCV144" s="727"/>
      <c r="JCW144" s="727"/>
      <c r="JCX144" s="727"/>
      <c r="JCY144" s="727"/>
      <c r="JCZ144" s="727"/>
      <c r="JDA144" s="727"/>
      <c r="JDB144" s="727"/>
      <c r="JDC144" s="727"/>
      <c r="JDD144" s="727"/>
      <c r="JDE144" s="727"/>
      <c r="JDF144" s="727"/>
      <c r="JDG144" s="727"/>
      <c r="JDH144" s="727"/>
      <c r="JDI144" s="727"/>
      <c r="JDJ144" s="727"/>
      <c r="JDK144" s="727"/>
      <c r="JDL144" s="727"/>
      <c r="JDM144" s="727"/>
      <c r="JDN144" s="727"/>
      <c r="JDO144" s="727"/>
      <c r="JDP144" s="727"/>
      <c r="JDQ144" s="727"/>
      <c r="JDR144" s="727"/>
      <c r="JDS144" s="727"/>
      <c r="JDT144" s="727"/>
      <c r="JDU144" s="727"/>
      <c r="JDV144" s="727"/>
      <c r="JDW144" s="727"/>
      <c r="JDX144" s="727"/>
      <c r="JDY144" s="727"/>
      <c r="JDZ144" s="727"/>
      <c r="JEA144" s="727"/>
      <c r="JEB144" s="727"/>
      <c r="JEC144" s="727"/>
      <c r="JED144" s="727"/>
      <c r="JEE144" s="727"/>
      <c r="JEF144" s="727"/>
      <c r="JEG144" s="727"/>
      <c r="JEH144" s="727"/>
      <c r="JEI144" s="727"/>
      <c r="JEJ144" s="727"/>
      <c r="JEK144" s="727"/>
      <c r="JEL144" s="727"/>
      <c r="JEM144" s="727"/>
      <c r="JEN144" s="727"/>
      <c r="JEO144" s="727"/>
      <c r="JEP144" s="727"/>
      <c r="JEQ144" s="727"/>
      <c r="JER144" s="727"/>
      <c r="JES144" s="727"/>
      <c r="JET144" s="727"/>
      <c r="JEU144" s="727"/>
      <c r="JEV144" s="727"/>
      <c r="JEW144" s="727"/>
      <c r="JEX144" s="727"/>
      <c r="JEY144" s="727"/>
      <c r="JEZ144" s="727"/>
      <c r="JFA144" s="727"/>
      <c r="JFB144" s="727"/>
      <c r="JFC144" s="727"/>
      <c r="JFD144" s="727"/>
      <c r="JFE144" s="727"/>
      <c r="JFF144" s="727"/>
      <c r="JFG144" s="727"/>
      <c r="JFH144" s="727"/>
      <c r="JFI144" s="727"/>
      <c r="JFJ144" s="727"/>
      <c r="JFK144" s="727"/>
      <c r="JFL144" s="727"/>
      <c r="JFM144" s="727"/>
      <c r="JFN144" s="727"/>
      <c r="JFO144" s="727"/>
      <c r="JFP144" s="727"/>
      <c r="JFQ144" s="727"/>
      <c r="JFR144" s="727"/>
      <c r="JFS144" s="727"/>
      <c r="JFT144" s="727"/>
      <c r="JFU144" s="727"/>
      <c r="JFV144" s="727"/>
      <c r="JFW144" s="727"/>
      <c r="JFX144" s="727"/>
      <c r="JFY144" s="727"/>
      <c r="JFZ144" s="727"/>
      <c r="JGA144" s="727"/>
      <c r="JGB144" s="727"/>
      <c r="JGC144" s="727"/>
      <c r="JGD144" s="727"/>
      <c r="JGE144" s="727"/>
      <c r="JGF144" s="727"/>
      <c r="JGG144" s="727"/>
      <c r="JGH144" s="727"/>
      <c r="JGI144" s="727"/>
      <c r="JGJ144" s="727"/>
      <c r="JGK144" s="727"/>
      <c r="JGL144" s="727"/>
      <c r="JGM144" s="727"/>
      <c r="JGN144" s="727"/>
      <c r="JGO144" s="727"/>
      <c r="JGP144" s="727"/>
      <c r="JGQ144" s="727"/>
      <c r="JGR144" s="727"/>
      <c r="JGS144" s="727"/>
      <c r="JGT144" s="727"/>
      <c r="JGU144" s="727"/>
      <c r="JGV144" s="727"/>
      <c r="JGW144" s="727"/>
      <c r="JGX144" s="727"/>
      <c r="JGY144" s="727"/>
      <c r="JGZ144" s="727"/>
      <c r="JHA144" s="727"/>
      <c r="JHB144" s="727"/>
      <c r="JHC144" s="727"/>
      <c r="JHD144" s="727"/>
      <c r="JHE144" s="727"/>
      <c r="JHF144" s="727"/>
      <c r="JHG144" s="727"/>
      <c r="JHH144" s="727"/>
      <c r="JHI144" s="727"/>
      <c r="JHJ144" s="727"/>
      <c r="JHK144" s="727"/>
      <c r="JHL144" s="727"/>
      <c r="JHM144" s="727"/>
      <c r="JHN144" s="727"/>
      <c r="JHO144" s="727"/>
      <c r="JHP144" s="727"/>
      <c r="JHQ144" s="727"/>
      <c r="JHR144" s="727"/>
      <c r="JHS144" s="727"/>
      <c r="JHT144" s="727"/>
      <c r="JHU144" s="727"/>
      <c r="JHV144" s="727"/>
      <c r="JHW144" s="727"/>
      <c r="JHX144" s="727"/>
      <c r="JHY144" s="727"/>
      <c r="JHZ144" s="727"/>
      <c r="JIA144" s="727"/>
      <c r="JIB144" s="727"/>
      <c r="JIC144" s="727"/>
      <c r="JID144" s="727"/>
      <c r="JIE144" s="727"/>
      <c r="JIF144" s="727"/>
      <c r="JIG144" s="727"/>
      <c r="JIH144" s="727"/>
      <c r="JII144" s="727"/>
      <c r="JIJ144" s="727"/>
      <c r="JIK144" s="727"/>
      <c r="JIL144" s="727"/>
      <c r="JIM144" s="727"/>
      <c r="JIN144" s="727"/>
      <c r="JIO144" s="727"/>
      <c r="JIP144" s="727"/>
      <c r="JIQ144" s="727"/>
      <c r="JIR144" s="727"/>
      <c r="JIS144" s="727"/>
      <c r="JIT144" s="727"/>
      <c r="JIU144" s="727"/>
      <c r="JIV144" s="727"/>
      <c r="JIW144" s="727"/>
      <c r="JIX144" s="727"/>
      <c r="JIY144" s="727"/>
      <c r="JIZ144" s="727"/>
      <c r="JJA144" s="727"/>
      <c r="JJB144" s="727"/>
      <c r="JJC144" s="727"/>
      <c r="JJD144" s="727"/>
      <c r="JJE144" s="727"/>
      <c r="JJF144" s="727"/>
      <c r="JJG144" s="727"/>
      <c r="JJH144" s="727"/>
      <c r="JJI144" s="727"/>
      <c r="JJJ144" s="727"/>
      <c r="JJK144" s="727"/>
      <c r="JJL144" s="727"/>
      <c r="JJM144" s="727"/>
      <c r="JJN144" s="727"/>
      <c r="JJO144" s="727"/>
      <c r="JJP144" s="727"/>
      <c r="JJQ144" s="727"/>
      <c r="JJR144" s="727"/>
      <c r="JJS144" s="727"/>
      <c r="JJT144" s="727"/>
      <c r="JJU144" s="727"/>
      <c r="JJV144" s="727"/>
      <c r="JJW144" s="727"/>
      <c r="JJX144" s="727"/>
      <c r="JJY144" s="727"/>
      <c r="JJZ144" s="727"/>
      <c r="JKA144" s="727"/>
      <c r="JKB144" s="727"/>
      <c r="JKC144" s="727"/>
      <c r="JKD144" s="727"/>
      <c r="JKE144" s="727"/>
      <c r="JKF144" s="727"/>
      <c r="JKG144" s="727"/>
      <c r="JKH144" s="727"/>
      <c r="JKI144" s="727"/>
      <c r="JKJ144" s="727"/>
      <c r="JKK144" s="727"/>
      <c r="JKL144" s="727"/>
      <c r="JKM144" s="727"/>
      <c r="JKN144" s="727"/>
      <c r="JKO144" s="727"/>
      <c r="JKP144" s="727"/>
      <c r="JKQ144" s="727"/>
      <c r="JKR144" s="727"/>
      <c r="JKS144" s="727"/>
      <c r="JKT144" s="727"/>
      <c r="JKU144" s="727"/>
      <c r="JKV144" s="727"/>
      <c r="JKW144" s="727"/>
      <c r="JKX144" s="727"/>
      <c r="JKY144" s="727"/>
      <c r="JKZ144" s="727"/>
      <c r="JLA144" s="727"/>
      <c r="JLB144" s="727"/>
      <c r="JLC144" s="727"/>
      <c r="JLD144" s="727"/>
      <c r="JLE144" s="727"/>
      <c r="JLF144" s="727"/>
      <c r="JLG144" s="727"/>
      <c r="JLH144" s="727"/>
      <c r="JLI144" s="727"/>
      <c r="JLJ144" s="727"/>
      <c r="JLK144" s="727"/>
      <c r="JLL144" s="727"/>
      <c r="JLM144" s="727"/>
      <c r="JLN144" s="727"/>
      <c r="JLO144" s="727"/>
      <c r="JLP144" s="727"/>
      <c r="JLQ144" s="727"/>
      <c r="JLR144" s="727"/>
      <c r="JLS144" s="727"/>
      <c r="JLT144" s="727"/>
      <c r="JLU144" s="727"/>
      <c r="JLV144" s="727"/>
      <c r="JLW144" s="727"/>
      <c r="JLX144" s="727"/>
      <c r="JLY144" s="727"/>
      <c r="JLZ144" s="727"/>
      <c r="JMA144" s="727"/>
      <c r="JMB144" s="727"/>
      <c r="JMC144" s="727"/>
      <c r="JMD144" s="727"/>
      <c r="JME144" s="727"/>
      <c r="JMF144" s="727"/>
      <c r="JMG144" s="727"/>
      <c r="JMH144" s="727"/>
      <c r="JMI144" s="727"/>
      <c r="JMJ144" s="727"/>
      <c r="JMK144" s="727"/>
      <c r="JML144" s="727"/>
      <c r="JMM144" s="727"/>
      <c r="JMN144" s="727"/>
      <c r="JMO144" s="727"/>
      <c r="JMP144" s="727"/>
      <c r="JMQ144" s="727"/>
      <c r="JMR144" s="727"/>
      <c r="JMS144" s="727"/>
      <c r="JMT144" s="727"/>
      <c r="JMU144" s="727"/>
      <c r="JMV144" s="727"/>
      <c r="JMW144" s="727"/>
      <c r="JMX144" s="727"/>
      <c r="JMY144" s="727"/>
      <c r="JMZ144" s="727"/>
      <c r="JNA144" s="727"/>
      <c r="JNB144" s="727"/>
      <c r="JNC144" s="727"/>
      <c r="JND144" s="727"/>
      <c r="JNE144" s="727"/>
      <c r="JNF144" s="727"/>
      <c r="JNG144" s="727"/>
      <c r="JNH144" s="727"/>
      <c r="JNI144" s="727"/>
      <c r="JNJ144" s="727"/>
      <c r="JNK144" s="727"/>
      <c r="JNL144" s="727"/>
      <c r="JNM144" s="727"/>
      <c r="JNN144" s="727"/>
      <c r="JNO144" s="727"/>
      <c r="JNP144" s="727"/>
      <c r="JNQ144" s="727"/>
      <c r="JNR144" s="727"/>
      <c r="JNS144" s="727"/>
      <c r="JNT144" s="727"/>
      <c r="JNU144" s="727"/>
      <c r="JNV144" s="727"/>
      <c r="JNW144" s="727"/>
      <c r="JNX144" s="727"/>
      <c r="JNY144" s="727"/>
      <c r="JNZ144" s="727"/>
      <c r="JOA144" s="727"/>
      <c r="JOB144" s="727"/>
      <c r="JOC144" s="727"/>
      <c r="JOD144" s="727"/>
      <c r="JOE144" s="727"/>
      <c r="JOF144" s="727"/>
      <c r="JOG144" s="727"/>
      <c r="JOH144" s="727"/>
      <c r="JOI144" s="727"/>
      <c r="JOJ144" s="727"/>
      <c r="JOK144" s="727"/>
      <c r="JOL144" s="727"/>
      <c r="JOM144" s="727"/>
      <c r="JON144" s="727"/>
      <c r="JOO144" s="727"/>
      <c r="JOP144" s="727"/>
      <c r="JOQ144" s="727"/>
      <c r="JOR144" s="727"/>
      <c r="JOS144" s="727"/>
      <c r="JOT144" s="727"/>
      <c r="JOU144" s="727"/>
      <c r="JOV144" s="727"/>
      <c r="JOW144" s="727"/>
      <c r="JOX144" s="727"/>
      <c r="JOY144" s="727"/>
      <c r="JOZ144" s="727"/>
      <c r="JPA144" s="727"/>
      <c r="JPB144" s="727"/>
      <c r="JPC144" s="727"/>
      <c r="JPD144" s="727"/>
      <c r="JPE144" s="727"/>
      <c r="JPF144" s="727"/>
      <c r="JPG144" s="727"/>
      <c r="JPH144" s="727"/>
      <c r="JPI144" s="727"/>
      <c r="JPJ144" s="727"/>
      <c r="JPK144" s="727"/>
      <c r="JPL144" s="727"/>
      <c r="JPM144" s="727"/>
      <c r="JPN144" s="727"/>
      <c r="JPO144" s="727"/>
      <c r="JPP144" s="727"/>
      <c r="JPQ144" s="727"/>
      <c r="JPR144" s="727"/>
      <c r="JPS144" s="727"/>
      <c r="JPT144" s="727"/>
      <c r="JPU144" s="727"/>
      <c r="JPV144" s="727"/>
      <c r="JPW144" s="727"/>
      <c r="JPX144" s="727"/>
      <c r="JPY144" s="727"/>
      <c r="JPZ144" s="727"/>
      <c r="JQA144" s="727"/>
      <c r="JQB144" s="727"/>
      <c r="JQC144" s="727"/>
      <c r="JQD144" s="727"/>
      <c r="JQE144" s="727"/>
      <c r="JQF144" s="727"/>
      <c r="JQG144" s="727"/>
      <c r="JQH144" s="727"/>
      <c r="JQI144" s="727"/>
      <c r="JQJ144" s="727"/>
      <c r="JQK144" s="727"/>
      <c r="JQL144" s="727"/>
      <c r="JQM144" s="727"/>
      <c r="JQN144" s="727"/>
      <c r="JQO144" s="727"/>
      <c r="JQP144" s="727"/>
      <c r="JQQ144" s="727"/>
      <c r="JQR144" s="727"/>
      <c r="JQS144" s="727"/>
      <c r="JQT144" s="727"/>
      <c r="JQU144" s="727"/>
      <c r="JQV144" s="727"/>
      <c r="JQW144" s="727"/>
      <c r="JQX144" s="727"/>
      <c r="JQY144" s="727"/>
      <c r="JQZ144" s="727"/>
      <c r="JRA144" s="727"/>
      <c r="JRB144" s="727"/>
      <c r="JRC144" s="727"/>
      <c r="JRD144" s="727"/>
      <c r="JRE144" s="727"/>
      <c r="JRF144" s="727"/>
      <c r="JRG144" s="727"/>
      <c r="JRH144" s="727"/>
      <c r="JRI144" s="727"/>
      <c r="JRJ144" s="727"/>
      <c r="JRK144" s="727"/>
      <c r="JRL144" s="727"/>
      <c r="JRM144" s="727"/>
      <c r="JRN144" s="727"/>
      <c r="JRO144" s="727"/>
      <c r="JRP144" s="727"/>
      <c r="JRQ144" s="727"/>
      <c r="JRR144" s="727"/>
      <c r="JRS144" s="727"/>
      <c r="JRT144" s="727"/>
      <c r="JRU144" s="727"/>
      <c r="JRV144" s="727"/>
      <c r="JRW144" s="727"/>
      <c r="JRX144" s="727"/>
      <c r="JRY144" s="727"/>
      <c r="JRZ144" s="727"/>
      <c r="JSA144" s="727"/>
      <c r="JSB144" s="727"/>
      <c r="JSC144" s="727"/>
      <c r="JSD144" s="727"/>
      <c r="JSE144" s="727"/>
      <c r="JSF144" s="727"/>
      <c r="JSG144" s="727"/>
      <c r="JSH144" s="727"/>
      <c r="JSI144" s="727"/>
      <c r="JSJ144" s="727"/>
      <c r="JSK144" s="727"/>
      <c r="JSL144" s="727"/>
      <c r="JSM144" s="727"/>
      <c r="JSN144" s="727"/>
      <c r="JSO144" s="727"/>
      <c r="JSP144" s="727"/>
      <c r="JSQ144" s="727"/>
      <c r="JSR144" s="727"/>
      <c r="JSS144" s="727"/>
      <c r="JST144" s="727"/>
      <c r="JSU144" s="727"/>
      <c r="JSV144" s="727"/>
      <c r="JSW144" s="727"/>
      <c r="JSX144" s="727"/>
      <c r="JSY144" s="727"/>
      <c r="JSZ144" s="727"/>
      <c r="JTA144" s="727"/>
      <c r="JTB144" s="727"/>
      <c r="JTC144" s="727"/>
      <c r="JTD144" s="727"/>
      <c r="JTE144" s="727"/>
      <c r="JTF144" s="727"/>
      <c r="JTG144" s="727"/>
      <c r="JTH144" s="727"/>
      <c r="JTI144" s="727"/>
      <c r="JTJ144" s="727"/>
      <c r="JTK144" s="727"/>
      <c r="JTL144" s="727"/>
      <c r="JTM144" s="727"/>
      <c r="JTN144" s="727"/>
      <c r="JTO144" s="727"/>
      <c r="JTP144" s="727"/>
      <c r="JTQ144" s="727"/>
      <c r="JTR144" s="727"/>
      <c r="JTS144" s="727"/>
      <c r="JTT144" s="727"/>
      <c r="JTU144" s="727"/>
      <c r="JTV144" s="727"/>
      <c r="JTW144" s="727"/>
      <c r="JTX144" s="727"/>
      <c r="JTY144" s="727"/>
      <c r="JTZ144" s="727"/>
      <c r="JUA144" s="727"/>
      <c r="JUB144" s="727"/>
      <c r="JUC144" s="727"/>
      <c r="JUD144" s="727"/>
      <c r="JUE144" s="727"/>
      <c r="JUF144" s="727"/>
      <c r="JUG144" s="727"/>
      <c r="JUH144" s="727"/>
      <c r="JUI144" s="727"/>
      <c r="JUJ144" s="727"/>
      <c r="JUK144" s="727"/>
      <c r="JUL144" s="727"/>
      <c r="JUM144" s="727"/>
      <c r="JUN144" s="727"/>
      <c r="JUO144" s="727"/>
      <c r="JUP144" s="727"/>
      <c r="JUQ144" s="727"/>
      <c r="JUR144" s="727"/>
      <c r="JUS144" s="727"/>
      <c r="JUT144" s="727"/>
      <c r="JUU144" s="727"/>
      <c r="JUV144" s="727"/>
      <c r="JUW144" s="727"/>
      <c r="JUX144" s="727"/>
      <c r="JUY144" s="727"/>
      <c r="JUZ144" s="727"/>
      <c r="JVA144" s="727"/>
      <c r="JVB144" s="727"/>
      <c r="JVC144" s="727"/>
      <c r="JVD144" s="727"/>
      <c r="JVE144" s="727"/>
      <c r="JVF144" s="727"/>
      <c r="JVG144" s="727"/>
      <c r="JVH144" s="727"/>
      <c r="JVI144" s="727"/>
      <c r="JVJ144" s="727"/>
      <c r="JVK144" s="727"/>
      <c r="JVL144" s="727"/>
      <c r="JVM144" s="727"/>
      <c r="JVN144" s="727"/>
      <c r="JVO144" s="727"/>
      <c r="JVP144" s="727"/>
      <c r="JVQ144" s="727"/>
      <c r="JVR144" s="727"/>
      <c r="JVS144" s="727"/>
      <c r="JVT144" s="727"/>
      <c r="JVU144" s="727"/>
      <c r="JVV144" s="727"/>
      <c r="JVW144" s="727"/>
      <c r="JVX144" s="727"/>
      <c r="JVY144" s="727"/>
      <c r="JVZ144" s="727"/>
      <c r="JWA144" s="727"/>
      <c r="JWB144" s="727"/>
      <c r="JWC144" s="727"/>
      <c r="JWD144" s="727"/>
      <c r="JWE144" s="727"/>
      <c r="JWF144" s="727"/>
      <c r="JWG144" s="727"/>
      <c r="JWH144" s="727"/>
      <c r="JWI144" s="727"/>
      <c r="JWJ144" s="727"/>
      <c r="JWK144" s="727"/>
      <c r="JWL144" s="727"/>
      <c r="JWM144" s="727"/>
      <c r="JWN144" s="727"/>
      <c r="JWO144" s="727"/>
      <c r="JWP144" s="727"/>
      <c r="JWQ144" s="727"/>
      <c r="JWR144" s="727"/>
      <c r="JWS144" s="727"/>
      <c r="JWT144" s="727"/>
      <c r="JWU144" s="727"/>
      <c r="JWV144" s="727"/>
      <c r="JWW144" s="727"/>
      <c r="JWX144" s="727"/>
      <c r="JWY144" s="727"/>
      <c r="JWZ144" s="727"/>
      <c r="JXA144" s="727"/>
      <c r="JXB144" s="727"/>
      <c r="JXC144" s="727"/>
      <c r="JXD144" s="727"/>
      <c r="JXE144" s="727"/>
      <c r="JXF144" s="727"/>
      <c r="JXG144" s="727"/>
      <c r="JXH144" s="727"/>
      <c r="JXI144" s="727"/>
      <c r="JXJ144" s="727"/>
      <c r="JXK144" s="727"/>
      <c r="JXL144" s="727"/>
      <c r="JXM144" s="727"/>
      <c r="JXN144" s="727"/>
      <c r="JXO144" s="727"/>
      <c r="JXP144" s="727"/>
      <c r="JXQ144" s="727"/>
      <c r="JXR144" s="727"/>
      <c r="JXS144" s="727"/>
      <c r="JXT144" s="727"/>
      <c r="JXU144" s="727"/>
      <c r="JXV144" s="727"/>
      <c r="JXW144" s="727"/>
      <c r="JXX144" s="727"/>
      <c r="JXY144" s="727"/>
      <c r="JXZ144" s="727"/>
      <c r="JYA144" s="727"/>
      <c r="JYB144" s="727"/>
      <c r="JYC144" s="727"/>
      <c r="JYD144" s="727"/>
      <c r="JYE144" s="727"/>
      <c r="JYF144" s="727"/>
      <c r="JYG144" s="727"/>
      <c r="JYH144" s="727"/>
      <c r="JYI144" s="727"/>
      <c r="JYJ144" s="727"/>
      <c r="JYK144" s="727"/>
      <c r="JYL144" s="727"/>
      <c r="JYM144" s="727"/>
      <c r="JYN144" s="727"/>
      <c r="JYO144" s="727"/>
      <c r="JYP144" s="727"/>
      <c r="JYQ144" s="727"/>
      <c r="JYR144" s="727"/>
      <c r="JYS144" s="727"/>
      <c r="JYT144" s="727"/>
      <c r="JYU144" s="727"/>
      <c r="JYV144" s="727"/>
      <c r="JYW144" s="727"/>
      <c r="JYX144" s="727"/>
      <c r="JYY144" s="727"/>
      <c r="JYZ144" s="727"/>
      <c r="JZA144" s="727"/>
      <c r="JZB144" s="727"/>
      <c r="JZC144" s="727"/>
      <c r="JZD144" s="727"/>
      <c r="JZE144" s="727"/>
      <c r="JZF144" s="727"/>
      <c r="JZG144" s="727"/>
      <c r="JZH144" s="727"/>
      <c r="JZI144" s="727"/>
      <c r="JZJ144" s="727"/>
      <c r="JZK144" s="727"/>
      <c r="JZL144" s="727"/>
      <c r="JZM144" s="727"/>
      <c r="JZN144" s="727"/>
      <c r="JZO144" s="727"/>
      <c r="JZP144" s="727"/>
      <c r="JZQ144" s="727"/>
      <c r="JZR144" s="727"/>
      <c r="JZS144" s="727"/>
      <c r="JZT144" s="727"/>
      <c r="JZU144" s="727"/>
      <c r="JZV144" s="727"/>
      <c r="JZW144" s="727"/>
      <c r="JZX144" s="727"/>
      <c r="JZY144" s="727"/>
      <c r="JZZ144" s="727"/>
      <c r="KAA144" s="727"/>
      <c r="KAB144" s="727"/>
      <c r="KAC144" s="727"/>
      <c r="KAD144" s="727"/>
      <c r="KAE144" s="727"/>
      <c r="KAF144" s="727"/>
      <c r="KAG144" s="727"/>
      <c r="KAH144" s="727"/>
      <c r="KAI144" s="727"/>
      <c r="KAJ144" s="727"/>
      <c r="KAK144" s="727"/>
      <c r="KAL144" s="727"/>
      <c r="KAM144" s="727"/>
      <c r="KAN144" s="727"/>
      <c r="KAO144" s="727"/>
      <c r="KAP144" s="727"/>
      <c r="KAQ144" s="727"/>
      <c r="KAR144" s="727"/>
      <c r="KAS144" s="727"/>
      <c r="KAT144" s="727"/>
      <c r="KAU144" s="727"/>
      <c r="KAV144" s="727"/>
      <c r="KAW144" s="727"/>
      <c r="KAX144" s="727"/>
      <c r="KAY144" s="727"/>
      <c r="KAZ144" s="727"/>
      <c r="KBA144" s="727"/>
      <c r="KBB144" s="727"/>
      <c r="KBC144" s="727"/>
      <c r="KBD144" s="727"/>
      <c r="KBE144" s="727"/>
      <c r="KBF144" s="727"/>
      <c r="KBG144" s="727"/>
      <c r="KBH144" s="727"/>
      <c r="KBI144" s="727"/>
      <c r="KBJ144" s="727"/>
      <c r="KBK144" s="727"/>
      <c r="KBL144" s="727"/>
      <c r="KBM144" s="727"/>
      <c r="KBN144" s="727"/>
      <c r="KBO144" s="727"/>
      <c r="KBP144" s="727"/>
      <c r="KBQ144" s="727"/>
      <c r="KBR144" s="727"/>
      <c r="KBS144" s="727"/>
      <c r="KBT144" s="727"/>
      <c r="KBU144" s="727"/>
      <c r="KBV144" s="727"/>
      <c r="KBW144" s="727"/>
      <c r="KBX144" s="727"/>
      <c r="KBY144" s="727"/>
      <c r="KBZ144" s="727"/>
      <c r="KCA144" s="727"/>
      <c r="KCB144" s="727"/>
      <c r="KCC144" s="727"/>
      <c r="KCD144" s="727"/>
      <c r="KCE144" s="727"/>
      <c r="KCF144" s="727"/>
      <c r="KCG144" s="727"/>
      <c r="KCH144" s="727"/>
      <c r="KCI144" s="727"/>
      <c r="KCJ144" s="727"/>
      <c r="KCK144" s="727"/>
      <c r="KCL144" s="727"/>
      <c r="KCM144" s="727"/>
      <c r="KCN144" s="727"/>
      <c r="KCO144" s="727"/>
      <c r="KCP144" s="727"/>
      <c r="KCQ144" s="727"/>
      <c r="KCR144" s="727"/>
      <c r="KCS144" s="727"/>
      <c r="KCT144" s="727"/>
      <c r="KCU144" s="727"/>
      <c r="KCV144" s="727"/>
      <c r="KCW144" s="727"/>
      <c r="KCX144" s="727"/>
      <c r="KCY144" s="727"/>
      <c r="KCZ144" s="727"/>
      <c r="KDA144" s="727"/>
      <c r="KDB144" s="727"/>
      <c r="KDC144" s="727"/>
      <c r="KDD144" s="727"/>
      <c r="KDE144" s="727"/>
      <c r="KDF144" s="727"/>
      <c r="KDG144" s="727"/>
      <c r="KDH144" s="727"/>
      <c r="KDI144" s="727"/>
      <c r="KDJ144" s="727"/>
      <c r="KDK144" s="727"/>
      <c r="KDL144" s="727"/>
      <c r="KDM144" s="727"/>
      <c r="KDN144" s="727"/>
      <c r="KDO144" s="727"/>
      <c r="KDP144" s="727"/>
      <c r="KDQ144" s="727"/>
      <c r="KDR144" s="727"/>
      <c r="KDS144" s="727"/>
      <c r="KDT144" s="727"/>
      <c r="KDU144" s="727"/>
      <c r="KDV144" s="727"/>
      <c r="KDW144" s="727"/>
      <c r="KDX144" s="727"/>
      <c r="KDY144" s="727"/>
      <c r="KDZ144" s="727"/>
      <c r="KEA144" s="727"/>
      <c r="KEB144" s="727"/>
      <c r="KEC144" s="727"/>
      <c r="KED144" s="727"/>
      <c r="KEE144" s="727"/>
      <c r="KEF144" s="727"/>
      <c r="KEG144" s="727"/>
      <c r="KEH144" s="727"/>
      <c r="KEI144" s="727"/>
      <c r="KEJ144" s="727"/>
      <c r="KEK144" s="727"/>
      <c r="KEL144" s="727"/>
      <c r="KEM144" s="727"/>
      <c r="KEN144" s="727"/>
      <c r="KEO144" s="727"/>
      <c r="KEP144" s="727"/>
      <c r="KEQ144" s="727"/>
      <c r="KER144" s="727"/>
      <c r="KES144" s="727"/>
      <c r="KET144" s="727"/>
      <c r="KEU144" s="727"/>
      <c r="KEV144" s="727"/>
      <c r="KEW144" s="727"/>
      <c r="KEX144" s="727"/>
      <c r="KEY144" s="727"/>
      <c r="KEZ144" s="727"/>
      <c r="KFA144" s="727"/>
      <c r="KFB144" s="727"/>
      <c r="KFC144" s="727"/>
      <c r="KFD144" s="727"/>
      <c r="KFE144" s="727"/>
      <c r="KFF144" s="727"/>
      <c r="KFG144" s="727"/>
      <c r="KFH144" s="727"/>
      <c r="KFI144" s="727"/>
      <c r="KFJ144" s="727"/>
      <c r="KFK144" s="727"/>
      <c r="KFL144" s="727"/>
      <c r="KFM144" s="727"/>
      <c r="KFN144" s="727"/>
      <c r="KFO144" s="727"/>
      <c r="KFP144" s="727"/>
      <c r="KFQ144" s="727"/>
      <c r="KFR144" s="727"/>
      <c r="KFS144" s="727"/>
      <c r="KFT144" s="727"/>
      <c r="KFU144" s="727"/>
      <c r="KFV144" s="727"/>
      <c r="KFW144" s="727"/>
      <c r="KFX144" s="727"/>
      <c r="KFY144" s="727"/>
      <c r="KFZ144" s="727"/>
      <c r="KGA144" s="727"/>
      <c r="KGB144" s="727"/>
      <c r="KGC144" s="727"/>
      <c r="KGD144" s="727"/>
      <c r="KGE144" s="727"/>
      <c r="KGF144" s="727"/>
      <c r="KGG144" s="727"/>
      <c r="KGH144" s="727"/>
      <c r="KGI144" s="727"/>
      <c r="KGJ144" s="727"/>
      <c r="KGK144" s="727"/>
      <c r="KGL144" s="727"/>
      <c r="KGM144" s="727"/>
      <c r="KGN144" s="727"/>
      <c r="KGO144" s="727"/>
      <c r="KGP144" s="727"/>
      <c r="KGQ144" s="727"/>
      <c r="KGR144" s="727"/>
      <c r="KGS144" s="727"/>
      <c r="KGT144" s="727"/>
      <c r="KGU144" s="727"/>
      <c r="KGV144" s="727"/>
      <c r="KGW144" s="727"/>
      <c r="KGX144" s="727"/>
      <c r="KGY144" s="727"/>
      <c r="KGZ144" s="727"/>
      <c r="KHA144" s="727"/>
      <c r="KHB144" s="727"/>
      <c r="KHC144" s="727"/>
      <c r="KHD144" s="727"/>
      <c r="KHE144" s="727"/>
      <c r="KHF144" s="727"/>
      <c r="KHG144" s="727"/>
      <c r="KHH144" s="727"/>
      <c r="KHI144" s="727"/>
      <c r="KHJ144" s="727"/>
      <c r="KHK144" s="727"/>
      <c r="KHL144" s="727"/>
      <c r="KHM144" s="727"/>
      <c r="KHN144" s="727"/>
      <c r="KHO144" s="727"/>
      <c r="KHP144" s="727"/>
      <c r="KHQ144" s="727"/>
      <c r="KHR144" s="727"/>
      <c r="KHS144" s="727"/>
      <c r="KHT144" s="727"/>
      <c r="KHU144" s="727"/>
      <c r="KHV144" s="727"/>
      <c r="KHW144" s="727"/>
      <c r="KHX144" s="727"/>
      <c r="KHY144" s="727"/>
      <c r="KHZ144" s="727"/>
      <c r="KIA144" s="727"/>
      <c r="KIB144" s="727"/>
      <c r="KIC144" s="727"/>
      <c r="KID144" s="727"/>
      <c r="KIE144" s="727"/>
      <c r="KIF144" s="727"/>
      <c r="KIG144" s="727"/>
      <c r="KIH144" s="727"/>
      <c r="KII144" s="727"/>
      <c r="KIJ144" s="727"/>
      <c r="KIK144" s="727"/>
      <c r="KIL144" s="727"/>
      <c r="KIM144" s="727"/>
      <c r="KIN144" s="727"/>
      <c r="KIO144" s="727"/>
      <c r="KIP144" s="727"/>
      <c r="KIQ144" s="727"/>
      <c r="KIR144" s="727"/>
      <c r="KIS144" s="727"/>
      <c r="KIT144" s="727"/>
      <c r="KIU144" s="727"/>
      <c r="KIV144" s="727"/>
      <c r="KIW144" s="727"/>
      <c r="KIX144" s="727"/>
      <c r="KIY144" s="727"/>
      <c r="KIZ144" s="727"/>
      <c r="KJA144" s="727"/>
      <c r="KJB144" s="727"/>
      <c r="KJC144" s="727"/>
      <c r="KJD144" s="727"/>
      <c r="KJE144" s="727"/>
      <c r="KJF144" s="727"/>
      <c r="KJG144" s="727"/>
      <c r="KJH144" s="727"/>
      <c r="KJI144" s="727"/>
      <c r="KJJ144" s="727"/>
      <c r="KJK144" s="727"/>
      <c r="KJL144" s="727"/>
      <c r="KJM144" s="727"/>
      <c r="KJN144" s="727"/>
      <c r="KJO144" s="727"/>
      <c r="KJP144" s="727"/>
      <c r="KJQ144" s="727"/>
      <c r="KJR144" s="727"/>
      <c r="KJS144" s="727"/>
      <c r="KJT144" s="727"/>
      <c r="KJU144" s="727"/>
      <c r="KJV144" s="727"/>
      <c r="KJW144" s="727"/>
      <c r="KJX144" s="727"/>
      <c r="KJY144" s="727"/>
      <c r="KJZ144" s="727"/>
      <c r="KKA144" s="727"/>
      <c r="KKB144" s="727"/>
      <c r="KKC144" s="727"/>
      <c r="KKD144" s="727"/>
      <c r="KKE144" s="727"/>
      <c r="KKF144" s="727"/>
      <c r="KKG144" s="727"/>
      <c r="KKH144" s="727"/>
      <c r="KKI144" s="727"/>
      <c r="KKJ144" s="727"/>
      <c r="KKK144" s="727"/>
      <c r="KKL144" s="727"/>
      <c r="KKM144" s="727"/>
      <c r="KKN144" s="727"/>
      <c r="KKO144" s="727"/>
      <c r="KKP144" s="727"/>
      <c r="KKQ144" s="727"/>
      <c r="KKR144" s="727"/>
      <c r="KKS144" s="727"/>
      <c r="KKT144" s="727"/>
      <c r="KKU144" s="727"/>
      <c r="KKV144" s="727"/>
      <c r="KKW144" s="727"/>
      <c r="KKX144" s="727"/>
      <c r="KKY144" s="727"/>
      <c r="KKZ144" s="727"/>
      <c r="KLA144" s="727"/>
      <c r="KLB144" s="727"/>
      <c r="KLC144" s="727"/>
      <c r="KLD144" s="727"/>
      <c r="KLE144" s="727"/>
      <c r="KLF144" s="727"/>
      <c r="KLG144" s="727"/>
      <c r="KLH144" s="727"/>
      <c r="KLI144" s="727"/>
      <c r="KLJ144" s="727"/>
      <c r="KLK144" s="727"/>
      <c r="KLL144" s="727"/>
      <c r="KLM144" s="727"/>
      <c r="KLN144" s="727"/>
      <c r="KLO144" s="727"/>
      <c r="KLP144" s="727"/>
      <c r="KLQ144" s="727"/>
      <c r="KLR144" s="727"/>
      <c r="KLS144" s="727"/>
      <c r="KLT144" s="727"/>
      <c r="KLU144" s="727"/>
      <c r="KLV144" s="727"/>
      <c r="KLW144" s="727"/>
      <c r="KLX144" s="727"/>
      <c r="KLY144" s="727"/>
      <c r="KLZ144" s="727"/>
      <c r="KMA144" s="727"/>
      <c r="KMB144" s="727"/>
      <c r="KMC144" s="727"/>
      <c r="KMD144" s="727"/>
      <c r="KME144" s="727"/>
      <c r="KMF144" s="727"/>
      <c r="KMG144" s="727"/>
      <c r="KMH144" s="727"/>
      <c r="KMI144" s="727"/>
      <c r="KMJ144" s="727"/>
      <c r="KMK144" s="727"/>
      <c r="KML144" s="727"/>
      <c r="KMM144" s="727"/>
      <c r="KMN144" s="727"/>
      <c r="KMO144" s="727"/>
      <c r="KMP144" s="727"/>
      <c r="KMQ144" s="727"/>
      <c r="KMR144" s="727"/>
      <c r="KMS144" s="727"/>
      <c r="KMT144" s="727"/>
      <c r="KMU144" s="727"/>
      <c r="KMV144" s="727"/>
      <c r="KMW144" s="727"/>
      <c r="KMX144" s="727"/>
      <c r="KMY144" s="727"/>
      <c r="KMZ144" s="727"/>
      <c r="KNA144" s="727"/>
      <c r="KNB144" s="727"/>
      <c r="KNC144" s="727"/>
      <c r="KND144" s="727"/>
      <c r="KNE144" s="727"/>
      <c r="KNF144" s="727"/>
      <c r="KNG144" s="727"/>
      <c r="KNH144" s="727"/>
      <c r="KNI144" s="727"/>
      <c r="KNJ144" s="727"/>
      <c r="KNK144" s="727"/>
      <c r="KNL144" s="727"/>
      <c r="KNM144" s="727"/>
      <c r="KNN144" s="727"/>
      <c r="KNO144" s="727"/>
      <c r="KNP144" s="727"/>
      <c r="KNQ144" s="727"/>
      <c r="KNR144" s="727"/>
      <c r="KNS144" s="727"/>
      <c r="KNT144" s="727"/>
      <c r="KNU144" s="727"/>
      <c r="KNV144" s="727"/>
      <c r="KNW144" s="727"/>
      <c r="KNX144" s="727"/>
      <c r="KNY144" s="727"/>
      <c r="KNZ144" s="727"/>
      <c r="KOA144" s="727"/>
      <c r="KOB144" s="727"/>
      <c r="KOC144" s="727"/>
      <c r="KOD144" s="727"/>
      <c r="KOE144" s="727"/>
      <c r="KOF144" s="727"/>
      <c r="KOG144" s="727"/>
      <c r="KOH144" s="727"/>
      <c r="KOI144" s="727"/>
      <c r="KOJ144" s="727"/>
      <c r="KOK144" s="727"/>
      <c r="KOL144" s="727"/>
      <c r="KOM144" s="727"/>
      <c r="KON144" s="727"/>
      <c r="KOO144" s="727"/>
      <c r="KOP144" s="727"/>
      <c r="KOQ144" s="727"/>
      <c r="KOR144" s="727"/>
      <c r="KOS144" s="727"/>
      <c r="KOT144" s="727"/>
      <c r="KOU144" s="727"/>
      <c r="KOV144" s="727"/>
      <c r="KOW144" s="727"/>
      <c r="KOX144" s="727"/>
      <c r="KOY144" s="727"/>
      <c r="KOZ144" s="727"/>
      <c r="KPA144" s="727"/>
      <c r="KPB144" s="727"/>
      <c r="KPC144" s="727"/>
      <c r="KPD144" s="727"/>
      <c r="KPE144" s="727"/>
      <c r="KPF144" s="727"/>
      <c r="KPG144" s="727"/>
      <c r="KPH144" s="727"/>
      <c r="KPI144" s="727"/>
      <c r="KPJ144" s="727"/>
      <c r="KPK144" s="727"/>
      <c r="KPL144" s="727"/>
      <c r="KPM144" s="727"/>
      <c r="KPN144" s="727"/>
      <c r="KPO144" s="727"/>
      <c r="KPP144" s="727"/>
      <c r="KPQ144" s="727"/>
      <c r="KPR144" s="727"/>
      <c r="KPS144" s="727"/>
      <c r="KPT144" s="727"/>
      <c r="KPU144" s="727"/>
      <c r="KPV144" s="727"/>
      <c r="KPW144" s="727"/>
      <c r="KPX144" s="727"/>
      <c r="KPY144" s="727"/>
      <c r="KPZ144" s="727"/>
      <c r="KQA144" s="727"/>
      <c r="KQB144" s="727"/>
      <c r="KQC144" s="727"/>
      <c r="KQD144" s="727"/>
      <c r="KQE144" s="727"/>
      <c r="KQF144" s="727"/>
      <c r="KQG144" s="727"/>
      <c r="KQH144" s="727"/>
      <c r="KQI144" s="727"/>
      <c r="KQJ144" s="727"/>
      <c r="KQK144" s="727"/>
      <c r="KQL144" s="727"/>
      <c r="KQM144" s="727"/>
      <c r="KQN144" s="727"/>
      <c r="KQO144" s="727"/>
      <c r="KQP144" s="727"/>
      <c r="KQQ144" s="727"/>
      <c r="KQR144" s="727"/>
      <c r="KQS144" s="727"/>
      <c r="KQT144" s="727"/>
      <c r="KQU144" s="727"/>
      <c r="KQV144" s="727"/>
      <c r="KQW144" s="727"/>
      <c r="KQX144" s="727"/>
      <c r="KQY144" s="727"/>
      <c r="KQZ144" s="727"/>
      <c r="KRA144" s="727"/>
      <c r="KRB144" s="727"/>
      <c r="KRC144" s="727"/>
      <c r="KRD144" s="727"/>
      <c r="KRE144" s="727"/>
      <c r="KRF144" s="727"/>
      <c r="KRG144" s="727"/>
      <c r="KRH144" s="727"/>
      <c r="KRI144" s="727"/>
      <c r="KRJ144" s="727"/>
      <c r="KRK144" s="727"/>
      <c r="KRL144" s="727"/>
      <c r="KRM144" s="727"/>
      <c r="KRN144" s="727"/>
      <c r="KRO144" s="727"/>
      <c r="KRP144" s="727"/>
      <c r="KRQ144" s="727"/>
      <c r="KRR144" s="727"/>
      <c r="KRS144" s="727"/>
      <c r="KRT144" s="727"/>
      <c r="KRU144" s="727"/>
      <c r="KRV144" s="727"/>
      <c r="KRW144" s="727"/>
      <c r="KRX144" s="727"/>
      <c r="KRY144" s="727"/>
      <c r="KRZ144" s="727"/>
      <c r="KSA144" s="727"/>
      <c r="KSB144" s="727"/>
      <c r="KSC144" s="727"/>
      <c r="KSD144" s="727"/>
      <c r="KSE144" s="727"/>
      <c r="KSF144" s="727"/>
      <c r="KSG144" s="727"/>
      <c r="KSH144" s="727"/>
      <c r="KSI144" s="727"/>
      <c r="KSJ144" s="727"/>
      <c r="KSK144" s="727"/>
      <c r="KSL144" s="727"/>
      <c r="KSM144" s="727"/>
      <c r="KSN144" s="727"/>
      <c r="KSO144" s="727"/>
      <c r="KSP144" s="727"/>
      <c r="KSQ144" s="727"/>
      <c r="KSR144" s="727"/>
      <c r="KSS144" s="727"/>
      <c r="KST144" s="727"/>
      <c r="KSU144" s="727"/>
      <c r="KSV144" s="727"/>
      <c r="KSW144" s="727"/>
      <c r="KSX144" s="727"/>
      <c r="KSY144" s="727"/>
      <c r="KSZ144" s="727"/>
      <c r="KTA144" s="727"/>
      <c r="KTB144" s="727"/>
      <c r="KTC144" s="727"/>
      <c r="KTD144" s="727"/>
      <c r="KTE144" s="727"/>
      <c r="KTF144" s="727"/>
      <c r="KTG144" s="727"/>
      <c r="KTH144" s="727"/>
      <c r="KTI144" s="727"/>
      <c r="KTJ144" s="727"/>
      <c r="KTK144" s="727"/>
      <c r="KTL144" s="727"/>
      <c r="KTM144" s="727"/>
      <c r="KTN144" s="727"/>
      <c r="KTO144" s="727"/>
      <c r="KTP144" s="727"/>
      <c r="KTQ144" s="727"/>
      <c r="KTR144" s="727"/>
      <c r="KTS144" s="727"/>
      <c r="KTT144" s="727"/>
      <c r="KTU144" s="727"/>
      <c r="KTV144" s="727"/>
      <c r="KTW144" s="727"/>
      <c r="KTX144" s="727"/>
      <c r="KTY144" s="727"/>
      <c r="KTZ144" s="727"/>
      <c r="KUA144" s="727"/>
      <c r="KUB144" s="727"/>
      <c r="KUC144" s="727"/>
      <c r="KUD144" s="727"/>
      <c r="KUE144" s="727"/>
      <c r="KUF144" s="727"/>
      <c r="KUG144" s="727"/>
      <c r="KUH144" s="727"/>
      <c r="KUI144" s="727"/>
      <c r="KUJ144" s="727"/>
      <c r="KUK144" s="727"/>
      <c r="KUL144" s="727"/>
      <c r="KUM144" s="727"/>
      <c r="KUN144" s="727"/>
      <c r="KUO144" s="727"/>
      <c r="KUP144" s="727"/>
      <c r="KUQ144" s="727"/>
      <c r="KUR144" s="727"/>
      <c r="KUS144" s="727"/>
      <c r="KUT144" s="727"/>
      <c r="KUU144" s="727"/>
      <c r="KUV144" s="727"/>
      <c r="KUW144" s="727"/>
      <c r="KUX144" s="727"/>
      <c r="KUY144" s="727"/>
      <c r="KUZ144" s="727"/>
      <c r="KVA144" s="727"/>
      <c r="KVB144" s="727"/>
      <c r="KVC144" s="727"/>
      <c r="KVD144" s="727"/>
      <c r="KVE144" s="727"/>
      <c r="KVF144" s="727"/>
      <c r="KVG144" s="727"/>
      <c r="KVH144" s="727"/>
      <c r="KVI144" s="727"/>
      <c r="KVJ144" s="727"/>
      <c r="KVK144" s="727"/>
      <c r="KVL144" s="727"/>
      <c r="KVM144" s="727"/>
      <c r="KVN144" s="727"/>
      <c r="KVO144" s="727"/>
      <c r="KVP144" s="727"/>
      <c r="KVQ144" s="727"/>
      <c r="KVR144" s="727"/>
      <c r="KVS144" s="727"/>
      <c r="KVT144" s="727"/>
      <c r="KVU144" s="727"/>
      <c r="KVV144" s="727"/>
      <c r="KVW144" s="727"/>
      <c r="KVX144" s="727"/>
      <c r="KVY144" s="727"/>
      <c r="KVZ144" s="727"/>
      <c r="KWA144" s="727"/>
      <c r="KWB144" s="727"/>
      <c r="KWC144" s="727"/>
      <c r="KWD144" s="727"/>
      <c r="KWE144" s="727"/>
      <c r="KWF144" s="727"/>
      <c r="KWG144" s="727"/>
      <c r="KWH144" s="727"/>
      <c r="KWI144" s="727"/>
      <c r="KWJ144" s="727"/>
      <c r="KWK144" s="727"/>
      <c r="KWL144" s="727"/>
      <c r="KWM144" s="727"/>
      <c r="KWN144" s="727"/>
      <c r="KWO144" s="727"/>
      <c r="KWP144" s="727"/>
      <c r="KWQ144" s="727"/>
      <c r="KWR144" s="727"/>
      <c r="KWS144" s="727"/>
      <c r="KWT144" s="727"/>
      <c r="KWU144" s="727"/>
      <c r="KWV144" s="727"/>
      <c r="KWW144" s="727"/>
      <c r="KWX144" s="727"/>
      <c r="KWY144" s="727"/>
      <c r="KWZ144" s="727"/>
      <c r="KXA144" s="727"/>
      <c r="KXB144" s="727"/>
      <c r="KXC144" s="727"/>
      <c r="KXD144" s="727"/>
      <c r="KXE144" s="727"/>
      <c r="KXF144" s="727"/>
      <c r="KXG144" s="727"/>
      <c r="KXH144" s="727"/>
      <c r="KXI144" s="727"/>
      <c r="KXJ144" s="727"/>
      <c r="KXK144" s="727"/>
      <c r="KXL144" s="727"/>
      <c r="KXM144" s="727"/>
      <c r="KXN144" s="727"/>
      <c r="KXO144" s="727"/>
      <c r="KXP144" s="727"/>
      <c r="KXQ144" s="727"/>
      <c r="KXR144" s="727"/>
      <c r="KXS144" s="727"/>
      <c r="KXT144" s="727"/>
      <c r="KXU144" s="727"/>
      <c r="KXV144" s="727"/>
      <c r="KXW144" s="727"/>
      <c r="KXX144" s="727"/>
      <c r="KXY144" s="727"/>
      <c r="KXZ144" s="727"/>
      <c r="KYA144" s="727"/>
      <c r="KYB144" s="727"/>
      <c r="KYC144" s="727"/>
      <c r="KYD144" s="727"/>
      <c r="KYE144" s="727"/>
      <c r="KYF144" s="727"/>
      <c r="KYG144" s="727"/>
      <c r="KYH144" s="727"/>
      <c r="KYI144" s="727"/>
      <c r="KYJ144" s="727"/>
      <c r="KYK144" s="727"/>
      <c r="KYL144" s="727"/>
      <c r="KYM144" s="727"/>
      <c r="KYN144" s="727"/>
      <c r="KYO144" s="727"/>
      <c r="KYP144" s="727"/>
      <c r="KYQ144" s="727"/>
      <c r="KYR144" s="727"/>
      <c r="KYS144" s="727"/>
      <c r="KYT144" s="727"/>
      <c r="KYU144" s="727"/>
      <c r="KYV144" s="727"/>
      <c r="KYW144" s="727"/>
      <c r="KYX144" s="727"/>
      <c r="KYY144" s="727"/>
      <c r="KYZ144" s="727"/>
      <c r="KZA144" s="727"/>
      <c r="KZB144" s="727"/>
      <c r="KZC144" s="727"/>
      <c r="KZD144" s="727"/>
      <c r="KZE144" s="727"/>
      <c r="KZF144" s="727"/>
      <c r="KZG144" s="727"/>
      <c r="KZH144" s="727"/>
      <c r="KZI144" s="727"/>
      <c r="KZJ144" s="727"/>
      <c r="KZK144" s="727"/>
      <c r="KZL144" s="727"/>
      <c r="KZM144" s="727"/>
      <c r="KZN144" s="727"/>
      <c r="KZO144" s="727"/>
      <c r="KZP144" s="727"/>
      <c r="KZQ144" s="727"/>
      <c r="KZR144" s="727"/>
      <c r="KZS144" s="727"/>
      <c r="KZT144" s="727"/>
      <c r="KZU144" s="727"/>
      <c r="KZV144" s="727"/>
      <c r="KZW144" s="727"/>
      <c r="KZX144" s="727"/>
      <c r="KZY144" s="727"/>
      <c r="KZZ144" s="727"/>
      <c r="LAA144" s="727"/>
      <c r="LAB144" s="727"/>
      <c r="LAC144" s="727"/>
      <c r="LAD144" s="727"/>
      <c r="LAE144" s="727"/>
      <c r="LAF144" s="727"/>
      <c r="LAG144" s="727"/>
      <c r="LAH144" s="727"/>
      <c r="LAI144" s="727"/>
      <c r="LAJ144" s="727"/>
      <c r="LAK144" s="727"/>
      <c r="LAL144" s="727"/>
      <c r="LAM144" s="727"/>
      <c r="LAN144" s="727"/>
      <c r="LAO144" s="727"/>
      <c r="LAP144" s="727"/>
      <c r="LAQ144" s="727"/>
      <c r="LAR144" s="727"/>
      <c r="LAS144" s="727"/>
      <c r="LAT144" s="727"/>
      <c r="LAU144" s="727"/>
      <c r="LAV144" s="727"/>
      <c r="LAW144" s="727"/>
      <c r="LAX144" s="727"/>
      <c r="LAY144" s="727"/>
      <c r="LAZ144" s="727"/>
      <c r="LBA144" s="727"/>
      <c r="LBB144" s="727"/>
      <c r="LBC144" s="727"/>
      <c r="LBD144" s="727"/>
      <c r="LBE144" s="727"/>
      <c r="LBF144" s="727"/>
      <c r="LBG144" s="727"/>
      <c r="LBH144" s="727"/>
      <c r="LBI144" s="727"/>
      <c r="LBJ144" s="727"/>
      <c r="LBK144" s="727"/>
      <c r="LBL144" s="727"/>
      <c r="LBM144" s="727"/>
      <c r="LBN144" s="727"/>
      <c r="LBO144" s="727"/>
      <c r="LBP144" s="727"/>
      <c r="LBQ144" s="727"/>
      <c r="LBR144" s="727"/>
      <c r="LBS144" s="727"/>
      <c r="LBT144" s="727"/>
      <c r="LBU144" s="727"/>
      <c r="LBV144" s="727"/>
      <c r="LBW144" s="727"/>
      <c r="LBX144" s="727"/>
      <c r="LBY144" s="727"/>
      <c r="LBZ144" s="727"/>
      <c r="LCA144" s="727"/>
      <c r="LCB144" s="727"/>
      <c r="LCC144" s="727"/>
      <c r="LCD144" s="727"/>
      <c r="LCE144" s="727"/>
      <c r="LCF144" s="727"/>
      <c r="LCG144" s="727"/>
      <c r="LCH144" s="727"/>
      <c r="LCI144" s="727"/>
      <c r="LCJ144" s="727"/>
      <c r="LCK144" s="727"/>
      <c r="LCL144" s="727"/>
      <c r="LCM144" s="727"/>
      <c r="LCN144" s="727"/>
      <c r="LCO144" s="727"/>
      <c r="LCP144" s="727"/>
      <c r="LCQ144" s="727"/>
      <c r="LCR144" s="727"/>
      <c r="LCS144" s="727"/>
      <c r="LCT144" s="727"/>
      <c r="LCU144" s="727"/>
      <c r="LCV144" s="727"/>
      <c r="LCW144" s="727"/>
      <c r="LCX144" s="727"/>
      <c r="LCY144" s="727"/>
      <c r="LCZ144" s="727"/>
      <c r="LDA144" s="727"/>
      <c r="LDB144" s="727"/>
      <c r="LDC144" s="727"/>
      <c r="LDD144" s="727"/>
      <c r="LDE144" s="727"/>
      <c r="LDF144" s="727"/>
      <c r="LDG144" s="727"/>
      <c r="LDH144" s="727"/>
      <c r="LDI144" s="727"/>
      <c r="LDJ144" s="727"/>
      <c r="LDK144" s="727"/>
      <c r="LDL144" s="727"/>
      <c r="LDM144" s="727"/>
      <c r="LDN144" s="727"/>
      <c r="LDO144" s="727"/>
      <c r="LDP144" s="727"/>
      <c r="LDQ144" s="727"/>
      <c r="LDR144" s="727"/>
      <c r="LDS144" s="727"/>
      <c r="LDT144" s="727"/>
      <c r="LDU144" s="727"/>
      <c r="LDV144" s="727"/>
      <c r="LDW144" s="727"/>
      <c r="LDX144" s="727"/>
      <c r="LDY144" s="727"/>
      <c r="LDZ144" s="727"/>
      <c r="LEA144" s="727"/>
      <c r="LEB144" s="727"/>
      <c r="LEC144" s="727"/>
      <c r="LED144" s="727"/>
      <c r="LEE144" s="727"/>
      <c r="LEF144" s="727"/>
      <c r="LEG144" s="727"/>
      <c r="LEH144" s="727"/>
      <c r="LEI144" s="727"/>
      <c r="LEJ144" s="727"/>
      <c r="LEK144" s="727"/>
      <c r="LEL144" s="727"/>
      <c r="LEM144" s="727"/>
      <c r="LEN144" s="727"/>
      <c r="LEO144" s="727"/>
      <c r="LEP144" s="727"/>
      <c r="LEQ144" s="727"/>
      <c r="LER144" s="727"/>
      <c r="LES144" s="727"/>
      <c r="LET144" s="727"/>
      <c r="LEU144" s="727"/>
      <c r="LEV144" s="727"/>
      <c r="LEW144" s="727"/>
      <c r="LEX144" s="727"/>
      <c r="LEY144" s="727"/>
      <c r="LEZ144" s="727"/>
      <c r="LFA144" s="727"/>
      <c r="LFB144" s="727"/>
      <c r="LFC144" s="727"/>
      <c r="LFD144" s="727"/>
      <c r="LFE144" s="727"/>
      <c r="LFF144" s="727"/>
      <c r="LFG144" s="727"/>
      <c r="LFH144" s="727"/>
      <c r="LFI144" s="727"/>
      <c r="LFJ144" s="727"/>
      <c r="LFK144" s="727"/>
      <c r="LFL144" s="727"/>
      <c r="LFM144" s="727"/>
      <c r="LFN144" s="727"/>
      <c r="LFO144" s="727"/>
      <c r="LFP144" s="727"/>
      <c r="LFQ144" s="727"/>
      <c r="LFR144" s="727"/>
      <c r="LFS144" s="727"/>
      <c r="LFT144" s="727"/>
      <c r="LFU144" s="727"/>
      <c r="LFV144" s="727"/>
      <c r="LFW144" s="727"/>
      <c r="LFX144" s="727"/>
      <c r="LFY144" s="727"/>
      <c r="LFZ144" s="727"/>
      <c r="LGA144" s="727"/>
      <c r="LGB144" s="727"/>
      <c r="LGC144" s="727"/>
      <c r="LGD144" s="727"/>
      <c r="LGE144" s="727"/>
      <c r="LGF144" s="727"/>
      <c r="LGG144" s="727"/>
      <c r="LGH144" s="727"/>
      <c r="LGI144" s="727"/>
      <c r="LGJ144" s="727"/>
      <c r="LGK144" s="727"/>
      <c r="LGL144" s="727"/>
      <c r="LGM144" s="727"/>
      <c r="LGN144" s="727"/>
      <c r="LGO144" s="727"/>
      <c r="LGP144" s="727"/>
      <c r="LGQ144" s="727"/>
      <c r="LGR144" s="727"/>
      <c r="LGS144" s="727"/>
      <c r="LGT144" s="727"/>
      <c r="LGU144" s="727"/>
      <c r="LGV144" s="727"/>
      <c r="LGW144" s="727"/>
      <c r="LGX144" s="727"/>
      <c r="LGY144" s="727"/>
      <c r="LGZ144" s="727"/>
      <c r="LHA144" s="727"/>
      <c r="LHB144" s="727"/>
      <c r="LHC144" s="727"/>
      <c r="LHD144" s="727"/>
      <c r="LHE144" s="727"/>
      <c r="LHF144" s="727"/>
      <c r="LHG144" s="727"/>
      <c r="LHH144" s="727"/>
      <c r="LHI144" s="727"/>
      <c r="LHJ144" s="727"/>
      <c r="LHK144" s="727"/>
      <c r="LHL144" s="727"/>
      <c r="LHM144" s="727"/>
      <c r="LHN144" s="727"/>
      <c r="LHO144" s="727"/>
      <c r="LHP144" s="727"/>
      <c r="LHQ144" s="727"/>
      <c r="LHR144" s="727"/>
      <c r="LHS144" s="727"/>
      <c r="LHT144" s="727"/>
      <c r="LHU144" s="727"/>
      <c r="LHV144" s="727"/>
      <c r="LHW144" s="727"/>
      <c r="LHX144" s="727"/>
      <c r="LHY144" s="727"/>
      <c r="LHZ144" s="727"/>
      <c r="LIA144" s="727"/>
      <c r="LIB144" s="727"/>
      <c r="LIC144" s="727"/>
      <c r="LID144" s="727"/>
      <c r="LIE144" s="727"/>
      <c r="LIF144" s="727"/>
      <c r="LIG144" s="727"/>
      <c r="LIH144" s="727"/>
      <c r="LII144" s="727"/>
      <c r="LIJ144" s="727"/>
      <c r="LIK144" s="727"/>
      <c r="LIL144" s="727"/>
      <c r="LIM144" s="727"/>
      <c r="LIN144" s="727"/>
      <c r="LIO144" s="727"/>
      <c r="LIP144" s="727"/>
      <c r="LIQ144" s="727"/>
      <c r="LIR144" s="727"/>
      <c r="LIS144" s="727"/>
      <c r="LIT144" s="727"/>
      <c r="LIU144" s="727"/>
      <c r="LIV144" s="727"/>
      <c r="LIW144" s="727"/>
      <c r="LIX144" s="727"/>
      <c r="LIY144" s="727"/>
      <c r="LIZ144" s="727"/>
      <c r="LJA144" s="727"/>
      <c r="LJB144" s="727"/>
      <c r="LJC144" s="727"/>
      <c r="LJD144" s="727"/>
      <c r="LJE144" s="727"/>
      <c r="LJF144" s="727"/>
      <c r="LJG144" s="727"/>
      <c r="LJH144" s="727"/>
      <c r="LJI144" s="727"/>
      <c r="LJJ144" s="727"/>
      <c r="LJK144" s="727"/>
      <c r="LJL144" s="727"/>
      <c r="LJM144" s="727"/>
      <c r="LJN144" s="727"/>
      <c r="LJO144" s="727"/>
      <c r="LJP144" s="727"/>
      <c r="LJQ144" s="727"/>
      <c r="LJR144" s="727"/>
      <c r="LJS144" s="727"/>
      <c r="LJT144" s="727"/>
      <c r="LJU144" s="727"/>
      <c r="LJV144" s="727"/>
      <c r="LJW144" s="727"/>
      <c r="LJX144" s="727"/>
      <c r="LJY144" s="727"/>
      <c r="LJZ144" s="727"/>
      <c r="LKA144" s="727"/>
      <c r="LKB144" s="727"/>
      <c r="LKC144" s="727"/>
      <c r="LKD144" s="727"/>
      <c r="LKE144" s="727"/>
      <c r="LKF144" s="727"/>
      <c r="LKG144" s="727"/>
      <c r="LKH144" s="727"/>
      <c r="LKI144" s="727"/>
      <c r="LKJ144" s="727"/>
      <c r="LKK144" s="727"/>
      <c r="LKL144" s="727"/>
      <c r="LKM144" s="727"/>
      <c r="LKN144" s="727"/>
      <c r="LKO144" s="727"/>
      <c r="LKP144" s="727"/>
      <c r="LKQ144" s="727"/>
      <c r="LKR144" s="727"/>
      <c r="LKS144" s="727"/>
      <c r="LKT144" s="727"/>
      <c r="LKU144" s="727"/>
      <c r="LKV144" s="727"/>
      <c r="LKW144" s="727"/>
      <c r="LKX144" s="727"/>
      <c r="LKY144" s="727"/>
      <c r="LKZ144" s="727"/>
      <c r="LLA144" s="727"/>
      <c r="LLB144" s="727"/>
      <c r="LLC144" s="727"/>
      <c r="LLD144" s="727"/>
      <c r="LLE144" s="727"/>
      <c r="LLF144" s="727"/>
      <c r="LLG144" s="727"/>
      <c r="LLH144" s="727"/>
      <c r="LLI144" s="727"/>
      <c r="LLJ144" s="727"/>
      <c r="LLK144" s="727"/>
      <c r="LLL144" s="727"/>
      <c r="LLM144" s="727"/>
      <c r="LLN144" s="727"/>
      <c r="LLO144" s="727"/>
      <c r="LLP144" s="727"/>
      <c r="LLQ144" s="727"/>
      <c r="LLR144" s="727"/>
      <c r="LLS144" s="727"/>
      <c r="LLT144" s="727"/>
      <c r="LLU144" s="727"/>
      <c r="LLV144" s="727"/>
      <c r="LLW144" s="727"/>
      <c r="LLX144" s="727"/>
      <c r="LLY144" s="727"/>
      <c r="LLZ144" s="727"/>
      <c r="LMA144" s="727"/>
      <c r="LMB144" s="727"/>
      <c r="LMC144" s="727"/>
      <c r="LMD144" s="727"/>
      <c r="LME144" s="727"/>
      <c r="LMF144" s="727"/>
      <c r="LMG144" s="727"/>
      <c r="LMH144" s="727"/>
      <c r="LMI144" s="727"/>
      <c r="LMJ144" s="727"/>
      <c r="LMK144" s="727"/>
      <c r="LML144" s="727"/>
      <c r="LMM144" s="727"/>
      <c r="LMN144" s="727"/>
      <c r="LMO144" s="727"/>
      <c r="LMP144" s="727"/>
      <c r="LMQ144" s="727"/>
      <c r="LMR144" s="727"/>
      <c r="LMS144" s="727"/>
      <c r="LMT144" s="727"/>
      <c r="LMU144" s="727"/>
      <c r="LMV144" s="727"/>
      <c r="LMW144" s="727"/>
      <c r="LMX144" s="727"/>
      <c r="LMY144" s="727"/>
      <c r="LMZ144" s="727"/>
      <c r="LNA144" s="727"/>
      <c r="LNB144" s="727"/>
      <c r="LNC144" s="727"/>
      <c r="LND144" s="727"/>
      <c r="LNE144" s="727"/>
      <c r="LNF144" s="727"/>
      <c r="LNG144" s="727"/>
      <c r="LNH144" s="727"/>
      <c r="LNI144" s="727"/>
      <c r="LNJ144" s="727"/>
      <c r="LNK144" s="727"/>
      <c r="LNL144" s="727"/>
      <c r="LNM144" s="727"/>
      <c r="LNN144" s="727"/>
      <c r="LNO144" s="727"/>
      <c r="LNP144" s="727"/>
      <c r="LNQ144" s="727"/>
      <c r="LNR144" s="727"/>
      <c r="LNS144" s="727"/>
      <c r="LNT144" s="727"/>
      <c r="LNU144" s="727"/>
      <c r="LNV144" s="727"/>
      <c r="LNW144" s="727"/>
      <c r="LNX144" s="727"/>
      <c r="LNY144" s="727"/>
      <c r="LNZ144" s="727"/>
      <c r="LOA144" s="727"/>
      <c r="LOB144" s="727"/>
      <c r="LOC144" s="727"/>
      <c r="LOD144" s="727"/>
      <c r="LOE144" s="727"/>
      <c r="LOF144" s="727"/>
      <c r="LOG144" s="727"/>
      <c r="LOH144" s="727"/>
      <c r="LOI144" s="727"/>
      <c r="LOJ144" s="727"/>
      <c r="LOK144" s="727"/>
      <c r="LOL144" s="727"/>
      <c r="LOM144" s="727"/>
      <c r="LON144" s="727"/>
      <c r="LOO144" s="727"/>
      <c r="LOP144" s="727"/>
      <c r="LOQ144" s="727"/>
      <c r="LOR144" s="727"/>
      <c r="LOS144" s="727"/>
      <c r="LOT144" s="727"/>
      <c r="LOU144" s="727"/>
      <c r="LOV144" s="727"/>
      <c r="LOW144" s="727"/>
      <c r="LOX144" s="727"/>
      <c r="LOY144" s="727"/>
      <c r="LOZ144" s="727"/>
      <c r="LPA144" s="727"/>
      <c r="LPB144" s="727"/>
      <c r="LPC144" s="727"/>
      <c r="LPD144" s="727"/>
      <c r="LPE144" s="727"/>
      <c r="LPF144" s="727"/>
      <c r="LPG144" s="727"/>
      <c r="LPH144" s="727"/>
      <c r="LPI144" s="727"/>
      <c r="LPJ144" s="727"/>
      <c r="LPK144" s="727"/>
      <c r="LPL144" s="727"/>
      <c r="LPM144" s="727"/>
      <c r="LPN144" s="727"/>
      <c r="LPO144" s="727"/>
      <c r="LPP144" s="727"/>
      <c r="LPQ144" s="727"/>
      <c r="LPR144" s="727"/>
      <c r="LPS144" s="727"/>
      <c r="LPT144" s="727"/>
      <c r="LPU144" s="727"/>
      <c r="LPV144" s="727"/>
      <c r="LPW144" s="727"/>
      <c r="LPX144" s="727"/>
      <c r="LPY144" s="727"/>
      <c r="LPZ144" s="727"/>
      <c r="LQA144" s="727"/>
      <c r="LQB144" s="727"/>
      <c r="LQC144" s="727"/>
      <c r="LQD144" s="727"/>
      <c r="LQE144" s="727"/>
      <c r="LQF144" s="727"/>
      <c r="LQG144" s="727"/>
      <c r="LQH144" s="727"/>
      <c r="LQI144" s="727"/>
      <c r="LQJ144" s="727"/>
      <c r="LQK144" s="727"/>
      <c r="LQL144" s="727"/>
      <c r="LQM144" s="727"/>
      <c r="LQN144" s="727"/>
      <c r="LQO144" s="727"/>
      <c r="LQP144" s="727"/>
      <c r="LQQ144" s="727"/>
      <c r="LQR144" s="727"/>
      <c r="LQS144" s="727"/>
      <c r="LQT144" s="727"/>
      <c r="LQU144" s="727"/>
      <c r="LQV144" s="727"/>
      <c r="LQW144" s="727"/>
      <c r="LQX144" s="727"/>
      <c r="LQY144" s="727"/>
      <c r="LQZ144" s="727"/>
      <c r="LRA144" s="727"/>
      <c r="LRB144" s="727"/>
      <c r="LRC144" s="727"/>
      <c r="LRD144" s="727"/>
      <c r="LRE144" s="727"/>
      <c r="LRF144" s="727"/>
      <c r="LRG144" s="727"/>
      <c r="LRH144" s="727"/>
      <c r="LRI144" s="727"/>
      <c r="LRJ144" s="727"/>
      <c r="LRK144" s="727"/>
      <c r="LRL144" s="727"/>
      <c r="LRM144" s="727"/>
      <c r="LRN144" s="727"/>
      <c r="LRO144" s="727"/>
      <c r="LRP144" s="727"/>
      <c r="LRQ144" s="727"/>
      <c r="LRR144" s="727"/>
      <c r="LRS144" s="727"/>
      <c r="LRT144" s="727"/>
      <c r="LRU144" s="727"/>
      <c r="LRV144" s="727"/>
      <c r="LRW144" s="727"/>
      <c r="LRX144" s="727"/>
      <c r="LRY144" s="727"/>
      <c r="LRZ144" s="727"/>
      <c r="LSA144" s="727"/>
      <c r="LSB144" s="727"/>
      <c r="LSC144" s="727"/>
      <c r="LSD144" s="727"/>
      <c r="LSE144" s="727"/>
      <c r="LSF144" s="727"/>
      <c r="LSG144" s="727"/>
      <c r="LSH144" s="727"/>
      <c r="LSI144" s="727"/>
      <c r="LSJ144" s="727"/>
      <c r="LSK144" s="727"/>
      <c r="LSL144" s="727"/>
      <c r="LSM144" s="727"/>
      <c r="LSN144" s="727"/>
      <c r="LSO144" s="727"/>
      <c r="LSP144" s="727"/>
      <c r="LSQ144" s="727"/>
      <c r="LSR144" s="727"/>
      <c r="LSS144" s="727"/>
      <c r="LST144" s="727"/>
      <c r="LSU144" s="727"/>
      <c r="LSV144" s="727"/>
      <c r="LSW144" s="727"/>
      <c r="LSX144" s="727"/>
      <c r="LSY144" s="727"/>
      <c r="LSZ144" s="727"/>
      <c r="LTA144" s="727"/>
      <c r="LTB144" s="727"/>
      <c r="LTC144" s="727"/>
      <c r="LTD144" s="727"/>
      <c r="LTE144" s="727"/>
      <c r="LTF144" s="727"/>
      <c r="LTG144" s="727"/>
      <c r="LTH144" s="727"/>
      <c r="LTI144" s="727"/>
      <c r="LTJ144" s="727"/>
      <c r="LTK144" s="727"/>
      <c r="LTL144" s="727"/>
      <c r="LTM144" s="727"/>
      <c r="LTN144" s="727"/>
      <c r="LTO144" s="727"/>
      <c r="LTP144" s="727"/>
      <c r="LTQ144" s="727"/>
      <c r="LTR144" s="727"/>
      <c r="LTS144" s="727"/>
      <c r="LTT144" s="727"/>
      <c r="LTU144" s="727"/>
      <c r="LTV144" s="727"/>
      <c r="LTW144" s="727"/>
      <c r="LTX144" s="727"/>
      <c r="LTY144" s="727"/>
      <c r="LTZ144" s="727"/>
      <c r="LUA144" s="727"/>
      <c r="LUB144" s="727"/>
      <c r="LUC144" s="727"/>
      <c r="LUD144" s="727"/>
      <c r="LUE144" s="727"/>
      <c r="LUF144" s="727"/>
      <c r="LUG144" s="727"/>
      <c r="LUH144" s="727"/>
      <c r="LUI144" s="727"/>
      <c r="LUJ144" s="727"/>
      <c r="LUK144" s="727"/>
      <c r="LUL144" s="727"/>
      <c r="LUM144" s="727"/>
      <c r="LUN144" s="727"/>
      <c r="LUO144" s="727"/>
      <c r="LUP144" s="727"/>
      <c r="LUQ144" s="727"/>
      <c r="LUR144" s="727"/>
      <c r="LUS144" s="727"/>
      <c r="LUT144" s="727"/>
      <c r="LUU144" s="727"/>
      <c r="LUV144" s="727"/>
      <c r="LUW144" s="727"/>
      <c r="LUX144" s="727"/>
      <c r="LUY144" s="727"/>
      <c r="LUZ144" s="727"/>
      <c r="LVA144" s="727"/>
      <c r="LVB144" s="727"/>
      <c r="LVC144" s="727"/>
      <c r="LVD144" s="727"/>
      <c r="LVE144" s="727"/>
      <c r="LVF144" s="727"/>
      <c r="LVG144" s="727"/>
      <c r="LVH144" s="727"/>
      <c r="LVI144" s="727"/>
      <c r="LVJ144" s="727"/>
      <c r="LVK144" s="727"/>
      <c r="LVL144" s="727"/>
      <c r="LVM144" s="727"/>
      <c r="LVN144" s="727"/>
      <c r="LVO144" s="727"/>
      <c r="LVP144" s="727"/>
      <c r="LVQ144" s="727"/>
      <c r="LVR144" s="727"/>
      <c r="LVS144" s="727"/>
      <c r="LVT144" s="727"/>
      <c r="LVU144" s="727"/>
      <c r="LVV144" s="727"/>
      <c r="LVW144" s="727"/>
      <c r="LVX144" s="727"/>
      <c r="LVY144" s="727"/>
      <c r="LVZ144" s="727"/>
      <c r="LWA144" s="727"/>
      <c r="LWB144" s="727"/>
      <c r="LWC144" s="727"/>
      <c r="LWD144" s="727"/>
      <c r="LWE144" s="727"/>
      <c r="LWF144" s="727"/>
      <c r="LWG144" s="727"/>
      <c r="LWH144" s="727"/>
      <c r="LWI144" s="727"/>
      <c r="LWJ144" s="727"/>
      <c r="LWK144" s="727"/>
      <c r="LWL144" s="727"/>
      <c r="LWM144" s="727"/>
      <c r="LWN144" s="727"/>
      <c r="LWO144" s="727"/>
      <c r="LWP144" s="727"/>
      <c r="LWQ144" s="727"/>
      <c r="LWR144" s="727"/>
      <c r="LWS144" s="727"/>
      <c r="LWT144" s="727"/>
      <c r="LWU144" s="727"/>
      <c r="LWV144" s="727"/>
      <c r="LWW144" s="727"/>
      <c r="LWX144" s="727"/>
      <c r="LWY144" s="727"/>
      <c r="LWZ144" s="727"/>
      <c r="LXA144" s="727"/>
      <c r="LXB144" s="727"/>
      <c r="LXC144" s="727"/>
      <c r="LXD144" s="727"/>
      <c r="LXE144" s="727"/>
      <c r="LXF144" s="727"/>
      <c r="LXG144" s="727"/>
      <c r="LXH144" s="727"/>
      <c r="LXI144" s="727"/>
      <c r="LXJ144" s="727"/>
      <c r="LXK144" s="727"/>
      <c r="LXL144" s="727"/>
      <c r="LXM144" s="727"/>
      <c r="LXN144" s="727"/>
      <c r="LXO144" s="727"/>
      <c r="LXP144" s="727"/>
      <c r="LXQ144" s="727"/>
      <c r="LXR144" s="727"/>
      <c r="LXS144" s="727"/>
      <c r="LXT144" s="727"/>
      <c r="LXU144" s="727"/>
      <c r="LXV144" s="727"/>
      <c r="LXW144" s="727"/>
      <c r="LXX144" s="727"/>
      <c r="LXY144" s="727"/>
      <c r="LXZ144" s="727"/>
      <c r="LYA144" s="727"/>
      <c r="LYB144" s="727"/>
      <c r="LYC144" s="727"/>
      <c r="LYD144" s="727"/>
      <c r="LYE144" s="727"/>
      <c r="LYF144" s="727"/>
      <c r="LYG144" s="727"/>
      <c r="LYH144" s="727"/>
      <c r="LYI144" s="727"/>
      <c r="LYJ144" s="727"/>
      <c r="LYK144" s="727"/>
      <c r="LYL144" s="727"/>
      <c r="LYM144" s="727"/>
      <c r="LYN144" s="727"/>
      <c r="LYO144" s="727"/>
      <c r="LYP144" s="727"/>
      <c r="LYQ144" s="727"/>
      <c r="LYR144" s="727"/>
      <c r="LYS144" s="727"/>
      <c r="LYT144" s="727"/>
      <c r="LYU144" s="727"/>
      <c r="LYV144" s="727"/>
      <c r="LYW144" s="727"/>
      <c r="LYX144" s="727"/>
      <c r="LYY144" s="727"/>
      <c r="LYZ144" s="727"/>
      <c r="LZA144" s="727"/>
      <c r="LZB144" s="727"/>
      <c r="LZC144" s="727"/>
      <c r="LZD144" s="727"/>
      <c r="LZE144" s="727"/>
      <c r="LZF144" s="727"/>
      <c r="LZG144" s="727"/>
      <c r="LZH144" s="727"/>
      <c r="LZI144" s="727"/>
      <c r="LZJ144" s="727"/>
      <c r="LZK144" s="727"/>
      <c r="LZL144" s="727"/>
      <c r="LZM144" s="727"/>
      <c r="LZN144" s="727"/>
      <c r="LZO144" s="727"/>
      <c r="LZP144" s="727"/>
      <c r="LZQ144" s="727"/>
      <c r="LZR144" s="727"/>
      <c r="LZS144" s="727"/>
      <c r="LZT144" s="727"/>
      <c r="LZU144" s="727"/>
      <c r="LZV144" s="727"/>
      <c r="LZW144" s="727"/>
      <c r="LZX144" s="727"/>
      <c r="LZY144" s="727"/>
      <c r="LZZ144" s="727"/>
      <c r="MAA144" s="727"/>
      <c r="MAB144" s="727"/>
      <c r="MAC144" s="727"/>
      <c r="MAD144" s="727"/>
      <c r="MAE144" s="727"/>
      <c r="MAF144" s="727"/>
      <c r="MAG144" s="727"/>
      <c r="MAH144" s="727"/>
      <c r="MAI144" s="727"/>
      <c r="MAJ144" s="727"/>
      <c r="MAK144" s="727"/>
      <c r="MAL144" s="727"/>
      <c r="MAM144" s="727"/>
      <c r="MAN144" s="727"/>
      <c r="MAO144" s="727"/>
      <c r="MAP144" s="727"/>
      <c r="MAQ144" s="727"/>
      <c r="MAR144" s="727"/>
      <c r="MAS144" s="727"/>
      <c r="MAT144" s="727"/>
      <c r="MAU144" s="727"/>
      <c r="MAV144" s="727"/>
      <c r="MAW144" s="727"/>
      <c r="MAX144" s="727"/>
      <c r="MAY144" s="727"/>
      <c r="MAZ144" s="727"/>
      <c r="MBA144" s="727"/>
      <c r="MBB144" s="727"/>
      <c r="MBC144" s="727"/>
      <c r="MBD144" s="727"/>
      <c r="MBE144" s="727"/>
      <c r="MBF144" s="727"/>
      <c r="MBG144" s="727"/>
      <c r="MBH144" s="727"/>
      <c r="MBI144" s="727"/>
      <c r="MBJ144" s="727"/>
      <c r="MBK144" s="727"/>
      <c r="MBL144" s="727"/>
      <c r="MBM144" s="727"/>
      <c r="MBN144" s="727"/>
      <c r="MBO144" s="727"/>
      <c r="MBP144" s="727"/>
      <c r="MBQ144" s="727"/>
      <c r="MBR144" s="727"/>
      <c r="MBS144" s="727"/>
      <c r="MBT144" s="727"/>
      <c r="MBU144" s="727"/>
      <c r="MBV144" s="727"/>
      <c r="MBW144" s="727"/>
      <c r="MBX144" s="727"/>
      <c r="MBY144" s="727"/>
      <c r="MBZ144" s="727"/>
      <c r="MCA144" s="727"/>
      <c r="MCB144" s="727"/>
      <c r="MCC144" s="727"/>
      <c r="MCD144" s="727"/>
      <c r="MCE144" s="727"/>
      <c r="MCF144" s="727"/>
      <c r="MCG144" s="727"/>
      <c r="MCH144" s="727"/>
      <c r="MCI144" s="727"/>
      <c r="MCJ144" s="727"/>
      <c r="MCK144" s="727"/>
      <c r="MCL144" s="727"/>
      <c r="MCM144" s="727"/>
      <c r="MCN144" s="727"/>
      <c r="MCO144" s="727"/>
      <c r="MCP144" s="727"/>
      <c r="MCQ144" s="727"/>
      <c r="MCR144" s="727"/>
      <c r="MCS144" s="727"/>
      <c r="MCT144" s="727"/>
      <c r="MCU144" s="727"/>
      <c r="MCV144" s="727"/>
      <c r="MCW144" s="727"/>
      <c r="MCX144" s="727"/>
      <c r="MCY144" s="727"/>
      <c r="MCZ144" s="727"/>
      <c r="MDA144" s="727"/>
      <c r="MDB144" s="727"/>
      <c r="MDC144" s="727"/>
      <c r="MDD144" s="727"/>
      <c r="MDE144" s="727"/>
      <c r="MDF144" s="727"/>
      <c r="MDG144" s="727"/>
      <c r="MDH144" s="727"/>
      <c r="MDI144" s="727"/>
      <c r="MDJ144" s="727"/>
      <c r="MDK144" s="727"/>
      <c r="MDL144" s="727"/>
      <c r="MDM144" s="727"/>
      <c r="MDN144" s="727"/>
      <c r="MDO144" s="727"/>
      <c r="MDP144" s="727"/>
      <c r="MDQ144" s="727"/>
      <c r="MDR144" s="727"/>
      <c r="MDS144" s="727"/>
      <c r="MDT144" s="727"/>
      <c r="MDU144" s="727"/>
      <c r="MDV144" s="727"/>
      <c r="MDW144" s="727"/>
      <c r="MDX144" s="727"/>
      <c r="MDY144" s="727"/>
      <c r="MDZ144" s="727"/>
      <c r="MEA144" s="727"/>
      <c r="MEB144" s="727"/>
      <c r="MEC144" s="727"/>
      <c r="MED144" s="727"/>
      <c r="MEE144" s="727"/>
      <c r="MEF144" s="727"/>
      <c r="MEG144" s="727"/>
      <c r="MEH144" s="727"/>
      <c r="MEI144" s="727"/>
      <c r="MEJ144" s="727"/>
      <c r="MEK144" s="727"/>
      <c r="MEL144" s="727"/>
      <c r="MEM144" s="727"/>
      <c r="MEN144" s="727"/>
      <c r="MEO144" s="727"/>
      <c r="MEP144" s="727"/>
      <c r="MEQ144" s="727"/>
      <c r="MER144" s="727"/>
      <c r="MES144" s="727"/>
      <c r="MET144" s="727"/>
      <c r="MEU144" s="727"/>
      <c r="MEV144" s="727"/>
      <c r="MEW144" s="727"/>
      <c r="MEX144" s="727"/>
      <c r="MEY144" s="727"/>
      <c r="MEZ144" s="727"/>
      <c r="MFA144" s="727"/>
      <c r="MFB144" s="727"/>
      <c r="MFC144" s="727"/>
      <c r="MFD144" s="727"/>
      <c r="MFE144" s="727"/>
      <c r="MFF144" s="727"/>
      <c r="MFG144" s="727"/>
      <c r="MFH144" s="727"/>
      <c r="MFI144" s="727"/>
      <c r="MFJ144" s="727"/>
      <c r="MFK144" s="727"/>
      <c r="MFL144" s="727"/>
      <c r="MFM144" s="727"/>
      <c r="MFN144" s="727"/>
      <c r="MFO144" s="727"/>
      <c r="MFP144" s="727"/>
      <c r="MFQ144" s="727"/>
      <c r="MFR144" s="727"/>
      <c r="MFS144" s="727"/>
      <c r="MFT144" s="727"/>
      <c r="MFU144" s="727"/>
      <c r="MFV144" s="727"/>
      <c r="MFW144" s="727"/>
      <c r="MFX144" s="727"/>
      <c r="MFY144" s="727"/>
      <c r="MFZ144" s="727"/>
      <c r="MGA144" s="727"/>
      <c r="MGB144" s="727"/>
      <c r="MGC144" s="727"/>
      <c r="MGD144" s="727"/>
      <c r="MGE144" s="727"/>
      <c r="MGF144" s="727"/>
      <c r="MGG144" s="727"/>
      <c r="MGH144" s="727"/>
      <c r="MGI144" s="727"/>
      <c r="MGJ144" s="727"/>
      <c r="MGK144" s="727"/>
      <c r="MGL144" s="727"/>
      <c r="MGM144" s="727"/>
      <c r="MGN144" s="727"/>
      <c r="MGO144" s="727"/>
      <c r="MGP144" s="727"/>
      <c r="MGQ144" s="727"/>
      <c r="MGR144" s="727"/>
      <c r="MGS144" s="727"/>
      <c r="MGT144" s="727"/>
      <c r="MGU144" s="727"/>
      <c r="MGV144" s="727"/>
      <c r="MGW144" s="727"/>
      <c r="MGX144" s="727"/>
      <c r="MGY144" s="727"/>
      <c r="MGZ144" s="727"/>
      <c r="MHA144" s="727"/>
      <c r="MHB144" s="727"/>
      <c r="MHC144" s="727"/>
      <c r="MHD144" s="727"/>
      <c r="MHE144" s="727"/>
      <c r="MHF144" s="727"/>
      <c r="MHG144" s="727"/>
      <c r="MHH144" s="727"/>
      <c r="MHI144" s="727"/>
      <c r="MHJ144" s="727"/>
      <c r="MHK144" s="727"/>
      <c r="MHL144" s="727"/>
      <c r="MHM144" s="727"/>
      <c r="MHN144" s="727"/>
      <c r="MHO144" s="727"/>
      <c r="MHP144" s="727"/>
      <c r="MHQ144" s="727"/>
      <c r="MHR144" s="727"/>
      <c r="MHS144" s="727"/>
      <c r="MHT144" s="727"/>
      <c r="MHU144" s="727"/>
      <c r="MHV144" s="727"/>
      <c r="MHW144" s="727"/>
      <c r="MHX144" s="727"/>
      <c r="MHY144" s="727"/>
      <c r="MHZ144" s="727"/>
      <c r="MIA144" s="727"/>
      <c r="MIB144" s="727"/>
      <c r="MIC144" s="727"/>
      <c r="MID144" s="727"/>
      <c r="MIE144" s="727"/>
      <c r="MIF144" s="727"/>
      <c r="MIG144" s="727"/>
      <c r="MIH144" s="727"/>
      <c r="MII144" s="727"/>
      <c r="MIJ144" s="727"/>
      <c r="MIK144" s="727"/>
      <c r="MIL144" s="727"/>
      <c r="MIM144" s="727"/>
      <c r="MIN144" s="727"/>
      <c r="MIO144" s="727"/>
      <c r="MIP144" s="727"/>
      <c r="MIQ144" s="727"/>
      <c r="MIR144" s="727"/>
      <c r="MIS144" s="727"/>
      <c r="MIT144" s="727"/>
      <c r="MIU144" s="727"/>
      <c r="MIV144" s="727"/>
      <c r="MIW144" s="727"/>
      <c r="MIX144" s="727"/>
      <c r="MIY144" s="727"/>
      <c r="MIZ144" s="727"/>
      <c r="MJA144" s="727"/>
      <c r="MJB144" s="727"/>
      <c r="MJC144" s="727"/>
      <c r="MJD144" s="727"/>
      <c r="MJE144" s="727"/>
      <c r="MJF144" s="727"/>
      <c r="MJG144" s="727"/>
      <c r="MJH144" s="727"/>
      <c r="MJI144" s="727"/>
      <c r="MJJ144" s="727"/>
      <c r="MJK144" s="727"/>
      <c r="MJL144" s="727"/>
      <c r="MJM144" s="727"/>
      <c r="MJN144" s="727"/>
      <c r="MJO144" s="727"/>
      <c r="MJP144" s="727"/>
      <c r="MJQ144" s="727"/>
      <c r="MJR144" s="727"/>
      <c r="MJS144" s="727"/>
      <c r="MJT144" s="727"/>
      <c r="MJU144" s="727"/>
      <c r="MJV144" s="727"/>
      <c r="MJW144" s="727"/>
      <c r="MJX144" s="727"/>
      <c r="MJY144" s="727"/>
      <c r="MJZ144" s="727"/>
      <c r="MKA144" s="727"/>
      <c r="MKB144" s="727"/>
      <c r="MKC144" s="727"/>
      <c r="MKD144" s="727"/>
      <c r="MKE144" s="727"/>
      <c r="MKF144" s="727"/>
      <c r="MKG144" s="727"/>
      <c r="MKH144" s="727"/>
      <c r="MKI144" s="727"/>
      <c r="MKJ144" s="727"/>
      <c r="MKK144" s="727"/>
      <c r="MKL144" s="727"/>
      <c r="MKM144" s="727"/>
      <c r="MKN144" s="727"/>
      <c r="MKO144" s="727"/>
      <c r="MKP144" s="727"/>
      <c r="MKQ144" s="727"/>
      <c r="MKR144" s="727"/>
      <c r="MKS144" s="727"/>
      <c r="MKT144" s="727"/>
      <c r="MKU144" s="727"/>
      <c r="MKV144" s="727"/>
      <c r="MKW144" s="727"/>
      <c r="MKX144" s="727"/>
      <c r="MKY144" s="727"/>
      <c r="MKZ144" s="727"/>
      <c r="MLA144" s="727"/>
      <c r="MLB144" s="727"/>
      <c r="MLC144" s="727"/>
      <c r="MLD144" s="727"/>
      <c r="MLE144" s="727"/>
      <c r="MLF144" s="727"/>
      <c r="MLG144" s="727"/>
      <c r="MLH144" s="727"/>
      <c r="MLI144" s="727"/>
      <c r="MLJ144" s="727"/>
      <c r="MLK144" s="727"/>
      <c r="MLL144" s="727"/>
      <c r="MLM144" s="727"/>
      <c r="MLN144" s="727"/>
      <c r="MLO144" s="727"/>
      <c r="MLP144" s="727"/>
      <c r="MLQ144" s="727"/>
      <c r="MLR144" s="727"/>
      <c r="MLS144" s="727"/>
      <c r="MLT144" s="727"/>
      <c r="MLU144" s="727"/>
      <c r="MLV144" s="727"/>
      <c r="MLW144" s="727"/>
      <c r="MLX144" s="727"/>
      <c r="MLY144" s="727"/>
      <c r="MLZ144" s="727"/>
      <c r="MMA144" s="727"/>
      <c r="MMB144" s="727"/>
      <c r="MMC144" s="727"/>
      <c r="MMD144" s="727"/>
      <c r="MME144" s="727"/>
      <c r="MMF144" s="727"/>
      <c r="MMG144" s="727"/>
      <c r="MMH144" s="727"/>
      <c r="MMI144" s="727"/>
      <c r="MMJ144" s="727"/>
      <c r="MMK144" s="727"/>
      <c r="MML144" s="727"/>
      <c r="MMM144" s="727"/>
      <c r="MMN144" s="727"/>
      <c r="MMO144" s="727"/>
      <c r="MMP144" s="727"/>
      <c r="MMQ144" s="727"/>
      <c r="MMR144" s="727"/>
      <c r="MMS144" s="727"/>
      <c r="MMT144" s="727"/>
      <c r="MMU144" s="727"/>
      <c r="MMV144" s="727"/>
      <c r="MMW144" s="727"/>
      <c r="MMX144" s="727"/>
      <c r="MMY144" s="727"/>
      <c r="MMZ144" s="727"/>
      <c r="MNA144" s="727"/>
      <c r="MNB144" s="727"/>
      <c r="MNC144" s="727"/>
      <c r="MND144" s="727"/>
      <c r="MNE144" s="727"/>
      <c r="MNF144" s="727"/>
      <c r="MNG144" s="727"/>
      <c r="MNH144" s="727"/>
      <c r="MNI144" s="727"/>
      <c r="MNJ144" s="727"/>
      <c r="MNK144" s="727"/>
      <c r="MNL144" s="727"/>
      <c r="MNM144" s="727"/>
      <c r="MNN144" s="727"/>
      <c r="MNO144" s="727"/>
      <c r="MNP144" s="727"/>
      <c r="MNQ144" s="727"/>
      <c r="MNR144" s="727"/>
      <c r="MNS144" s="727"/>
      <c r="MNT144" s="727"/>
      <c r="MNU144" s="727"/>
      <c r="MNV144" s="727"/>
      <c r="MNW144" s="727"/>
      <c r="MNX144" s="727"/>
      <c r="MNY144" s="727"/>
      <c r="MNZ144" s="727"/>
      <c r="MOA144" s="727"/>
      <c r="MOB144" s="727"/>
      <c r="MOC144" s="727"/>
      <c r="MOD144" s="727"/>
      <c r="MOE144" s="727"/>
      <c r="MOF144" s="727"/>
      <c r="MOG144" s="727"/>
      <c r="MOH144" s="727"/>
      <c r="MOI144" s="727"/>
      <c r="MOJ144" s="727"/>
      <c r="MOK144" s="727"/>
      <c r="MOL144" s="727"/>
      <c r="MOM144" s="727"/>
      <c r="MON144" s="727"/>
      <c r="MOO144" s="727"/>
      <c r="MOP144" s="727"/>
      <c r="MOQ144" s="727"/>
      <c r="MOR144" s="727"/>
      <c r="MOS144" s="727"/>
      <c r="MOT144" s="727"/>
      <c r="MOU144" s="727"/>
      <c r="MOV144" s="727"/>
      <c r="MOW144" s="727"/>
      <c r="MOX144" s="727"/>
      <c r="MOY144" s="727"/>
      <c r="MOZ144" s="727"/>
      <c r="MPA144" s="727"/>
      <c r="MPB144" s="727"/>
      <c r="MPC144" s="727"/>
      <c r="MPD144" s="727"/>
      <c r="MPE144" s="727"/>
      <c r="MPF144" s="727"/>
      <c r="MPG144" s="727"/>
      <c r="MPH144" s="727"/>
      <c r="MPI144" s="727"/>
      <c r="MPJ144" s="727"/>
      <c r="MPK144" s="727"/>
      <c r="MPL144" s="727"/>
      <c r="MPM144" s="727"/>
      <c r="MPN144" s="727"/>
      <c r="MPO144" s="727"/>
      <c r="MPP144" s="727"/>
      <c r="MPQ144" s="727"/>
      <c r="MPR144" s="727"/>
      <c r="MPS144" s="727"/>
      <c r="MPT144" s="727"/>
      <c r="MPU144" s="727"/>
      <c r="MPV144" s="727"/>
      <c r="MPW144" s="727"/>
      <c r="MPX144" s="727"/>
      <c r="MPY144" s="727"/>
      <c r="MPZ144" s="727"/>
      <c r="MQA144" s="727"/>
      <c r="MQB144" s="727"/>
      <c r="MQC144" s="727"/>
      <c r="MQD144" s="727"/>
      <c r="MQE144" s="727"/>
      <c r="MQF144" s="727"/>
      <c r="MQG144" s="727"/>
      <c r="MQH144" s="727"/>
      <c r="MQI144" s="727"/>
      <c r="MQJ144" s="727"/>
      <c r="MQK144" s="727"/>
      <c r="MQL144" s="727"/>
      <c r="MQM144" s="727"/>
      <c r="MQN144" s="727"/>
      <c r="MQO144" s="727"/>
      <c r="MQP144" s="727"/>
      <c r="MQQ144" s="727"/>
      <c r="MQR144" s="727"/>
      <c r="MQS144" s="727"/>
      <c r="MQT144" s="727"/>
      <c r="MQU144" s="727"/>
      <c r="MQV144" s="727"/>
      <c r="MQW144" s="727"/>
      <c r="MQX144" s="727"/>
      <c r="MQY144" s="727"/>
      <c r="MQZ144" s="727"/>
      <c r="MRA144" s="727"/>
      <c r="MRB144" s="727"/>
      <c r="MRC144" s="727"/>
      <c r="MRD144" s="727"/>
      <c r="MRE144" s="727"/>
      <c r="MRF144" s="727"/>
      <c r="MRG144" s="727"/>
      <c r="MRH144" s="727"/>
      <c r="MRI144" s="727"/>
      <c r="MRJ144" s="727"/>
      <c r="MRK144" s="727"/>
      <c r="MRL144" s="727"/>
      <c r="MRM144" s="727"/>
      <c r="MRN144" s="727"/>
      <c r="MRO144" s="727"/>
      <c r="MRP144" s="727"/>
      <c r="MRQ144" s="727"/>
      <c r="MRR144" s="727"/>
      <c r="MRS144" s="727"/>
      <c r="MRT144" s="727"/>
      <c r="MRU144" s="727"/>
      <c r="MRV144" s="727"/>
      <c r="MRW144" s="727"/>
      <c r="MRX144" s="727"/>
      <c r="MRY144" s="727"/>
      <c r="MRZ144" s="727"/>
      <c r="MSA144" s="727"/>
      <c r="MSB144" s="727"/>
      <c r="MSC144" s="727"/>
      <c r="MSD144" s="727"/>
      <c r="MSE144" s="727"/>
      <c r="MSF144" s="727"/>
      <c r="MSG144" s="727"/>
      <c r="MSH144" s="727"/>
      <c r="MSI144" s="727"/>
      <c r="MSJ144" s="727"/>
      <c r="MSK144" s="727"/>
      <c r="MSL144" s="727"/>
      <c r="MSM144" s="727"/>
      <c r="MSN144" s="727"/>
      <c r="MSO144" s="727"/>
      <c r="MSP144" s="727"/>
      <c r="MSQ144" s="727"/>
      <c r="MSR144" s="727"/>
      <c r="MSS144" s="727"/>
      <c r="MST144" s="727"/>
      <c r="MSU144" s="727"/>
      <c r="MSV144" s="727"/>
      <c r="MSW144" s="727"/>
      <c r="MSX144" s="727"/>
      <c r="MSY144" s="727"/>
      <c r="MSZ144" s="727"/>
      <c r="MTA144" s="727"/>
      <c r="MTB144" s="727"/>
      <c r="MTC144" s="727"/>
      <c r="MTD144" s="727"/>
      <c r="MTE144" s="727"/>
      <c r="MTF144" s="727"/>
      <c r="MTG144" s="727"/>
      <c r="MTH144" s="727"/>
      <c r="MTI144" s="727"/>
      <c r="MTJ144" s="727"/>
      <c r="MTK144" s="727"/>
      <c r="MTL144" s="727"/>
      <c r="MTM144" s="727"/>
      <c r="MTN144" s="727"/>
      <c r="MTO144" s="727"/>
      <c r="MTP144" s="727"/>
      <c r="MTQ144" s="727"/>
      <c r="MTR144" s="727"/>
      <c r="MTS144" s="727"/>
      <c r="MTT144" s="727"/>
      <c r="MTU144" s="727"/>
      <c r="MTV144" s="727"/>
      <c r="MTW144" s="727"/>
      <c r="MTX144" s="727"/>
      <c r="MTY144" s="727"/>
      <c r="MTZ144" s="727"/>
      <c r="MUA144" s="727"/>
      <c r="MUB144" s="727"/>
      <c r="MUC144" s="727"/>
      <c r="MUD144" s="727"/>
      <c r="MUE144" s="727"/>
      <c r="MUF144" s="727"/>
      <c r="MUG144" s="727"/>
      <c r="MUH144" s="727"/>
      <c r="MUI144" s="727"/>
      <c r="MUJ144" s="727"/>
      <c r="MUK144" s="727"/>
      <c r="MUL144" s="727"/>
      <c r="MUM144" s="727"/>
      <c r="MUN144" s="727"/>
      <c r="MUO144" s="727"/>
      <c r="MUP144" s="727"/>
      <c r="MUQ144" s="727"/>
      <c r="MUR144" s="727"/>
      <c r="MUS144" s="727"/>
      <c r="MUT144" s="727"/>
      <c r="MUU144" s="727"/>
      <c r="MUV144" s="727"/>
      <c r="MUW144" s="727"/>
      <c r="MUX144" s="727"/>
      <c r="MUY144" s="727"/>
      <c r="MUZ144" s="727"/>
      <c r="MVA144" s="727"/>
      <c r="MVB144" s="727"/>
      <c r="MVC144" s="727"/>
      <c r="MVD144" s="727"/>
      <c r="MVE144" s="727"/>
      <c r="MVF144" s="727"/>
      <c r="MVG144" s="727"/>
      <c r="MVH144" s="727"/>
      <c r="MVI144" s="727"/>
      <c r="MVJ144" s="727"/>
      <c r="MVK144" s="727"/>
      <c r="MVL144" s="727"/>
      <c r="MVM144" s="727"/>
      <c r="MVN144" s="727"/>
      <c r="MVO144" s="727"/>
      <c r="MVP144" s="727"/>
      <c r="MVQ144" s="727"/>
      <c r="MVR144" s="727"/>
      <c r="MVS144" s="727"/>
      <c r="MVT144" s="727"/>
      <c r="MVU144" s="727"/>
      <c r="MVV144" s="727"/>
      <c r="MVW144" s="727"/>
      <c r="MVX144" s="727"/>
      <c r="MVY144" s="727"/>
      <c r="MVZ144" s="727"/>
      <c r="MWA144" s="727"/>
      <c r="MWB144" s="727"/>
      <c r="MWC144" s="727"/>
      <c r="MWD144" s="727"/>
      <c r="MWE144" s="727"/>
      <c r="MWF144" s="727"/>
      <c r="MWG144" s="727"/>
      <c r="MWH144" s="727"/>
      <c r="MWI144" s="727"/>
      <c r="MWJ144" s="727"/>
      <c r="MWK144" s="727"/>
      <c r="MWL144" s="727"/>
      <c r="MWM144" s="727"/>
      <c r="MWN144" s="727"/>
      <c r="MWO144" s="727"/>
      <c r="MWP144" s="727"/>
      <c r="MWQ144" s="727"/>
      <c r="MWR144" s="727"/>
      <c r="MWS144" s="727"/>
      <c r="MWT144" s="727"/>
      <c r="MWU144" s="727"/>
      <c r="MWV144" s="727"/>
      <c r="MWW144" s="727"/>
      <c r="MWX144" s="727"/>
      <c r="MWY144" s="727"/>
      <c r="MWZ144" s="727"/>
      <c r="MXA144" s="727"/>
      <c r="MXB144" s="727"/>
      <c r="MXC144" s="727"/>
      <c r="MXD144" s="727"/>
      <c r="MXE144" s="727"/>
      <c r="MXF144" s="727"/>
      <c r="MXG144" s="727"/>
      <c r="MXH144" s="727"/>
      <c r="MXI144" s="727"/>
      <c r="MXJ144" s="727"/>
      <c r="MXK144" s="727"/>
      <c r="MXL144" s="727"/>
      <c r="MXM144" s="727"/>
      <c r="MXN144" s="727"/>
      <c r="MXO144" s="727"/>
      <c r="MXP144" s="727"/>
      <c r="MXQ144" s="727"/>
      <c r="MXR144" s="727"/>
      <c r="MXS144" s="727"/>
      <c r="MXT144" s="727"/>
      <c r="MXU144" s="727"/>
      <c r="MXV144" s="727"/>
      <c r="MXW144" s="727"/>
      <c r="MXX144" s="727"/>
      <c r="MXY144" s="727"/>
      <c r="MXZ144" s="727"/>
      <c r="MYA144" s="727"/>
      <c r="MYB144" s="727"/>
      <c r="MYC144" s="727"/>
      <c r="MYD144" s="727"/>
      <c r="MYE144" s="727"/>
      <c r="MYF144" s="727"/>
      <c r="MYG144" s="727"/>
      <c r="MYH144" s="727"/>
      <c r="MYI144" s="727"/>
      <c r="MYJ144" s="727"/>
      <c r="MYK144" s="727"/>
      <c r="MYL144" s="727"/>
      <c r="MYM144" s="727"/>
      <c r="MYN144" s="727"/>
      <c r="MYO144" s="727"/>
      <c r="MYP144" s="727"/>
      <c r="MYQ144" s="727"/>
      <c r="MYR144" s="727"/>
      <c r="MYS144" s="727"/>
      <c r="MYT144" s="727"/>
      <c r="MYU144" s="727"/>
      <c r="MYV144" s="727"/>
      <c r="MYW144" s="727"/>
      <c r="MYX144" s="727"/>
      <c r="MYY144" s="727"/>
      <c r="MYZ144" s="727"/>
      <c r="MZA144" s="727"/>
      <c r="MZB144" s="727"/>
      <c r="MZC144" s="727"/>
      <c r="MZD144" s="727"/>
      <c r="MZE144" s="727"/>
      <c r="MZF144" s="727"/>
      <c r="MZG144" s="727"/>
      <c r="MZH144" s="727"/>
      <c r="MZI144" s="727"/>
      <c r="MZJ144" s="727"/>
      <c r="MZK144" s="727"/>
      <c r="MZL144" s="727"/>
      <c r="MZM144" s="727"/>
      <c r="MZN144" s="727"/>
      <c r="MZO144" s="727"/>
      <c r="MZP144" s="727"/>
      <c r="MZQ144" s="727"/>
      <c r="MZR144" s="727"/>
      <c r="MZS144" s="727"/>
      <c r="MZT144" s="727"/>
      <c r="MZU144" s="727"/>
      <c r="MZV144" s="727"/>
      <c r="MZW144" s="727"/>
      <c r="MZX144" s="727"/>
      <c r="MZY144" s="727"/>
      <c r="MZZ144" s="727"/>
      <c r="NAA144" s="727"/>
      <c r="NAB144" s="727"/>
      <c r="NAC144" s="727"/>
      <c r="NAD144" s="727"/>
      <c r="NAE144" s="727"/>
      <c r="NAF144" s="727"/>
      <c r="NAG144" s="727"/>
      <c r="NAH144" s="727"/>
      <c r="NAI144" s="727"/>
      <c r="NAJ144" s="727"/>
      <c r="NAK144" s="727"/>
      <c r="NAL144" s="727"/>
      <c r="NAM144" s="727"/>
      <c r="NAN144" s="727"/>
      <c r="NAO144" s="727"/>
      <c r="NAP144" s="727"/>
      <c r="NAQ144" s="727"/>
      <c r="NAR144" s="727"/>
      <c r="NAS144" s="727"/>
      <c r="NAT144" s="727"/>
      <c r="NAU144" s="727"/>
      <c r="NAV144" s="727"/>
      <c r="NAW144" s="727"/>
      <c r="NAX144" s="727"/>
      <c r="NAY144" s="727"/>
      <c r="NAZ144" s="727"/>
      <c r="NBA144" s="727"/>
      <c r="NBB144" s="727"/>
      <c r="NBC144" s="727"/>
      <c r="NBD144" s="727"/>
      <c r="NBE144" s="727"/>
      <c r="NBF144" s="727"/>
      <c r="NBG144" s="727"/>
      <c r="NBH144" s="727"/>
      <c r="NBI144" s="727"/>
      <c r="NBJ144" s="727"/>
      <c r="NBK144" s="727"/>
      <c r="NBL144" s="727"/>
      <c r="NBM144" s="727"/>
      <c r="NBN144" s="727"/>
      <c r="NBO144" s="727"/>
      <c r="NBP144" s="727"/>
      <c r="NBQ144" s="727"/>
      <c r="NBR144" s="727"/>
      <c r="NBS144" s="727"/>
      <c r="NBT144" s="727"/>
      <c r="NBU144" s="727"/>
      <c r="NBV144" s="727"/>
      <c r="NBW144" s="727"/>
      <c r="NBX144" s="727"/>
      <c r="NBY144" s="727"/>
      <c r="NBZ144" s="727"/>
      <c r="NCA144" s="727"/>
      <c r="NCB144" s="727"/>
      <c r="NCC144" s="727"/>
      <c r="NCD144" s="727"/>
      <c r="NCE144" s="727"/>
      <c r="NCF144" s="727"/>
      <c r="NCG144" s="727"/>
      <c r="NCH144" s="727"/>
      <c r="NCI144" s="727"/>
      <c r="NCJ144" s="727"/>
      <c r="NCK144" s="727"/>
      <c r="NCL144" s="727"/>
      <c r="NCM144" s="727"/>
      <c r="NCN144" s="727"/>
      <c r="NCO144" s="727"/>
      <c r="NCP144" s="727"/>
      <c r="NCQ144" s="727"/>
      <c r="NCR144" s="727"/>
      <c r="NCS144" s="727"/>
      <c r="NCT144" s="727"/>
      <c r="NCU144" s="727"/>
      <c r="NCV144" s="727"/>
      <c r="NCW144" s="727"/>
      <c r="NCX144" s="727"/>
      <c r="NCY144" s="727"/>
      <c r="NCZ144" s="727"/>
      <c r="NDA144" s="727"/>
      <c r="NDB144" s="727"/>
      <c r="NDC144" s="727"/>
      <c r="NDD144" s="727"/>
      <c r="NDE144" s="727"/>
      <c r="NDF144" s="727"/>
      <c r="NDG144" s="727"/>
      <c r="NDH144" s="727"/>
      <c r="NDI144" s="727"/>
      <c r="NDJ144" s="727"/>
      <c r="NDK144" s="727"/>
      <c r="NDL144" s="727"/>
      <c r="NDM144" s="727"/>
      <c r="NDN144" s="727"/>
      <c r="NDO144" s="727"/>
      <c r="NDP144" s="727"/>
      <c r="NDQ144" s="727"/>
      <c r="NDR144" s="727"/>
      <c r="NDS144" s="727"/>
      <c r="NDT144" s="727"/>
      <c r="NDU144" s="727"/>
      <c r="NDV144" s="727"/>
      <c r="NDW144" s="727"/>
      <c r="NDX144" s="727"/>
      <c r="NDY144" s="727"/>
      <c r="NDZ144" s="727"/>
      <c r="NEA144" s="727"/>
      <c r="NEB144" s="727"/>
      <c r="NEC144" s="727"/>
      <c r="NED144" s="727"/>
      <c r="NEE144" s="727"/>
      <c r="NEF144" s="727"/>
      <c r="NEG144" s="727"/>
      <c r="NEH144" s="727"/>
      <c r="NEI144" s="727"/>
      <c r="NEJ144" s="727"/>
      <c r="NEK144" s="727"/>
      <c r="NEL144" s="727"/>
      <c r="NEM144" s="727"/>
      <c r="NEN144" s="727"/>
      <c r="NEO144" s="727"/>
      <c r="NEP144" s="727"/>
      <c r="NEQ144" s="727"/>
      <c r="NER144" s="727"/>
      <c r="NES144" s="727"/>
      <c r="NET144" s="727"/>
      <c r="NEU144" s="727"/>
      <c r="NEV144" s="727"/>
      <c r="NEW144" s="727"/>
      <c r="NEX144" s="727"/>
      <c r="NEY144" s="727"/>
      <c r="NEZ144" s="727"/>
      <c r="NFA144" s="727"/>
      <c r="NFB144" s="727"/>
      <c r="NFC144" s="727"/>
      <c r="NFD144" s="727"/>
      <c r="NFE144" s="727"/>
      <c r="NFF144" s="727"/>
      <c r="NFG144" s="727"/>
      <c r="NFH144" s="727"/>
      <c r="NFI144" s="727"/>
      <c r="NFJ144" s="727"/>
      <c r="NFK144" s="727"/>
      <c r="NFL144" s="727"/>
      <c r="NFM144" s="727"/>
      <c r="NFN144" s="727"/>
      <c r="NFO144" s="727"/>
      <c r="NFP144" s="727"/>
      <c r="NFQ144" s="727"/>
      <c r="NFR144" s="727"/>
      <c r="NFS144" s="727"/>
      <c r="NFT144" s="727"/>
      <c r="NFU144" s="727"/>
      <c r="NFV144" s="727"/>
      <c r="NFW144" s="727"/>
      <c r="NFX144" s="727"/>
      <c r="NFY144" s="727"/>
      <c r="NFZ144" s="727"/>
      <c r="NGA144" s="727"/>
      <c r="NGB144" s="727"/>
      <c r="NGC144" s="727"/>
      <c r="NGD144" s="727"/>
      <c r="NGE144" s="727"/>
      <c r="NGF144" s="727"/>
      <c r="NGG144" s="727"/>
      <c r="NGH144" s="727"/>
      <c r="NGI144" s="727"/>
      <c r="NGJ144" s="727"/>
      <c r="NGK144" s="727"/>
      <c r="NGL144" s="727"/>
      <c r="NGM144" s="727"/>
      <c r="NGN144" s="727"/>
      <c r="NGO144" s="727"/>
      <c r="NGP144" s="727"/>
      <c r="NGQ144" s="727"/>
      <c r="NGR144" s="727"/>
      <c r="NGS144" s="727"/>
      <c r="NGT144" s="727"/>
      <c r="NGU144" s="727"/>
      <c r="NGV144" s="727"/>
      <c r="NGW144" s="727"/>
      <c r="NGX144" s="727"/>
      <c r="NGY144" s="727"/>
      <c r="NGZ144" s="727"/>
      <c r="NHA144" s="727"/>
      <c r="NHB144" s="727"/>
      <c r="NHC144" s="727"/>
      <c r="NHD144" s="727"/>
      <c r="NHE144" s="727"/>
      <c r="NHF144" s="727"/>
      <c r="NHG144" s="727"/>
      <c r="NHH144" s="727"/>
      <c r="NHI144" s="727"/>
      <c r="NHJ144" s="727"/>
      <c r="NHK144" s="727"/>
      <c r="NHL144" s="727"/>
      <c r="NHM144" s="727"/>
      <c r="NHN144" s="727"/>
      <c r="NHO144" s="727"/>
      <c r="NHP144" s="727"/>
      <c r="NHQ144" s="727"/>
      <c r="NHR144" s="727"/>
      <c r="NHS144" s="727"/>
      <c r="NHT144" s="727"/>
      <c r="NHU144" s="727"/>
      <c r="NHV144" s="727"/>
      <c r="NHW144" s="727"/>
      <c r="NHX144" s="727"/>
      <c r="NHY144" s="727"/>
      <c r="NHZ144" s="727"/>
      <c r="NIA144" s="727"/>
      <c r="NIB144" s="727"/>
      <c r="NIC144" s="727"/>
      <c r="NID144" s="727"/>
      <c r="NIE144" s="727"/>
      <c r="NIF144" s="727"/>
      <c r="NIG144" s="727"/>
      <c r="NIH144" s="727"/>
      <c r="NII144" s="727"/>
      <c r="NIJ144" s="727"/>
      <c r="NIK144" s="727"/>
      <c r="NIL144" s="727"/>
      <c r="NIM144" s="727"/>
      <c r="NIN144" s="727"/>
      <c r="NIO144" s="727"/>
      <c r="NIP144" s="727"/>
      <c r="NIQ144" s="727"/>
      <c r="NIR144" s="727"/>
      <c r="NIS144" s="727"/>
      <c r="NIT144" s="727"/>
      <c r="NIU144" s="727"/>
      <c r="NIV144" s="727"/>
      <c r="NIW144" s="727"/>
      <c r="NIX144" s="727"/>
      <c r="NIY144" s="727"/>
      <c r="NIZ144" s="727"/>
      <c r="NJA144" s="727"/>
      <c r="NJB144" s="727"/>
      <c r="NJC144" s="727"/>
      <c r="NJD144" s="727"/>
      <c r="NJE144" s="727"/>
      <c r="NJF144" s="727"/>
      <c r="NJG144" s="727"/>
      <c r="NJH144" s="727"/>
      <c r="NJI144" s="727"/>
      <c r="NJJ144" s="727"/>
      <c r="NJK144" s="727"/>
      <c r="NJL144" s="727"/>
      <c r="NJM144" s="727"/>
      <c r="NJN144" s="727"/>
      <c r="NJO144" s="727"/>
      <c r="NJP144" s="727"/>
      <c r="NJQ144" s="727"/>
      <c r="NJR144" s="727"/>
      <c r="NJS144" s="727"/>
      <c r="NJT144" s="727"/>
      <c r="NJU144" s="727"/>
      <c r="NJV144" s="727"/>
      <c r="NJW144" s="727"/>
      <c r="NJX144" s="727"/>
      <c r="NJY144" s="727"/>
      <c r="NJZ144" s="727"/>
      <c r="NKA144" s="727"/>
      <c r="NKB144" s="727"/>
      <c r="NKC144" s="727"/>
      <c r="NKD144" s="727"/>
      <c r="NKE144" s="727"/>
      <c r="NKF144" s="727"/>
      <c r="NKG144" s="727"/>
      <c r="NKH144" s="727"/>
      <c r="NKI144" s="727"/>
      <c r="NKJ144" s="727"/>
      <c r="NKK144" s="727"/>
      <c r="NKL144" s="727"/>
      <c r="NKM144" s="727"/>
      <c r="NKN144" s="727"/>
      <c r="NKO144" s="727"/>
      <c r="NKP144" s="727"/>
      <c r="NKQ144" s="727"/>
      <c r="NKR144" s="727"/>
      <c r="NKS144" s="727"/>
      <c r="NKT144" s="727"/>
      <c r="NKU144" s="727"/>
      <c r="NKV144" s="727"/>
      <c r="NKW144" s="727"/>
      <c r="NKX144" s="727"/>
      <c r="NKY144" s="727"/>
      <c r="NKZ144" s="727"/>
      <c r="NLA144" s="727"/>
      <c r="NLB144" s="727"/>
      <c r="NLC144" s="727"/>
      <c r="NLD144" s="727"/>
      <c r="NLE144" s="727"/>
      <c r="NLF144" s="727"/>
      <c r="NLG144" s="727"/>
      <c r="NLH144" s="727"/>
      <c r="NLI144" s="727"/>
      <c r="NLJ144" s="727"/>
      <c r="NLK144" s="727"/>
      <c r="NLL144" s="727"/>
      <c r="NLM144" s="727"/>
      <c r="NLN144" s="727"/>
      <c r="NLO144" s="727"/>
      <c r="NLP144" s="727"/>
      <c r="NLQ144" s="727"/>
      <c r="NLR144" s="727"/>
      <c r="NLS144" s="727"/>
      <c r="NLT144" s="727"/>
      <c r="NLU144" s="727"/>
      <c r="NLV144" s="727"/>
      <c r="NLW144" s="727"/>
      <c r="NLX144" s="727"/>
      <c r="NLY144" s="727"/>
      <c r="NLZ144" s="727"/>
      <c r="NMA144" s="727"/>
      <c r="NMB144" s="727"/>
      <c r="NMC144" s="727"/>
      <c r="NMD144" s="727"/>
      <c r="NME144" s="727"/>
      <c r="NMF144" s="727"/>
      <c r="NMG144" s="727"/>
      <c r="NMH144" s="727"/>
      <c r="NMI144" s="727"/>
      <c r="NMJ144" s="727"/>
      <c r="NMK144" s="727"/>
      <c r="NML144" s="727"/>
      <c r="NMM144" s="727"/>
      <c r="NMN144" s="727"/>
      <c r="NMO144" s="727"/>
      <c r="NMP144" s="727"/>
      <c r="NMQ144" s="727"/>
      <c r="NMR144" s="727"/>
      <c r="NMS144" s="727"/>
      <c r="NMT144" s="727"/>
      <c r="NMU144" s="727"/>
      <c r="NMV144" s="727"/>
      <c r="NMW144" s="727"/>
      <c r="NMX144" s="727"/>
      <c r="NMY144" s="727"/>
      <c r="NMZ144" s="727"/>
      <c r="NNA144" s="727"/>
      <c r="NNB144" s="727"/>
      <c r="NNC144" s="727"/>
      <c r="NND144" s="727"/>
      <c r="NNE144" s="727"/>
      <c r="NNF144" s="727"/>
      <c r="NNG144" s="727"/>
      <c r="NNH144" s="727"/>
      <c r="NNI144" s="727"/>
      <c r="NNJ144" s="727"/>
      <c r="NNK144" s="727"/>
      <c r="NNL144" s="727"/>
      <c r="NNM144" s="727"/>
      <c r="NNN144" s="727"/>
      <c r="NNO144" s="727"/>
      <c r="NNP144" s="727"/>
      <c r="NNQ144" s="727"/>
      <c r="NNR144" s="727"/>
      <c r="NNS144" s="727"/>
      <c r="NNT144" s="727"/>
      <c r="NNU144" s="727"/>
      <c r="NNV144" s="727"/>
      <c r="NNW144" s="727"/>
      <c r="NNX144" s="727"/>
      <c r="NNY144" s="727"/>
      <c r="NNZ144" s="727"/>
      <c r="NOA144" s="727"/>
      <c r="NOB144" s="727"/>
      <c r="NOC144" s="727"/>
      <c r="NOD144" s="727"/>
      <c r="NOE144" s="727"/>
      <c r="NOF144" s="727"/>
      <c r="NOG144" s="727"/>
      <c r="NOH144" s="727"/>
      <c r="NOI144" s="727"/>
      <c r="NOJ144" s="727"/>
      <c r="NOK144" s="727"/>
      <c r="NOL144" s="727"/>
      <c r="NOM144" s="727"/>
      <c r="NON144" s="727"/>
      <c r="NOO144" s="727"/>
      <c r="NOP144" s="727"/>
      <c r="NOQ144" s="727"/>
      <c r="NOR144" s="727"/>
      <c r="NOS144" s="727"/>
      <c r="NOT144" s="727"/>
      <c r="NOU144" s="727"/>
      <c r="NOV144" s="727"/>
      <c r="NOW144" s="727"/>
      <c r="NOX144" s="727"/>
      <c r="NOY144" s="727"/>
      <c r="NOZ144" s="727"/>
      <c r="NPA144" s="727"/>
      <c r="NPB144" s="727"/>
      <c r="NPC144" s="727"/>
      <c r="NPD144" s="727"/>
      <c r="NPE144" s="727"/>
      <c r="NPF144" s="727"/>
      <c r="NPG144" s="727"/>
      <c r="NPH144" s="727"/>
      <c r="NPI144" s="727"/>
      <c r="NPJ144" s="727"/>
      <c r="NPK144" s="727"/>
      <c r="NPL144" s="727"/>
      <c r="NPM144" s="727"/>
      <c r="NPN144" s="727"/>
      <c r="NPO144" s="727"/>
      <c r="NPP144" s="727"/>
      <c r="NPQ144" s="727"/>
      <c r="NPR144" s="727"/>
      <c r="NPS144" s="727"/>
      <c r="NPT144" s="727"/>
      <c r="NPU144" s="727"/>
      <c r="NPV144" s="727"/>
      <c r="NPW144" s="727"/>
      <c r="NPX144" s="727"/>
      <c r="NPY144" s="727"/>
      <c r="NPZ144" s="727"/>
      <c r="NQA144" s="727"/>
      <c r="NQB144" s="727"/>
      <c r="NQC144" s="727"/>
      <c r="NQD144" s="727"/>
      <c r="NQE144" s="727"/>
      <c r="NQF144" s="727"/>
      <c r="NQG144" s="727"/>
      <c r="NQH144" s="727"/>
      <c r="NQI144" s="727"/>
      <c r="NQJ144" s="727"/>
      <c r="NQK144" s="727"/>
      <c r="NQL144" s="727"/>
      <c r="NQM144" s="727"/>
      <c r="NQN144" s="727"/>
      <c r="NQO144" s="727"/>
      <c r="NQP144" s="727"/>
      <c r="NQQ144" s="727"/>
      <c r="NQR144" s="727"/>
      <c r="NQS144" s="727"/>
      <c r="NQT144" s="727"/>
      <c r="NQU144" s="727"/>
      <c r="NQV144" s="727"/>
      <c r="NQW144" s="727"/>
      <c r="NQX144" s="727"/>
      <c r="NQY144" s="727"/>
      <c r="NQZ144" s="727"/>
      <c r="NRA144" s="727"/>
      <c r="NRB144" s="727"/>
      <c r="NRC144" s="727"/>
      <c r="NRD144" s="727"/>
      <c r="NRE144" s="727"/>
      <c r="NRF144" s="727"/>
      <c r="NRG144" s="727"/>
      <c r="NRH144" s="727"/>
      <c r="NRI144" s="727"/>
      <c r="NRJ144" s="727"/>
      <c r="NRK144" s="727"/>
      <c r="NRL144" s="727"/>
      <c r="NRM144" s="727"/>
      <c r="NRN144" s="727"/>
      <c r="NRO144" s="727"/>
      <c r="NRP144" s="727"/>
      <c r="NRQ144" s="727"/>
      <c r="NRR144" s="727"/>
      <c r="NRS144" s="727"/>
      <c r="NRT144" s="727"/>
      <c r="NRU144" s="727"/>
      <c r="NRV144" s="727"/>
      <c r="NRW144" s="727"/>
      <c r="NRX144" s="727"/>
      <c r="NRY144" s="727"/>
      <c r="NRZ144" s="727"/>
      <c r="NSA144" s="727"/>
      <c r="NSB144" s="727"/>
      <c r="NSC144" s="727"/>
      <c r="NSD144" s="727"/>
      <c r="NSE144" s="727"/>
      <c r="NSF144" s="727"/>
      <c r="NSG144" s="727"/>
      <c r="NSH144" s="727"/>
      <c r="NSI144" s="727"/>
      <c r="NSJ144" s="727"/>
      <c r="NSK144" s="727"/>
      <c r="NSL144" s="727"/>
      <c r="NSM144" s="727"/>
      <c r="NSN144" s="727"/>
      <c r="NSO144" s="727"/>
      <c r="NSP144" s="727"/>
      <c r="NSQ144" s="727"/>
      <c r="NSR144" s="727"/>
      <c r="NSS144" s="727"/>
      <c r="NST144" s="727"/>
      <c r="NSU144" s="727"/>
      <c r="NSV144" s="727"/>
      <c r="NSW144" s="727"/>
      <c r="NSX144" s="727"/>
      <c r="NSY144" s="727"/>
      <c r="NSZ144" s="727"/>
      <c r="NTA144" s="727"/>
      <c r="NTB144" s="727"/>
      <c r="NTC144" s="727"/>
      <c r="NTD144" s="727"/>
      <c r="NTE144" s="727"/>
      <c r="NTF144" s="727"/>
      <c r="NTG144" s="727"/>
      <c r="NTH144" s="727"/>
      <c r="NTI144" s="727"/>
      <c r="NTJ144" s="727"/>
      <c r="NTK144" s="727"/>
      <c r="NTL144" s="727"/>
      <c r="NTM144" s="727"/>
      <c r="NTN144" s="727"/>
      <c r="NTO144" s="727"/>
      <c r="NTP144" s="727"/>
      <c r="NTQ144" s="727"/>
      <c r="NTR144" s="727"/>
      <c r="NTS144" s="727"/>
      <c r="NTT144" s="727"/>
      <c r="NTU144" s="727"/>
      <c r="NTV144" s="727"/>
      <c r="NTW144" s="727"/>
      <c r="NTX144" s="727"/>
      <c r="NTY144" s="727"/>
      <c r="NTZ144" s="727"/>
      <c r="NUA144" s="727"/>
      <c r="NUB144" s="727"/>
      <c r="NUC144" s="727"/>
      <c r="NUD144" s="727"/>
      <c r="NUE144" s="727"/>
      <c r="NUF144" s="727"/>
      <c r="NUG144" s="727"/>
      <c r="NUH144" s="727"/>
      <c r="NUI144" s="727"/>
      <c r="NUJ144" s="727"/>
      <c r="NUK144" s="727"/>
      <c r="NUL144" s="727"/>
      <c r="NUM144" s="727"/>
      <c r="NUN144" s="727"/>
      <c r="NUO144" s="727"/>
      <c r="NUP144" s="727"/>
      <c r="NUQ144" s="727"/>
      <c r="NUR144" s="727"/>
      <c r="NUS144" s="727"/>
      <c r="NUT144" s="727"/>
      <c r="NUU144" s="727"/>
      <c r="NUV144" s="727"/>
      <c r="NUW144" s="727"/>
      <c r="NUX144" s="727"/>
      <c r="NUY144" s="727"/>
      <c r="NUZ144" s="727"/>
      <c r="NVA144" s="727"/>
      <c r="NVB144" s="727"/>
      <c r="NVC144" s="727"/>
      <c r="NVD144" s="727"/>
      <c r="NVE144" s="727"/>
      <c r="NVF144" s="727"/>
      <c r="NVG144" s="727"/>
      <c r="NVH144" s="727"/>
      <c r="NVI144" s="727"/>
      <c r="NVJ144" s="727"/>
      <c r="NVK144" s="727"/>
      <c r="NVL144" s="727"/>
      <c r="NVM144" s="727"/>
      <c r="NVN144" s="727"/>
      <c r="NVO144" s="727"/>
      <c r="NVP144" s="727"/>
      <c r="NVQ144" s="727"/>
      <c r="NVR144" s="727"/>
      <c r="NVS144" s="727"/>
      <c r="NVT144" s="727"/>
      <c r="NVU144" s="727"/>
      <c r="NVV144" s="727"/>
      <c r="NVW144" s="727"/>
      <c r="NVX144" s="727"/>
      <c r="NVY144" s="727"/>
      <c r="NVZ144" s="727"/>
      <c r="NWA144" s="727"/>
      <c r="NWB144" s="727"/>
      <c r="NWC144" s="727"/>
      <c r="NWD144" s="727"/>
      <c r="NWE144" s="727"/>
      <c r="NWF144" s="727"/>
      <c r="NWG144" s="727"/>
      <c r="NWH144" s="727"/>
      <c r="NWI144" s="727"/>
      <c r="NWJ144" s="727"/>
      <c r="NWK144" s="727"/>
      <c r="NWL144" s="727"/>
      <c r="NWM144" s="727"/>
      <c r="NWN144" s="727"/>
      <c r="NWO144" s="727"/>
      <c r="NWP144" s="727"/>
      <c r="NWQ144" s="727"/>
      <c r="NWR144" s="727"/>
      <c r="NWS144" s="727"/>
      <c r="NWT144" s="727"/>
      <c r="NWU144" s="727"/>
      <c r="NWV144" s="727"/>
      <c r="NWW144" s="727"/>
      <c r="NWX144" s="727"/>
      <c r="NWY144" s="727"/>
      <c r="NWZ144" s="727"/>
      <c r="NXA144" s="727"/>
      <c r="NXB144" s="727"/>
      <c r="NXC144" s="727"/>
      <c r="NXD144" s="727"/>
      <c r="NXE144" s="727"/>
      <c r="NXF144" s="727"/>
      <c r="NXG144" s="727"/>
      <c r="NXH144" s="727"/>
      <c r="NXI144" s="727"/>
      <c r="NXJ144" s="727"/>
      <c r="NXK144" s="727"/>
      <c r="NXL144" s="727"/>
      <c r="NXM144" s="727"/>
      <c r="NXN144" s="727"/>
      <c r="NXO144" s="727"/>
      <c r="NXP144" s="727"/>
      <c r="NXQ144" s="727"/>
      <c r="NXR144" s="727"/>
      <c r="NXS144" s="727"/>
      <c r="NXT144" s="727"/>
      <c r="NXU144" s="727"/>
      <c r="NXV144" s="727"/>
      <c r="NXW144" s="727"/>
      <c r="NXX144" s="727"/>
      <c r="NXY144" s="727"/>
      <c r="NXZ144" s="727"/>
      <c r="NYA144" s="727"/>
      <c r="NYB144" s="727"/>
      <c r="NYC144" s="727"/>
      <c r="NYD144" s="727"/>
      <c r="NYE144" s="727"/>
      <c r="NYF144" s="727"/>
      <c r="NYG144" s="727"/>
      <c r="NYH144" s="727"/>
      <c r="NYI144" s="727"/>
      <c r="NYJ144" s="727"/>
      <c r="NYK144" s="727"/>
      <c r="NYL144" s="727"/>
      <c r="NYM144" s="727"/>
      <c r="NYN144" s="727"/>
      <c r="NYO144" s="727"/>
      <c r="NYP144" s="727"/>
      <c r="NYQ144" s="727"/>
      <c r="NYR144" s="727"/>
      <c r="NYS144" s="727"/>
      <c r="NYT144" s="727"/>
      <c r="NYU144" s="727"/>
      <c r="NYV144" s="727"/>
      <c r="NYW144" s="727"/>
      <c r="NYX144" s="727"/>
      <c r="NYY144" s="727"/>
      <c r="NYZ144" s="727"/>
      <c r="NZA144" s="727"/>
      <c r="NZB144" s="727"/>
      <c r="NZC144" s="727"/>
      <c r="NZD144" s="727"/>
      <c r="NZE144" s="727"/>
      <c r="NZF144" s="727"/>
      <c r="NZG144" s="727"/>
      <c r="NZH144" s="727"/>
      <c r="NZI144" s="727"/>
      <c r="NZJ144" s="727"/>
      <c r="NZK144" s="727"/>
      <c r="NZL144" s="727"/>
      <c r="NZM144" s="727"/>
      <c r="NZN144" s="727"/>
      <c r="NZO144" s="727"/>
      <c r="NZP144" s="727"/>
      <c r="NZQ144" s="727"/>
      <c r="NZR144" s="727"/>
      <c r="NZS144" s="727"/>
      <c r="NZT144" s="727"/>
      <c r="NZU144" s="727"/>
      <c r="NZV144" s="727"/>
      <c r="NZW144" s="727"/>
      <c r="NZX144" s="727"/>
      <c r="NZY144" s="727"/>
      <c r="NZZ144" s="727"/>
      <c r="OAA144" s="727"/>
      <c r="OAB144" s="727"/>
      <c r="OAC144" s="727"/>
      <c r="OAD144" s="727"/>
      <c r="OAE144" s="727"/>
      <c r="OAF144" s="727"/>
      <c r="OAG144" s="727"/>
      <c r="OAH144" s="727"/>
      <c r="OAI144" s="727"/>
      <c r="OAJ144" s="727"/>
      <c r="OAK144" s="727"/>
      <c r="OAL144" s="727"/>
      <c r="OAM144" s="727"/>
      <c r="OAN144" s="727"/>
      <c r="OAO144" s="727"/>
      <c r="OAP144" s="727"/>
      <c r="OAQ144" s="727"/>
      <c r="OAR144" s="727"/>
      <c r="OAS144" s="727"/>
      <c r="OAT144" s="727"/>
      <c r="OAU144" s="727"/>
      <c r="OAV144" s="727"/>
      <c r="OAW144" s="727"/>
      <c r="OAX144" s="727"/>
      <c r="OAY144" s="727"/>
      <c r="OAZ144" s="727"/>
      <c r="OBA144" s="727"/>
      <c r="OBB144" s="727"/>
      <c r="OBC144" s="727"/>
      <c r="OBD144" s="727"/>
      <c r="OBE144" s="727"/>
      <c r="OBF144" s="727"/>
      <c r="OBG144" s="727"/>
      <c r="OBH144" s="727"/>
      <c r="OBI144" s="727"/>
      <c r="OBJ144" s="727"/>
      <c r="OBK144" s="727"/>
      <c r="OBL144" s="727"/>
      <c r="OBM144" s="727"/>
      <c r="OBN144" s="727"/>
      <c r="OBO144" s="727"/>
      <c r="OBP144" s="727"/>
      <c r="OBQ144" s="727"/>
      <c r="OBR144" s="727"/>
      <c r="OBS144" s="727"/>
      <c r="OBT144" s="727"/>
      <c r="OBU144" s="727"/>
      <c r="OBV144" s="727"/>
      <c r="OBW144" s="727"/>
      <c r="OBX144" s="727"/>
      <c r="OBY144" s="727"/>
      <c r="OBZ144" s="727"/>
      <c r="OCA144" s="727"/>
      <c r="OCB144" s="727"/>
      <c r="OCC144" s="727"/>
      <c r="OCD144" s="727"/>
      <c r="OCE144" s="727"/>
      <c r="OCF144" s="727"/>
      <c r="OCG144" s="727"/>
      <c r="OCH144" s="727"/>
      <c r="OCI144" s="727"/>
      <c r="OCJ144" s="727"/>
      <c r="OCK144" s="727"/>
      <c r="OCL144" s="727"/>
      <c r="OCM144" s="727"/>
      <c r="OCN144" s="727"/>
      <c r="OCO144" s="727"/>
      <c r="OCP144" s="727"/>
      <c r="OCQ144" s="727"/>
      <c r="OCR144" s="727"/>
      <c r="OCS144" s="727"/>
      <c r="OCT144" s="727"/>
      <c r="OCU144" s="727"/>
      <c r="OCV144" s="727"/>
      <c r="OCW144" s="727"/>
      <c r="OCX144" s="727"/>
      <c r="OCY144" s="727"/>
      <c r="OCZ144" s="727"/>
      <c r="ODA144" s="727"/>
      <c r="ODB144" s="727"/>
      <c r="ODC144" s="727"/>
      <c r="ODD144" s="727"/>
      <c r="ODE144" s="727"/>
      <c r="ODF144" s="727"/>
      <c r="ODG144" s="727"/>
      <c r="ODH144" s="727"/>
      <c r="ODI144" s="727"/>
      <c r="ODJ144" s="727"/>
      <c r="ODK144" s="727"/>
      <c r="ODL144" s="727"/>
      <c r="ODM144" s="727"/>
      <c r="ODN144" s="727"/>
      <c r="ODO144" s="727"/>
      <c r="ODP144" s="727"/>
      <c r="ODQ144" s="727"/>
      <c r="ODR144" s="727"/>
      <c r="ODS144" s="727"/>
      <c r="ODT144" s="727"/>
      <c r="ODU144" s="727"/>
      <c r="ODV144" s="727"/>
      <c r="ODW144" s="727"/>
      <c r="ODX144" s="727"/>
      <c r="ODY144" s="727"/>
      <c r="ODZ144" s="727"/>
      <c r="OEA144" s="727"/>
      <c r="OEB144" s="727"/>
      <c r="OEC144" s="727"/>
      <c r="OED144" s="727"/>
      <c r="OEE144" s="727"/>
      <c r="OEF144" s="727"/>
      <c r="OEG144" s="727"/>
      <c r="OEH144" s="727"/>
      <c r="OEI144" s="727"/>
      <c r="OEJ144" s="727"/>
      <c r="OEK144" s="727"/>
      <c r="OEL144" s="727"/>
      <c r="OEM144" s="727"/>
      <c r="OEN144" s="727"/>
      <c r="OEO144" s="727"/>
      <c r="OEP144" s="727"/>
      <c r="OEQ144" s="727"/>
      <c r="OER144" s="727"/>
      <c r="OES144" s="727"/>
      <c r="OET144" s="727"/>
      <c r="OEU144" s="727"/>
      <c r="OEV144" s="727"/>
      <c r="OEW144" s="727"/>
      <c r="OEX144" s="727"/>
      <c r="OEY144" s="727"/>
      <c r="OEZ144" s="727"/>
      <c r="OFA144" s="727"/>
      <c r="OFB144" s="727"/>
      <c r="OFC144" s="727"/>
      <c r="OFD144" s="727"/>
      <c r="OFE144" s="727"/>
      <c r="OFF144" s="727"/>
      <c r="OFG144" s="727"/>
      <c r="OFH144" s="727"/>
      <c r="OFI144" s="727"/>
      <c r="OFJ144" s="727"/>
      <c r="OFK144" s="727"/>
      <c r="OFL144" s="727"/>
      <c r="OFM144" s="727"/>
      <c r="OFN144" s="727"/>
      <c r="OFO144" s="727"/>
      <c r="OFP144" s="727"/>
      <c r="OFQ144" s="727"/>
      <c r="OFR144" s="727"/>
      <c r="OFS144" s="727"/>
      <c r="OFT144" s="727"/>
      <c r="OFU144" s="727"/>
      <c r="OFV144" s="727"/>
      <c r="OFW144" s="727"/>
      <c r="OFX144" s="727"/>
      <c r="OFY144" s="727"/>
      <c r="OFZ144" s="727"/>
      <c r="OGA144" s="727"/>
      <c r="OGB144" s="727"/>
      <c r="OGC144" s="727"/>
      <c r="OGD144" s="727"/>
      <c r="OGE144" s="727"/>
      <c r="OGF144" s="727"/>
      <c r="OGG144" s="727"/>
      <c r="OGH144" s="727"/>
      <c r="OGI144" s="727"/>
      <c r="OGJ144" s="727"/>
      <c r="OGK144" s="727"/>
      <c r="OGL144" s="727"/>
      <c r="OGM144" s="727"/>
      <c r="OGN144" s="727"/>
      <c r="OGO144" s="727"/>
      <c r="OGP144" s="727"/>
      <c r="OGQ144" s="727"/>
      <c r="OGR144" s="727"/>
      <c r="OGS144" s="727"/>
      <c r="OGT144" s="727"/>
      <c r="OGU144" s="727"/>
      <c r="OGV144" s="727"/>
      <c r="OGW144" s="727"/>
      <c r="OGX144" s="727"/>
      <c r="OGY144" s="727"/>
      <c r="OGZ144" s="727"/>
      <c r="OHA144" s="727"/>
      <c r="OHB144" s="727"/>
      <c r="OHC144" s="727"/>
      <c r="OHD144" s="727"/>
      <c r="OHE144" s="727"/>
      <c r="OHF144" s="727"/>
      <c r="OHG144" s="727"/>
      <c r="OHH144" s="727"/>
      <c r="OHI144" s="727"/>
      <c r="OHJ144" s="727"/>
      <c r="OHK144" s="727"/>
      <c r="OHL144" s="727"/>
      <c r="OHM144" s="727"/>
      <c r="OHN144" s="727"/>
      <c r="OHO144" s="727"/>
      <c r="OHP144" s="727"/>
      <c r="OHQ144" s="727"/>
      <c r="OHR144" s="727"/>
      <c r="OHS144" s="727"/>
      <c r="OHT144" s="727"/>
      <c r="OHU144" s="727"/>
      <c r="OHV144" s="727"/>
      <c r="OHW144" s="727"/>
      <c r="OHX144" s="727"/>
      <c r="OHY144" s="727"/>
      <c r="OHZ144" s="727"/>
      <c r="OIA144" s="727"/>
      <c r="OIB144" s="727"/>
      <c r="OIC144" s="727"/>
      <c r="OID144" s="727"/>
      <c r="OIE144" s="727"/>
      <c r="OIF144" s="727"/>
      <c r="OIG144" s="727"/>
      <c r="OIH144" s="727"/>
      <c r="OII144" s="727"/>
      <c r="OIJ144" s="727"/>
      <c r="OIK144" s="727"/>
      <c r="OIL144" s="727"/>
      <c r="OIM144" s="727"/>
      <c r="OIN144" s="727"/>
      <c r="OIO144" s="727"/>
      <c r="OIP144" s="727"/>
      <c r="OIQ144" s="727"/>
      <c r="OIR144" s="727"/>
      <c r="OIS144" s="727"/>
      <c r="OIT144" s="727"/>
      <c r="OIU144" s="727"/>
      <c r="OIV144" s="727"/>
      <c r="OIW144" s="727"/>
      <c r="OIX144" s="727"/>
      <c r="OIY144" s="727"/>
      <c r="OIZ144" s="727"/>
      <c r="OJA144" s="727"/>
      <c r="OJB144" s="727"/>
      <c r="OJC144" s="727"/>
      <c r="OJD144" s="727"/>
      <c r="OJE144" s="727"/>
      <c r="OJF144" s="727"/>
      <c r="OJG144" s="727"/>
      <c r="OJH144" s="727"/>
      <c r="OJI144" s="727"/>
      <c r="OJJ144" s="727"/>
      <c r="OJK144" s="727"/>
      <c r="OJL144" s="727"/>
      <c r="OJM144" s="727"/>
      <c r="OJN144" s="727"/>
      <c r="OJO144" s="727"/>
      <c r="OJP144" s="727"/>
      <c r="OJQ144" s="727"/>
      <c r="OJR144" s="727"/>
      <c r="OJS144" s="727"/>
      <c r="OJT144" s="727"/>
      <c r="OJU144" s="727"/>
      <c r="OJV144" s="727"/>
      <c r="OJW144" s="727"/>
      <c r="OJX144" s="727"/>
      <c r="OJY144" s="727"/>
      <c r="OJZ144" s="727"/>
      <c r="OKA144" s="727"/>
      <c r="OKB144" s="727"/>
      <c r="OKC144" s="727"/>
      <c r="OKD144" s="727"/>
      <c r="OKE144" s="727"/>
      <c r="OKF144" s="727"/>
      <c r="OKG144" s="727"/>
      <c r="OKH144" s="727"/>
      <c r="OKI144" s="727"/>
      <c r="OKJ144" s="727"/>
      <c r="OKK144" s="727"/>
      <c r="OKL144" s="727"/>
      <c r="OKM144" s="727"/>
      <c r="OKN144" s="727"/>
      <c r="OKO144" s="727"/>
      <c r="OKP144" s="727"/>
      <c r="OKQ144" s="727"/>
      <c r="OKR144" s="727"/>
      <c r="OKS144" s="727"/>
      <c r="OKT144" s="727"/>
      <c r="OKU144" s="727"/>
      <c r="OKV144" s="727"/>
      <c r="OKW144" s="727"/>
      <c r="OKX144" s="727"/>
      <c r="OKY144" s="727"/>
      <c r="OKZ144" s="727"/>
      <c r="OLA144" s="727"/>
      <c r="OLB144" s="727"/>
      <c r="OLC144" s="727"/>
      <c r="OLD144" s="727"/>
      <c r="OLE144" s="727"/>
      <c r="OLF144" s="727"/>
      <c r="OLG144" s="727"/>
      <c r="OLH144" s="727"/>
      <c r="OLI144" s="727"/>
      <c r="OLJ144" s="727"/>
      <c r="OLK144" s="727"/>
      <c r="OLL144" s="727"/>
      <c r="OLM144" s="727"/>
      <c r="OLN144" s="727"/>
      <c r="OLO144" s="727"/>
      <c r="OLP144" s="727"/>
      <c r="OLQ144" s="727"/>
      <c r="OLR144" s="727"/>
      <c r="OLS144" s="727"/>
      <c r="OLT144" s="727"/>
      <c r="OLU144" s="727"/>
      <c r="OLV144" s="727"/>
      <c r="OLW144" s="727"/>
      <c r="OLX144" s="727"/>
      <c r="OLY144" s="727"/>
      <c r="OLZ144" s="727"/>
      <c r="OMA144" s="727"/>
      <c r="OMB144" s="727"/>
      <c r="OMC144" s="727"/>
      <c r="OMD144" s="727"/>
      <c r="OME144" s="727"/>
      <c r="OMF144" s="727"/>
      <c r="OMG144" s="727"/>
      <c r="OMH144" s="727"/>
      <c r="OMI144" s="727"/>
      <c r="OMJ144" s="727"/>
      <c r="OMK144" s="727"/>
      <c r="OML144" s="727"/>
      <c r="OMM144" s="727"/>
      <c r="OMN144" s="727"/>
      <c r="OMO144" s="727"/>
      <c r="OMP144" s="727"/>
      <c r="OMQ144" s="727"/>
      <c r="OMR144" s="727"/>
      <c r="OMS144" s="727"/>
      <c r="OMT144" s="727"/>
      <c r="OMU144" s="727"/>
      <c r="OMV144" s="727"/>
      <c r="OMW144" s="727"/>
      <c r="OMX144" s="727"/>
      <c r="OMY144" s="727"/>
      <c r="OMZ144" s="727"/>
      <c r="ONA144" s="727"/>
      <c r="ONB144" s="727"/>
      <c r="ONC144" s="727"/>
      <c r="OND144" s="727"/>
      <c r="ONE144" s="727"/>
      <c r="ONF144" s="727"/>
      <c r="ONG144" s="727"/>
      <c r="ONH144" s="727"/>
      <c r="ONI144" s="727"/>
      <c r="ONJ144" s="727"/>
      <c r="ONK144" s="727"/>
      <c r="ONL144" s="727"/>
      <c r="ONM144" s="727"/>
      <c r="ONN144" s="727"/>
      <c r="ONO144" s="727"/>
      <c r="ONP144" s="727"/>
      <c r="ONQ144" s="727"/>
      <c r="ONR144" s="727"/>
      <c r="ONS144" s="727"/>
      <c r="ONT144" s="727"/>
      <c r="ONU144" s="727"/>
      <c r="ONV144" s="727"/>
      <c r="ONW144" s="727"/>
      <c r="ONX144" s="727"/>
      <c r="ONY144" s="727"/>
      <c r="ONZ144" s="727"/>
      <c r="OOA144" s="727"/>
      <c r="OOB144" s="727"/>
      <c r="OOC144" s="727"/>
      <c r="OOD144" s="727"/>
      <c r="OOE144" s="727"/>
      <c r="OOF144" s="727"/>
      <c r="OOG144" s="727"/>
      <c r="OOH144" s="727"/>
      <c r="OOI144" s="727"/>
      <c r="OOJ144" s="727"/>
      <c r="OOK144" s="727"/>
      <c r="OOL144" s="727"/>
      <c r="OOM144" s="727"/>
      <c r="OON144" s="727"/>
      <c r="OOO144" s="727"/>
      <c r="OOP144" s="727"/>
      <c r="OOQ144" s="727"/>
      <c r="OOR144" s="727"/>
      <c r="OOS144" s="727"/>
      <c r="OOT144" s="727"/>
      <c r="OOU144" s="727"/>
      <c r="OOV144" s="727"/>
      <c r="OOW144" s="727"/>
      <c r="OOX144" s="727"/>
      <c r="OOY144" s="727"/>
      <c r="OOZ144" s="727"/>
      <c r="OPA144" s="727"/>
      <c r="OPB144" s="727"/>
      <c r="OPC144" s="727"/>
      <c r="OPD144" s="727"/>
      <c r="OPE144" s="727"/>
      <c r="OPF144" s="727"/>
      <c r="OPG144" s="727"/>
      <c r="OPH144" s="727"/>
      <c r="OPI144" s="727"/>
      <c r="OPJ144" s="727"/>
      <c r="OPK144" s="727"/>
      <c r="OPL144" s="727"/>
      <c r="OPM144" s="727"/>
      <c r="OPN144" s="727"/>
      <c r="OPO144" s="727"/>
      <c r="OPP144" s="727"/>
      <c r="OPQ144" s="727"/>
      <c r="OPR144" s="727"/>
      <c r="OPS144" s="727"/>
      <c r="OPT144" s="727"/>
      <c r="OPU144" s="727"/>
      <c r="OPV144" s="727"/>
      <c r="OPW144" s="727"/>
      <c r="OPX144" s="727"/>
      <c r="OPY144" s="727"/>
      <c r="OPZ144" s="727"/>
      <c r="OQA144" s="727"/>
      <c r="OQB144" s="727"/>
      <c r="OQC144" s="727"/>
      <c r="OQD144" s="727"/>
      <c r="OQE144" s="727"/>
      <c r="OQF144" s="727"/>
      <c r="OQG144" s="727"/>
      <c r="OQH144" s="727"/>
      <c r="OQI144" s="727"/>
      <c r="OQJ144" s="727"/>
      <c r="OQK144" s="727"/>
      <c r="OQL144" s="727"/>
      <c r="OQM144" s="727"/>
      <c r="OQN144" s="727"/>
      <c r="OQO144" s="727"/>
      <c r="OQP144" s="727"/>
      <c r="OQQ144" s="727"/>
      <c r="OQR144" s="727"/>
      <c r="OQS144" s="727"/>
      <c r="OQT144" s="727"/>
      <c r="OQU144" s="727"/>
      <c r="OQV144" s="727"/>
      <c r="OQW144" s="727"/>
      <c r="OQX144" s="727"/>
      <c r="OQY144" s="727"/>
      <c r="OQZ144" s="727"/>
      <c r="ORA144" s="727"/>
      <c r="ORB144" s="727"/>
      <c r="ORC144" s="727"/>
      <c r="ORD144" s="727"/>
      <c r="ORE144" s="727"/>
      <c r="ORF144" s="727"/>
      <c r="ORG144" s="727"/>
      <c r="ORH144" s="727"/>
      <c r="ORI144" s="727"/>
      <c r="ORJ144" s="727"/>
      <c r="ORK144" s="727"/>
      <c r="ORL144" s="727"/>
      <c r="ORM144" s="727"/>
      <c r="ORN144" s="727"/>
      <c r="ORO144" s="727"/>
      <c r="ORP144" s="727"/>
      <c r="ORQ144" s="727"/>
      <c r="ORR144" s="727"/>
      <c r="ORS144" s="727"/>
      <c r="ORT144" s="727"/>
      <c r="ORU144" s="727"/>
      <c r="ORV144" s="727"/>
      <c r="ORW144" s="727"/>
      <c r="ORX144" s="727"/>
      <c r="ORY144" s="727"/>
      <c r="ORZ144" s="727"/>
      <c r="OSA144" s="727"/>
      <c r="OSB144" s="727"/>
      <c r="OSC144" s="727"/>
      <c r="OSD144" s="727"/>
      <c r="OSE144" s="727"/>
      <c r="OSF144" s="727"/>
      <c r="OSG144" s="727"/>
      <c r="OSH144" s="727"/>
      <c r="OSI144" s="727"/>
      <c r="OSJ144" s="727"/>
      <c r="OSK144" s="727"/>
      <c r="OSL144" s="727"/>
      <c r="OSM144" s="727"/>
      <c r="OSN144" s="727"/>
      <c r="OSO144" s="727"/>
      <c r="OSP144" s="727"/>
      <c r="OSQ144" s="727"/>
      <c r="OSR144" s="727"/>
      <c r="OSS144" s="727"/>
      <c r="OST144" s="727"/>
      <c r="OSU144" s="727"/>
      <c r="OSV144" s="727"/>
      <c r="OSW144" s="727"/>
      <c r="OSX144" s="727"/>
      <c r="OSY144" s="727"/>
      <c r="OSZ144" s="727"/>
      <c r="OTA144" s="727"/>
      <c r="OTB144" s="727"/>
      <c r="OTC144" s="727"/>
      <c r="OTD144" s="727"/>
      <c r="OTE144" s="727"/>
      <c r="OTF144" s="727"/>
      <c r="OTG144" s="727"/>
      <c r="OTH144" s="727"/>
      <c r="OTI144" s="727"/>
      <c r="OTJ144" s="727"/>
      <c r="OTK144" s="727"/>
      <c r="OTL144" s="727"/>
      <c r="OTM144" s="727"/>
      <c r="OTN144" s="727"/>
      <c r="OTO144" s="727"/>
      <c r="OTP144" s="727"/>
      <c r="OTQ144" s="727"/>
      <c r="OTR144" s="727"/>
      <c r="OTS144" s="727"/>
      <c r="OTT144" s="727"/>
      <c r="OTU144" s="727"/>
      <c r="OTV144" s="727"/>
      <c r="OTW144" s="727"/>
      <c r="OTX144" s="727"/>
      <c r="OTY144" s="727"/>
      <c r="OTZ144" s="727"/>
      <c r="OUA144" s="727"/>
      <c r="OUB144" s="727"/>
      <c r="OUC144" s="727"/>
      <c r="OUD144" s="727"/>
      <c r="OUE144" s="727"/>
      <c r="OUF144" s="727"/>
      <c r="OUG144" s="727"/>
      <c r="OUH144" s="727"/>
      <c r="OUI144" s="727"/>
      <c r="OUJ144" s="727"/>
      <c r="OUK144" s="727"/>
      <c r="OUL144" s="727"/>
      <c r="OUM144" s="727"/>
      <c r="OUN144" s="727"/>
      <c r="OUO144" s="727"/>
      <c r="OUP144" s="727"/>
      <c r="OUQ144" s="727"/>
      <c r="OUR144" s="727"/>
      <c r="OUS144" s="727"/>
      <c r="OUT144" s="727"/>
      <c r="OUU144" s="727"/>
      <c r="OUV144" s="727"/>
      <c r="OUW144" s="727"/>
      <c r="OUX144" s="727"/>
      <c r="OUY144" s="727"/>
      <c r="OUZ144" s="727"/>
      <c r="OVA144" s="727"/>
      <c r="OVB144" s="727"/>
      <c r="OVC144" s="727"/>
      <c r="OVD144" s="727"/>
      <c r="OVE144" s="727"/>
      <c r="OVF144" s="727"/>
      <c r="OVG144" s="727"/>
      <c r="OVH144" s="727"/>
      <c r="OVI144" s="727"/>
      <c r="OVJ144" s="727"/>
      <c r="OVK144" s="727"/>
      <c r="OVL144" s="727"/>
      <c r="OVM144" s="727"/>
      <c r="OVN144" s="727"/>
      <c r="OVO144" s="727"/>
      <c r="OVP144" s="727"/>
      <c r="OVQ144" s="727"/>
      <c r="OVR144" s="727"/>
      <c r="OVS144" s="727"/>
      <c r="OVT144" s="727"/>
      <c r="OVU144" s="727"/>
      <c r="OVV144" s="727"/>
      <c r="OVW144" s="727"/>
      <c r="OVX144" s="727"/>
      <c r="OVY144" s="727"/>
      <c r="OVZ144" s="727"/>
      <c r="OWA144" s="727"/>
      <c r="OWB144" s="727"/>
      <c r="OWC144" s="727"/>
      <c r="OWD144" s="727"/>
      <c r="OWE144" s="727"/>
      <c r="OWF144" s="727"/>
      <c r="OWG144" s="727"/>
      <c r="OWH144" s="727"/>
      <c r="OWI144" s="727"/>
      <c r="OWJ144" s="727"/>
      <c r="OWK144" s="727"/>
      <c r="OWL144" s="727"/>
      <c r="OWM144" s="727"/>
      <c r="OWN144" s="727"/>
      <c r="OWO144" s="727"/>
      <c r="OWP144" s="727"/>
      <c r="OWQ144" s="727"/>
      <c r="OWR144" s="727"/>
      <c r="OWS144" s="727"/>
      <c r="OWT144" s="727"/>
      <c r="OWU144" s="727"/>
      <c r="OWV144" s="727"/>
      <c r="OWW144" s="727"/>
      <c r="OWX144" s="727"/>
      <c r="OWY144" s="727"/>
      <c r="OWZ144" s="727"/>
      <c r="OXA144" s="727"/>
      <c r="OXB144" s="727"/>
      <c r="OXC144" s="727"/>
      <c r="OXD144" s="727"/>
      <c r="OXE144" s="727"/>
      <c r="OXF144" s="727"/>
      <c r="OXG144" s="727"/>
      <c r="OXH144" s="727"/>
      <c r="OXI144" s="727"/>
      <c r="OXJ144" s="727"/>
      <c r="OXK144" s="727"/>
      <c r="OXL144" s="727"/>
      <c r="OXM144" s="727"/>
      <c r="OXN144" s="727"/>
      <c r="OXO144" s="727"/>
      <c r="OXP144" s="727"/>
      <c r="OXQ144" s="727"/>
      <c r="OXR144" s="727"/>
      <c r="OXS144" s="727"/>
      <c r="OXT144" s="727"/>
      <c r="OXU144" s="727"/>
      <c r="OXV144" s="727"/>
      <c r="OXW144" s="727"/>
      <c r="OXX144" s="727"/>
      <c r="OXY144" s="727"/>
      <c r="OXZ144" s="727"/>
      <c r="OYA144" s="727"/>
      <c r="OYB144" s="727"/>
      <c r="OYC144" s="727"/>
      <c r="OYD144" s="727"/>
      <c r="OYE144" s="727"/>
      <c r="OYF144" s="727"/>
      <c r="OYG144" s="727"/>
      <c r="OYH144" s="727"/>
      <c r="OYI144" s="727"/>
      <c r="OYJ144" s="727"/>
      <c r="OYK144" s="727"/>
      <c r="OYL144" s="727"/>
      <c r="OYM144" s="727"/>
      <c r="OYN144" s="727"/>
      <c r="OYO144" s="727"/>
      <c r="OYP144" s="727"/>
      <c r="OYQ144" s="727"/>
      <c r="OYR144" s="727"/>
      <c r="OYS144" s="727"/>
      <c r="OYT144" s="727"/>
      <c r="OYU144" s="727"/>
      <c r="OYV144" s="727"/>
      <c r="OYW144" s="727"/>
      <c r="OYX144" s="727"/>
      <c r="OYY144" s="727"/>
      <c r="OYZ144" s="727"/>
      <c r="OZA144" s="727"/>
      <c r="OZB144" s="727"/>
      <c r="OZC144" s="727"/>
      <c r="OZD144" s="727"/>
      <c r="OZE144" s="727"/>
      <c r="OZF144" s="727"/>
      <c r="OZG144" s="727"/>
      <c r="OZH144" s="727"/>
      <c r="OZI144" s="727"/>
      <c r="OZJ144" s="727"/>
      <c r="OZK144" s="727"/>
      <c r="OZL144" s="727"/>
      <c r="OZM144" s="727"/>
      <c r="OZN144" s="727"/>
      <c r="OZO144" s="727"/>
      <c r="OZP144" s="727"/>
      <c r="OZQ144" s="727"/>
      <c r="OZR144" s="727"/>
      <c r="OZS144" s="727"/>
      <c r="OZT144" s="727"/>
      <c r="OZU144" s="727"/>
      <c r="OZV144" s="727"/>
      <c r="OZW144" s="727"/>
      <c r="OZX144" s="727"/>
      <c r="OZY144" s="727"/>
      <c r="OZZ144" s="727"/>
      <c r="PAA144" s="727"/>
      <c r="PAB144" s="727"/>
      <c r="PAC144" s="727"/>
      <c r="PAD144" s="727"/>
      <c r="PAE144" s="727"/>
      <c r="PAF144" s="727"/>
      <c r="PAG144" s="727"/>
      <c r="PAH144" s="727"/>
      <c r="PAI144" s="727"/>
      <c r="PAJ144" s="727"/>
      <c r="PAK144" s="727"/>
      <c r="PAL144" s="727"/>
      <c r="PAM144" s="727"/>
      <c r="PAN144" s="727"/>
      <c r="PAO144" s="727"/>
      <c r="PAP144" s="727"/>
      <c r="PAQ144" s="727"/>
      <c r="PAR144" s="727"/>
      <c r="PAS144" s="727"/>
      <c r="PAT144" s="727"/>
      <c r="PAU144" s="727"/>
      <c r="PAV144" s="727"/>
      <c r="PAW144" s="727"/>
      <c r="PAX144" s="727"/>
      <c r="PAY144" s="727"/>
      <c r="PAZ144" s="727"/>
      <c r="PBA144" s="727"/>
      <c r="PBB144" s="727"/>
      <c r="PBC144" s="727"/>
      <c r="PBD144" s="727"/>
      <c r="PBE144" s="727"/>
      <c r="PBF144" s="727"/>
      <c r="PBG144" s="727"/>
      <c r="PBH144" s="727"/>
      <c r="PBI144" s="727"/>
      <c r="PBJ144" s="727"/>
      <c r="PBK144" s="727"/>
      <c r="PBL144" s="727"/>
      <c r="PBM144" s="727"/>
      <c r="PBN144" s="727"/>
      <c r="PBO144" s="727"/>
      <c r="PBP144" s="727"/>
      <c r="PBQ144" s="727"/>
      <c r="PBR144" s="727"/>
      <c r="PBS144" s="727"/>
      <c r="PBT144" s="727"/>
      <c r="PBU144" s="727"/>
      <c r="PBV144" s="727"/>
      <c r="PBW144" s="727"/>
      <c r="PBX144" s="727"/>
      <c r="PBY144" s="727"/>
      <c r="PBZ144" s="727"/>
      <c r="PCA144" s="727"/>
      <c r="PCB144" s="727"/>
      <c r="PCC144" s="727"/>
      <c r="PCD144" s="727"/>
      <c r="PCE144" s="727"/>
      <c r="PCF144" s="727"/>
      <c r="PCG144" s="727"/>
      <c r="PCH144" s="727"/>
      <c r="PCI144" s="727"/>
      <c r="PCJ144" s="727"/>
      <c r="PCK144" s="727"/>
      <c r="PCL144" s="727"/>
      <c r="PCM144" s="727"/>
      <c r="PCN144" s="727"/>
      <c r="PCO144" s="727"/>
      <c r="PCP144" s="727"/>
      <c r="PCQ144" s="727"/>
      <c r="PCR144" s="727"/>
      <c r="PCS144" s="727"/>
      <c r="PCT144" s="727"/>
      <c r="PCU144" s="727"/>
      <c r="PCV144" s="727"/>
      <c r="PCW144" s="727"/>
      <c r="PCX144" s="727"/>
      <c r="PCY144" s="727"/>
      <c r="PCZ144" s="727"/>
      <c r="PDA144" s="727"/>
      <c r="PDB144" s="727"/>
      <c r="PDC144" s="727"/>
      <c r="PDD144" s="727"/>
      <c r="PDE144" s="727"/>
      <c r="PDF144" s="727"/>
      <c r="PDG144" s="727"/>
      <c r="PDH144" s="727"/>
      <c r="PDI144" s="727"/>
      <c r="PDJ144" s="727"/>
      <c r="PDK144" s="727"/>
      <c r="PDL144" s="727"/>
      <c r="PDM144" s="727"/>
      <c r="PDN144" s="727"/>
      <c r="PDO144" s="727"/>
      <c r="PDP144" s="727"/>
      <c r="PDQ144" s="727"/>
      <c r="PDR144" s="727"/>
      <c r="PDS144" s="727"/>
      <c r="PDT144" s="727"/>
      <c r="PDU144" s="727"/>
      <c r="PDV144" s="727"/>
      <c r="PDW144" s="727"/>
      <c r="PDX144" s="727"/>
      <c r="PDY144" s="727"/>
      <c r="PDZ144" s="727"/>
      <c r="PEA144" s="727"/>
      <c r="PEB144" s="727"/>
      <c r="PEC144" s="727"/>
      <c r="PED144" s="727"/>
      <c r="PEE144" s="727"/>
      <c r="PEF144" s="727"/>
      <c r="PEG144" s="727"/>
      <c r="PEH144" s="727"/>
      <c r="PEI144" s="727"/>
      <c r="PEJ144" s="727"/>
      <c r="PEK144" s="727"/>
      <c r="PEL144" s="727"/>
      <c r="PEM144" s="727"/>
      <c r="PEN144" s="727"/>
      <c r="PEO144" s="727"/>
      <c r="PEP144" s="727"/>
      <c r="PEQ144" s="727"/>
      <c r="PER144" s="727"/>
      <c r="PES144" s="727"/>
      <c r="PET144" s="727"/>
      <c r="PEU144" s="727"/>
      <c r="PEV144" s="727"/>
      <c r="PEW144" s="727"/>
      <c r="PEX144" s="727"/>
      <c r="PEY144" s="727"/>
      <c r="PEZ144" s="727"/>
      <c r="PFA144" s="727"/>
      <c r="PFB144" s="727"/>
      <c r="PFC144" s="727"/>
      <c r="PFD144" s="727"/>
      <c r="PFE144" s="727"/>
      <c r="PFF144" s="727"/>
      <c r="PFG144" s="727"/>
      <c r="PFH144" s="727"/>
      <c r="PFI144" s="727"/>
      <c r="PFJ144" s="727"/>
      <c r="PFK144" s="727"/>
      <c r="PFL144" s="727"/>
      <c r="PFM144" s="727"/>
      <c r="PFN144" s="727"/>
      <c r="PFO144" s="727"/>
      <c r="PFP144" s="727"/>
      <c r="PFQ144" s="727"/>
      <c r="PFR144" s="727"/>
      <c r="PFS144" s="727"/>
      <c r="PFT144" s="727"/>
      <c r="PFU144" s="727"/>
      <c r="PFV144" s="727"/>
      <c r="PFW144" s="727"/>
      <c r="PFX144" s="727"/>
      <c r="PFY144" s="727"/>
      <c r="PFZ144" s="727"/>
      <c r="PGA144" s="727"/>
      <c r="PGB144" s="727"/>
      <c r="PGC144" s="727"/>
      <c r="PGD144" s="727"/>
      <c r="PGE144" s="727"/>
      <c r="PGF144" s="727"/>
      <c r="PGG144" s="727"/>
      <c r="PGH144" s="727"/>
      <c r="PGI144" s="727"/>
      <c r="PGJ144" s="727"/>
      <c r="PGK144" s="727"/>
      <c r="PGL144" s="727"/>
      <c r="PGM144" s="727"/>
      <c r="PGN144" s="727"/>
      <c r="PGO144" s="727"/>
      <c r="PGP144" s="727"/>
      <c r="PGQ144" s="727"/>
      <c r="PGR144" s="727"/>
      <c r="PGS144" s="727"/>
      <c r="PGT144" s="727"/>
      <c r="PGU144" s="727"/>
      <c r="PGV144" s="727"/>
      <c r="PGW144" s="727"/>
      <c r="PGX144" s="727"/>
      <c r="PGY144" s="727"/>
      <c r="PGZ144" s="727"/>
      <c r="PHA144" s="727"/>
      <c r="PHB144" s="727"/>
      <c r="PHC144" s="727"/>
      <c r="PHD144" s="727"/>
      <c r="PHE144" s="727"/>
      <c r="PHF144" s="727"/>
      <c r="PHG144" s="727"/>
      <c r="PHH144" s="727"/>
      <c r="PHI144" s="727"/>
      <c r="PHJ144" s="727"/>
      <c r="PHK144" s="727"/>
      <c r="PHL144" s="727"/>
      <c r="PHM144" s="727"/>
      <c r="PHN144" s="727"/>
      <c r="PHO144" s="727"/>
      <c r="PHP144" s="727"/>
      <c r="PHQ144" s="727"/>
      <c r="PHR144" s="727"/>
      <c r="PHS144" s="727"/>
      <c r="PHT144" s="727"/>
      <c r="PHU144" s="727"/>
      <c r="PHV144" s="727"/>
      <c r="PHW144" s="727"/>
      <c r="PHX144" s="727"/>
      <c r="PHY144" s="727"/>
      <c r="PHZ144" s="727"/>
      <c r="PIA144" s="727"/>
      <c r="PIB144" s="727"/>
      <c r="PIC144" s="727"/>
      <c r="PID144" s="727"/>
      <c r="PIE144" s="727"/>
      <c r="PIF144" s="727"/>
      <c r="PIG144" s="727"/>
      <c r="PIH144" s="727"/>
      <c r="PII144" s="727"/>
      <c r="PIJ144" s="727"/>
      <c r="PIK144" s="727"/>
      <c r="PIL144" s="727"/>
      <c r="PIM144" s="727"/>
      <c r="PIN144" s="727"/>
      <c r="PIO144" s="727"/>
      <c r="PIP144" s="727"/>
      <c r="PIQ144" s="727"/>
      <c r="PIR144" s="727"/>
      <c r="PIS144" s="727"/>
      <c r="PIT144" s="727"/>
      <c r="PIU144" s="727"/>
      <c r="PIV144" s="727"/>
      <c r="PIW144" s="727"/>
      <c r="PIX144" s="727"/>
      <c r="PIY144" s="727"/>
      <c r="PIZ144" s="727"/>
      <c r="PJA144" s="727"/>
      <c r="PJB144" s="727"/>
      <c r="PJC144" s="727"/>
      <c r="PJD144" s="727"/>
      <c r="PJE144" s="727"/>
      <c r="PJF144" s="727"/>
      <c r="PJG144" s="727"/>
      <c r="PJH144" s="727"/>
      <c r="PJI144" s="727"/>
      <c r="PJJ144" s="727"/>
      <c r="PJK144" s="727"/>
      <c r="PJL144" s="727"/>
      <c r="PJM144" s="727"/>
      <c r="PJN144" s="727"/>
      <c r="PJO144" s="727"/>
      <c r="PJP144" s="727"/>
      <c r="PJQ144" s="727"/>
      <c r="PJR144" s="727"/>
      <c r="PJS144" s="727"/>
      <c r="PJT144" s="727"/>
      <c r="PJU144" s="727"/>
      <c r="PJV144" s="727"/>
      <c r="PJW144" s="727"/>
      <c r="PJX144" s="727"/>
      <c r="PJY144" s="727"/>
      <c r="PJZ144" s="727"/>
      <c r="PKA144" s="727"/>
      <c r="PKB144" s="727"/>
      <c r="PKC144" s="727"/>
      <c r="PKD144" s="727"/>
      <c r="PKE144" s="727"/>
      <c r="PKF144" s="727"/>
      <c r="PKG144" s="727"/>
      <c r="PKH144" s="727"/>
      <c r="PKI144" s="727"/>
      <c r="PKJ144" s="727"/>
      <c r="PKK144" s="727"/>
      <c r="PKL144" s="727"/>
      <c r="PKM144" s="727"/>
      <c r="PKN144" s="727"/>
      <c r="PKO144" s="727"/>
      <c r="PKP144" s="727"/>
      <c r="PKQ144" s="727"/>
      <c r="PKR144" s="727"/>
      <c r="PKS144" s="727"/>
      <c r="PKT144" s="727"/>
      <c r="PKU144" s="727"/>
      <c r="PKV144" s="727"/>
      <c r="PKW144" s="727"/>
      <c r="PKX144" s="727"/>
      <c r="PKY144" s="727"/>
      <c r="PKZ144" s="727"/>
      <c r="PLA144" s="727"/>
      <c r="PLB144" s="727"/>
      <c r="PLC144" s="727"/>
      <c r="PLD144" s="727"/>
      <c r="PLE144" s="727"/>
      <c r="PLF144" s="727"/>
      <c r="PLG144" s="727"/>
      <c r="PLH144" s="727"/>
      <c r="PLI144" s="727"/>
      <c r="PLJ144" s="727"/>
      <c r="PLK144" s="727"/>
      <c r="PLL144" s="727"/>
      <c r="PLM144" s="727"/>
      <c r="PLN144" s="727"/>
      <c r="PLO144" s="727"/>
      <c r="PLP144" s="727"/>
      <c r="PLQ144" s="727"/>
      <c r="PLR144" s="727"/>
      <c r="PLS144" s="727"/>
      <c r="PLT144" s="727"/>
      <c r="PLU144" s="727"/>
      <c r="PLV144" s="727"/>
      <c r="PLW144" s="727"/>
      <c r="PLX144" s="727"/>
      <c r="PLY144" s="727"/>
      <c r="PLZ144" s="727"/>
      <c r="PMA144" s="727"/>
      <c r="PMB144" s="727"/>
      <c r="PMC144" s="727"/>
      <c r="PMD144" s="727"/>
      <c r="PME144" s="727"/>
      <c r="PMF144" s="727"/>
      <c r="PMG144" s="727"/>
      <c r="PMH144" s="727"/>
      <c r="PMI144" s="727"/>
      <c r="PMJ144" s="727"/>
      <c r="PMK144" s="727"/>
      <c r="PML144" s="727"/>
      <c r="PMM144" s="727"/>
      <c r="PMN144" s="727"/>
      <c r="PMO144" s="727"/>
      <c r="PMP144" s="727"/>
      <c r="PMQ144" s="727"/>
      <c r="PMR144" s="727"/>
      <c r="PMS144" s="727"/>
      <c r="PMT144" s="727"/>
      <c r="PMU144" s="727"/>
      <c r="PMV144" s="727"/>
      <c r="PMW144" s="727"/>
      <c r="PMX144" s="727"/>
      <c r="PMY144" s="727"/>
      <c r="PMZ144" s="727"/>
      <c r="PNA144" s="727"/>
      <c r="PNB144" s="727"/>
      <c r="PNC144" s="727"/>
      <c r="PND144" s="727"/>
      <c r="PNE144" s="727"/>
      <c r="PNF144" s="727"/>
      <c r="PNG144" s="727"/>
      <c r="PNH144" s="727"/>
      <c r="PNI144" s="727"/>
      <c r="PNJ144" s="727"/>
      <c r="PNK144" s="727"/>
      <c r="PNL144" s="727"/>
      <c r="PNM144" s="727"/>
      <c r="PNN144" s="727"/>
      <c r="PNO144" s="727"/>
      <c r="PNP144" s="727"/>
      <c r="PNQ144" s="727"/>
      <c r="PNR144" s="727"/>
      <c r="PNS144" s="727"/>
      <c r="PNT144" s="727"/>
      <c r="PNU144" s="727"/>
      <c r="PNV144" s="727"/>
      <c r="PNW144" s="727"/>
      <c r="PNX144" s="727"/>
      <c r="PNY144" s="727"/>
      <c r="PNZ144" s="727"/>
      <c r="POA144" s="727"/>
      <c r="POB144" s="727"/>
      <c r="POC144" s="727"/>
      <c r="POD144" s="727"/>
      <c r="POE144" s="727"/>
      <c r="POF144" s="727"/>
      <c r="POG144" s="727"/>
      <c r="POH144" s="727"/>
      <c r="POI144" s="727"/>
      <c r="POJ144" s="727"/>
      <c r="POK144" s="727"/>
      <c r="POL144" s="727"/>
      <c r="POM144" s="727"/>
      <c r="PON144" s="727"/>
      <c r="POO144" s="727"/>
      <c r="POP144" s="727"/>
      <c r="POQ144" s="727"/>
      <c r="POR144" s="727"/>
      <c r="POS144" s="727"/>
      <c r="POT144" s="727"/>
      <c r="POU144" s="727"/>
      <c r="POV144" s="727"/>
      <c r="POW144" s="727"/>
      <c r="POX144" s="727"/>
      <c r="POY144" s="727"/>
      <c r="POZ144" s="727"/>
      <c r="PPA144" s="727"/>
      <c r="PPB144" s="727"/>
      <c r="PPC144" s="727"/>
      <c r="PPD144" s="727"/>
      <c r="PPE144" s="727"/>
      <c r="PPF144" s="727"/>
      <c r="PPG144" s="727"/>
      <c r="PPH144" s="727"/>
      <c r="PPI144" s="727"/>
      <c r="PPJ144" s="727"/>
      <c r="PPK144" s="727"/>
      <c r="PPL144" s="727"/>
      <c r="PPM144" s="727"/>
      <c r="PPN144" s="727"/>
      <c r="PPO144" s="727"/>
      <c r="PPP144" s="727"/>
      <c r="PPQ144" s="727"/>
      <c r="PPR144" s="727"/>
      <c r="PPS144" s="727"/>
      <c r="PPT144" s="727"/>
      <c r="PPU144" s="727"/>
      <c r="PPV144" s="727"/>
      <c r="PPW144" s="727"/>
      <c r="PPX144" s="727"/>
      <c r="PPY144" s="727"/>
      <c r="PPZ144" s="727"/>
      <c r="PQA144" s="727"/>
      <c r="PQB144" s="727"/>
      <c r="PQC144" s="727"/>
      <c r="PQD144" s="727"/>
      <c r="PQE144" s="727"/>
      <c r="PQF144" s="727"/>
      <c r="PQG144" s="727"/>
      <c r="PQH144" s="727"/>
      <c r="PQI144" s="727"/>
      <c r="PQJ144" s="727"/>
      <c r="PQK144" s="727"/>
      <c r="PQL144" s="727"/>
      <c r="PQM144" s="727"/>
      <c r="PQN144" s="727"/>
      <c r="PQO144" s="727"/>
      <c r="PQP144" s="727"/>
      <c r="PQQ144" s="727"/>
      <c r="PQR144" s="727"/>
      <c r="PQS144" s="727"/>
      <c r="PQT144" s="727"/>
      <c r="PQU144" s="727"/>
      <c r="PQV144" s="727"/>
      <c r="PQW144" s="727"/>
      <c r="PQX144" s="727"/>
      <c r="PQY144" s="727"/>
      <c r="PQZ144" s="727"/>
      <c r="PRA144" s="727"/>
      <c r="PRB144" s="727"/>
      <c r="PRC144" s="727"/>
      <c r="PRD144" s="727"/>
      <c r="PRE144" s="727"/>
      <c r="PRF144" s="727"/>
      <c r="PRG144" s="727"/>
      <c r="PRH144" s="727"/>
      <c r="PRI144" s="727"/>
      <c r="PRJ144" s="727"/>
      <c r="PRK144" s="727"/>
      <c r="PRL144" s="727"/>
      <c r="PRM144" s="727"/>
      <c r="PRN144" s="727"/>
      <c r="PRO144" s="727"/>
      <c r="PRP144" s="727"/>
      <c r="PRQ144" s="727"/>
      <c r="PRR144" s="727"/>
      <c r="PRS144" s="727"/>
      <c r="PRT144" s="727"/>
      <c r="PRU144" s="727"/>
      <c r="PRV144" s="727"/>
      <c r="PRW144" s="727"/>
      <c r="PRX144" s="727"/>
      <c r="PRY144" s="727"/>
      <c r="PRZ144" s="727"/>
      <c r="PSA144" s="727"/>
      <c r="PSB144" s="727"/>
      <c r="PSC144" s="727"/>
      <c r="PSD144" s="727"/>
      <c r="PSE144" s="727"/>
      <c r="PSF144" s="727"/>
      <c r="PSG144" s="727"/>
      <c r="PSH144" s="727"/>
      <c r="PSI144" s="727"/>
      <c r="PSJ144" s="727"/>
      <c r="PSK144" s="727"/>
      <c r="PSL144" s="727"/>
      <c r="PSM144" s="727"/>
      <c r="PSN144" s="727"/>
      <c r="PSO144" s="727"/>
      <c r="PSP144" s="727"/>
      <c r="PSQ144" s="727"/>
      <c r="PSR144" s="727"/>
      <c r="PSS144" s="727"/>
      <c r="PST144" s="727"/>
      <c r="PSU144" s="727"/>
      <c r="PSV144" s="727"/>
      <c r="PSW144" s="727"/>
      <c r="PSX144" s="727"/>
      <c r="PSY144" s="727"/>
      <c r="PSZ144" s="727"/>
      <c r="PTA144" s="727"/>
      <c r="PTB144" s="727"/>
      <c r="PTC144" s="727"/>
      <c r="PTD144" s="727"/>
      <c r="PTE144" s="727"/>
      <c r="PTF144" s="727"/>
      <c r="PTG144" s="727"/>
      <c r="PTH144" s="727"/>
      <c r="PTI144" s="727"/>
      <c r="PTJ144" s="727"/>
      <c r="PTK144" s="727"/>
      <c r="PTL144" s="727"/>
      <c r="PTM144" s="727"/>
      <c r="PTN144" s="727"/>
      <c r="PTO144" s="727"/>
      <c r="PTP144" s="727"/>
      <c r="PTQ144" s="727"/>
      <c r="PTR144" s="727"/>
      <c r="PTS144" s="727"/>
      <c r="PTT144" s="727"/>
      <c r="PTU144" s="727"/>
      <c r="PTV144" s="727"/>
      <c r="PTW144" s="727"/>
      <c r="PTX144" s="727"/>
      <c r="PTY144" s="727"/>
      <c r="PTZ144" s="727"/>
      <c r="PUA144" s="727"/>
      <c r="PUB144" s="727"/>
      <c r="PUC144" s="727"/>
      <c r="PUD144" s="727"/>
      <c r="PUE144" s="727"/>
      <c r="PUF144" s="727"/>
      <c r="PUG144" s="727"/>
      <c r="PUH144" s="727"/>
      <c r="PUI144" s="727"/>
      <c r="PUJ144" s="727"/>
      <c r="PUK144" s="727"/>
      <c r="PUL144" s="727"/>
      <c r="PUM144" s="727"/>
      <c r="PUN144" s="727"/>
      <c r="PUO144" s="727"/>
      <c r="PUP144" s="727"/>
      <c r="PUQ144" s="727"/>
      <c r="PUR144" s="727"/>
      <c r="PUS144" s="727"/>
      <c r="PUT144" s="727"/>
      <c r="PUU144" s="727"/>
      <c r="PUV144" s="727"/>
      <c r="PUW144" s="727"/>
      <c r="PUX144" s="727"/>
      <c r="PUY144" s="727"/>
      <c r="PUZ144" s="727"/>
      <c r="PVA144" s="727"/>
      <c r="PVB144" s="727"/>
      <c r="PVC144" s="727"/>
      <c r="PVD144" s="727"/>
      <c r="PVE144" s="727"/>
      <c r="PVF144" s="727"/>
      <c r="PVG144" s="727"/>
      <c r="PVH144" s="727"/>
      <c r="PVI144" s="727"/>
      <c r="PVJ144" s="727"/>
      <c r="PVK144" s="727"/>
      <c r="PVL144" s="727"/>
      <c r="PVM144" s="727"/>
      <c r="PVN144" s="727"/>
      <c r="PVO144" s="727"/>
      <c r="PVP144" s="727"/>
      <c r="PVQ144" s="727"/>
      <c r="PVR144" s="727"/>
      <c r="PVS144" s="727"/>
      <c r="PVT144" s="727"/>
      <c r="PVU144" s="727"/>
      <c r="PVV144" s="727"/>
      <c r="PVW144" s="727"/>
      <c r="PVX144" s="727"/>
      <c r="PVY144" s="727"/>
      <c r="PVZ144" s="727"/>
      <c r="PWA144" s="727"/>
      <c r="PWB144" s="727"/>
      <c r="PWC144" s="727"/>
      <c r="PWD144" s="727"/>
      <c r="PWE144" s="727"/>
      <c r="PWF144" s="727"/>
      <c r="PWG144" s="727"/>
      <c r="PWH144" s="727"/>
      <c r="PWI144" s="727"/>
      <c r="PWJ144" s="727"/>
      <c r="PWK144" s="727"/>
      <c r="PWL144" s="727"/>
      <c r="PWM144" s="727"/>
      <c r="PWN144" s="727"/>
      <c r="PWO144" s="727"/>
      <c r="PWP144" s="727"/>
      <c r="PWQ144" s="727"/>
      <c r="PWR144" s="727"/>
      <c r="PWS144" s="727"/>
      <c r="PWT144" s="727"/>
      <c r="PWU144" s="727"/>
      <c r="PWV144" s="727"/>
      <c r="PWW144" s="727"/>
      <c r="PWX144" s="727"/>
      <c r="PWY144" s="727"/>
      <c r="PWZ144" s="727"/>
      <c r="PXA144" s="727"/>
      <c r="PXB144" s="727"/>
      <c r="PXC144" s="727"/>
      <c r="PXD144" s="727"/>
      <c r="PXE144" s="727"/>
      <c r="PXF144" s="727"/>
      <c r="PXG144" s="727"/>
      <c r="PXH144" s="727"/>
      <c r="PXI144" s="727"/>
      <c r="PXJ144" s="727"/>
      <c r="PXK144" s="727"/>
      <c r="PXL144" s="727"/>
      <c r="PXM144" s="727"/>
      <c r="PXN144" s="727"/>
      <c r="PXO144" s="727"/>
      <c r="PXP144" s="727"/>
      <c r="PXQ144" s="727"/>
      <c r="PXR144" s="727"/>
      <c r="PXS144" s="727"/>
      <c r="PXT144" s="727"/>
      <c r="PXU144" s="727"/>
      <c r="PXV144" s="727"/>
      <c r="PXW144" s="727"/>
      <c r="PXX144" s="727"/>
      <c r="PXY144" s="727"/>
      <c r="PXZ144" s="727"/>
      <c r="PYA144" s="727"/>
      <c r="PYB144" s="727"/>
      <c r="PYC144" s="727"/>
      <c r="PYD144" s="727"/>
      <c r="PYE144" s="727"/>
      <c r="PYF144" s="727"/>
      <c r="PYG144" s="727"/>
      <c r="PYH144" s="727"/>
      <c r="PYI144" s="727"/>
      <c r="PYJ144" s="727"/>
      <c r="PYK144" s="727"/>
      <c r="PYL144" s="727"/>
      <c r="PYM144" s="727"/>
      <c r="PYN144" s="727"/>
      <c r="PYO144" s="727"/>
      <c r="PYP144" s="727"/>
      <c r="PYQ144" s="727"/>
      <c r="PYR144" s="727"/>
      <c r="PYS144" s="727"/>
      <c r="PYT144" s="727"/>
      <c r="PYU144" s="727"/>
      <c r="PYV144" s="727"/>
      <c r="PYW144" s="727"/>
      <c r="PYX144" s="727"/>
      <c r="PYY144" s="727"/>
      <c r="PYZ144" s="727"/>
      <c r="PZA144" s="727"/>
      <c r="PZB144" s="727"/>
      <c r="PZC144" s="727"/>
      <c r="PZD144" s="727"/>
      <c r="PZE144" s="727"/>
      <c r="PZF144" s="727"/>
      <c r="PZG144" s="727"/>
      <c r="PZH144" s="727"/>
      <c r="PZI144" s="727"/>
      <c r="PZJ144" s="727"/>
      <c r="PZK144" s="727"/>
      <c r="PZL144" s="727"/>
      <c r="PZM144" s="727"/>
      <c r="PZN144" s="727"/>
      <c r="PZO144" s="727"/>
      <c r="PZP144" s="727"/>
      <c r="PZQ144" s="727"/>
      <c r="PZR144" s="727"/>
      <c r="PZS144" s="727"/>
      <c r="PZT144" s="727"/>
      <c r="PZU144" s="727"/>
      <c r="PZV144" s="727"/>
      <c r="PZW144" s="727"/>
      <c r="PZX144" s="727"/>
      <c r="PZY144" s="727"/>
      <c r="PZZ144" s="727"/>
      <c r="QAA144" s="727"/>
      <c r="QAB144" s="727"/>
      <c r="QAC144" s="727"/>
      <c r="QAD144" s="727"/>
      <c r="QAE144" s="727"/>
      <c r="QAF144" s="727"/>
      <c r="QAG144" s="727"/>
      <c r="QAH144" s="727"/>
      <c r="QAI144" s="727"/>
      <c r="QAJ144" s="727"/>
      <c r="QAK144" s="727"/>
      <c r="QAL144" s="727"/>
      <c r="QAM144" s="727"/>
      <c r="QAN144" s="727"/>
      <c r="QAO144" s="727"/>
      <c r="QAP144" s="727"/>
      <c r="QAQ144" s="727"/>
      <c r="QAR144" s="727"/>
      <c r="QAS144" s="727"/>
      <c r="QAT144" s="727"/>
      <c r="QAU144" s="727"/>
      <c r="QAV144" s="727"/>
      <c r="QAW144" s="727"/>
      <c r="QAX144" s="727"/>
      <c r="QAY144" s="727"/>
      <c r="QAZ144" s="727"/>
      <c r="QBA144" s="727"/>
      <c r="QBB144" s="727"/>
      <c r="QBC144" s="727"/>
      <c r="QBD144" s="727"/>
      <c r="QBE144" s="727"/>
      <c r="QBF144" s="727"/>
      <c r="QBG144" s="727"/>
      <c r="QBH144" s="727"/>
      <c r="QBI144" s="727"/>
      <c r="QBJ144" s="727"/>
      <c r="QBK144" s="727"/>
      <c r="QBL144" s="727"/>
      <c r="QBM144" s="727"/>
      <c r="QBN144" s="727"/>
      <c r="QBO144" s="727"/>
      <c r="QBP144" s="727"/>
      <c r="QBQ144" s="727"/>
      <c r="QBR144" s="727"/>
      <c r="QBS144" s="727"/>
      <c r="QBT144" s="727"/>
      <c r="QBU144" s="727"/>
      <c r="QBV144" s="727"/>
      <c r="QBW144" s="727"/>
      <c r="QBX144" s="727"/>
      <c r="QBY144" s="727"/>
      <c r="QBZ144" s="727"/>
      <c r="QCA144" s="727"/>
      <c r="QCB144" s="727"/>
      <c r="QCC144" s="727"/>
      <c r="QCD144" s="727"/>
      <c r="QCE144" s="727"/>
      <c r="QCF144" s="727"/>
      <c r="QCG144" s="727"/>
      <c r="QCH144" s="727"/>
      <c r="QCI144" s="727"/>
      <c r="QCJ144" s="727"/>
      <c r="QCK144" s="727"/>
      <c r="QCL144" s="727"/>
      <c r="QCM144" s="727"/>
      <c r="QCN144" s="727"/>
      <c r="QCO144" s="727"/>
      <c r="QCP144" s="727"/>
      <c r="QCQ144" s="727"/>
      <c r="QCR144" s="727"/>
      <c r="QCS144" s="727"/>
      <c r="QCT144" s="727"/>
      <c r="QCU144" s="727"/>
      <c r="QCV144" s="727"/>
      <c r="QCW144" s="727"/>
      <c r="QCX144" s="727"/>
      <c r="QCY144" s="727"/>
      <c r="QCZ144" s="727"/>
      <c r="QDA144" s="727"/>
      <c r="QDB144" s="727"/>
      <c r="QDC144" s="727"/>
      <c r="QDD144" s="727"/>
      <c r="QDE144" s="727"/>
      <c r="QDF144" s="727"/>
      <c r="QDG144" s="727"/>
      <c r="QDH144" s="727"/>
      <c r="QDI144" s="727"/>
      <c r="QDJ144" s="727"/>
      <c r="QDK144" s="727"/>
      <c r="QDL144" s="727"/>
      <c r="QDM144" s="727"/>
      <c r="QDN144" s="727"/>
      <c r="QDO144" s="727"/>
      <c r="QDP144" s="727"/>
      <c r="QDQ144" s="727"/>
      <c r="QDR144" s="727"/>
      <c r="QDS144" s="727"/>
      <c r="QDT144" s="727"/>
      <c r="QDU144" s="727"/>
      <c r="QDV144" s="727"/>
      <c r="QDW144" s="727"/>
      <c r="QDX144" s="727"/>
      <c r="QDY144" s="727"/>
      <c r="QDZ144" s="727"/>
      <c r="QEA144" s="727"/>
      <c r="QEB144" s="727"/>
      <c r="QEC144" s="727"/>
      <c r="QED144" s="727"/>
      <c r="QEE144" s="727"/>
      <c r="QEF144" s="727"/>
      <c r="QEG144" s="727"/>
      <c r="QEH144" s="727"/>
      <c r="QEI144" s="727"/>
      <c r="QEJ144" s="727"/>
      <c r="QEK144" s="727"/>
      <c r="QEL144" s="727"/>
      <c r="QEM144" s="727"/>
      <c r="QEN144" s="727"/>
      <c r="QEO144" s="727"/>
      <c r="QEP144" s="727"/>
      <c r="QEQ144" s="727"/>
      <c r="QER144" s="727"/>
      <c r="QES144" s="727"/>
      <c r="QET144" s="727"/>
      <c r="QEU144" s="727"/>
      <c r="QEV144" s="727"/>
      <c r="QEW144" s="727"/>
      <c r="QEX144" s="727"/>
      <c r="QEY144" s="727"/>
      <c r="QEZ144" s="727"/>
      <c r="QFA144" s="727"/>
      <c r="QFB144" s="727"/>
      <c r="QFC144" s="727"/>
      <c r="QFD144" s="727"/>
      <c r="QFE144" s="727"/>
      <c r="QFF144" s="727"/>
      <c r="QFG144" s="727"/>
      <c r="QFH144" s="727"/>
      <c r="QFI144" s="727"/>
      <c r="QFJ144" s="727"/>
      <c r="QFK144" s="727"/>
      <c r="QFL144" s="727"/>
      <c r="QFM144" s="727"/>
      <c r="QFN144" s="727"/>
      <c r="QFO144" s="727"/>
      <c r="QFP144" s="727"/>
      <c r="QFQ144" s="727"/>
      <c r="QFR144" s="727"/>
      <c r="QFS144" s="727"/>
      <c r="QFT144" s="727"/>
      <c r="QFU144" s="727"/>
      <c r="QFV144" s="727"/>
      <c r="QFW144" s="727"/>
      <c r="QFX144" s="727"/>
      <c r="QFY144" s="727"/>
      <c r="QFZ144" s="727"/>
      <c r="QGA144" s="727"/>
      <c r="QGB144" s="727"/>
      <c r="QGC144" s="727"/>
      <c r="QGD144" s="727"/>
      <c r="QGE144" s="727"/>
      <c r="QGF144" s="727"/>
      <c r="QGG144" s="727"/>
      <c r="QGH144" s="727"/>
      <c r="QGI144" s="727"/>
      <c r="QGJ144" s="727"/>
      <c r="QGK144" s="727"/>
      <c r="QGL144" s="727"/>
      <c r="QGM144" s="727"/>
      <c r="QGN144" s="727"/>
      <c r="QGO144" s="727"/>
      <c r="QGP144" s="727"/>
      <c r="QGQ144" s="727"/>
      <c r="QGR144" s="727"/>
      <c r="QGS144" s="727"/>
      <c r="QGT144" s="727"/>
      <c r="QGU144" s="727"/>
      <c r="QGV144" s="727"/>
      <c r="QGW144" s="727"/>
      <c r="QGX144" s="727"/>
      <c r="QGY144" s="727"/>
      <c r="QGZ144" s="727"/>
      <c r="QHA144" s="727"/>
      <c r="QHB144" s="727"/>
      <c r="QHC144" s="727"/>
      <c r="QHD144" s="727"/>
      <c r="QHE144" s="727"/>
      <c r="QHF144" s="727"/>
      <c r="QHG144" s="727"/>
      <c r="QHH144" s="727"/>
      <c r="QHI144" s="727"/>
      <c r="QHJ144" s="727"/>
      <c r="QHK144" s="727"/>
      <c r="QHL144" s="727"/>
      <c r="QHM144" s="727"/>
      <c r="QHN144" s="727"/>
      <c r="QHO144" s="727"/>
      <c r="QHP144" s="727"/>
      <c r="QHQ144" s="727"/>
      <c r="QHR144" s="727"/>
      <c r="QHS144" s="727"/>
      <c r="QHT144" s="727"/>
      <c r="QHU144" s="727"/>
      <c r="QHV144" s="727"/>
      <c r="QHW144" s="727"/>
      <c r="QHX144" s="727"/>
      <c r="QHY144" s="727"/>
      <c r="QHZ144" s="727"/>
      <c r="QIA144" s="727"/>
      <c r="QIB144" s="727"/>
      <c r="QIC144" s="727"/>
      <c r="QID144" s="727"/>
      <c r="QIE144" s="727"/>
      <c r="QIF144" s="727"/>
      <c r="QIG144" s="727"/>
      <c r="QIH144" s="727"/>
      <c r="QII144" s="727"/>
      <c r="QIJ144" s="727"/>
      <c r="QIK144" s="727"/>
      <c r="QIL144" s="727"/>
      <c r="QIM144" s="727"/>
      <c r="QIN144" s="727"/>
      <c r="QIO144" s="727"/>
      <c r="QIP144" s="727"/>
      <c r="QIQ144" s="727"/>
      <c r="QIR144" s="727"/>
      <c r="QIS144" s="727"/>
      <c r="QIT144" s="727"/>
      <c r="QIU144" s="727"/>
      <c r="QIV144" s="727"/>
      <c r="QIW144" s="727"/>
      <c r="QIX144" s="727"/>
      <c r="QIY144" s="727"/>
      <c r="QIZ144" s="727"/>
      <c r="QJA144" s="727"/>
      <c r="QJB144" s="727"/>
      <c r="QJC144" s="727"/>
      <c r="QJD144" s="727"/>
      <c r="QJE144" s="727"/>
      <c r="QJF144" s="727"/>
      <c r="QJG144" s="727"/>
      <c r="QJH144" s="727"/>
      <c r="QJI144" s="727"/>
      <c r="QJJ144" s="727"/>
      <c r="QJK144" s="727"/>
      <c r="QJL144" s="727"/>
      <c r="QJM144" s="727"/>
      <c r="QJN144" s="727"/>
      <c r="QJO144" s="727"/>
      <c r="QJP144" s="727"/>
      <c r="QJQ144" s="727"/>
      <c r="QJR144" s="727"/>
      <c r="QJS144" s="727"/>
      <c r="QJT144" s="727"/>
      <c r="QJU144" s="727"/>
      <c r="QJV144" s="727"/>
      <c r="QJW144" s="727"/>
      <c r="QJX144" s="727"/>
      <c r="QJY144" s="727"/>
      <c r="QJZ144" s="727"/>
      <c r="QKA144" s="727"/>
      <c r="QKB144" s="727"/>
      <c r="QKC144" s="727"/>
      <c r="QKD144" s="727"/>
      <c r="QKE144" s="727"/>
      <c r="QKF144" s="727"/>
      <c r="QKG144" s="727"/>
      <c r="QKH144" s="727"/>
      <c r="QKI144" s="727"/>
      <c r="QKJ144" s="727"/>
      <c r="QKK144" s="727"/>
      <c r="QKL144" s="727"/>
      <c r="QKM144" s="727"/>
      <c r="QKN144" s="727"/>
      <c r="QKO144" s="727"/>
      <c r="QKP144" s="727"/>
      <c r="QKQ144" s="727"/>
      <c r="QKR144" s="727"/>
      <c r="QKS144" s="727"/>
      <c r="QKT144" s="727"/>
      <c r="QKU144" s="727"/>
      <c r="QKV144" s="727"/>
      <c r="QKW144" s="727"/>
      <c r="QKX144" s="727"/>
      <c r="QKY144" s="727"/>
      <c r="QKZ144" s="727"/>
      <c r="QLA144" s="727"/>
      <c r="QLB144" s="727"/>
      <c r="QLC144" s="727"/>
      <c r="QLD144" s="727"/>
      <c r="QLE144" s="727"/>
      <c r="QLF144" s="727"/>
      <c r="QLG144" s="727"/>
      <c r="QLH144" s="727"/>
      <c r="QLI144" s="727"/>
      <c r="QLJ144" s="727"/>
      <c r="QLK144" s="727"/>
      <c r="QLL144" s="727"/>
      <c r="QLM144" s="727"/>
      <c r="QLN144" s="727"/>
      <c r="QLO144" s="727"/>
      <c r="QLP144" s="727"/>
      <c r="QLQ144" s="727"/>
      <c r="QLR144" s="727"/>
      <c r="QLS144" s="727"/>
      <c r="QLT144" s="727"/>
      <c r="QLU144" s="727"/>
      <c r="QLV144" s="727"/>
      <c r="QLW144" s="727"/>
      <c r="QLX144" s="727"/>
      <c r="QLY144" s="727"/>
      <c r="QLZ144" s="727"/>
      <c r="QMA144" s="727"/>
      <c r="QMB144" s="727"/>
      <c r="QMC144" s="727"/>
      <c r="QMD144" s="727"/>
      <c r="QME144" s="727"/>
      <c r="QMF144" s="727"/>
      <c r="QMG144" s="727"/>
      <c r="QMH144" s="727"/>
      <c r="QMI144" s="727"/>
      <c r="QMJ144" s="727"/>
      <c r="QMK144" s="727"/>
      <c r="QML144" s="727"/>
      <c r="QMM144" s="727"/>
      <c r="QMN144" s="727"/>
      <c r="QMO144" s="727"/>
      <c r="QMP144" s="727"/>
      <c r="QMQ144" s="727"/>
      <c r="QMR144" s="727"/>
      <c r="QMS144" s="727"/>
      <c r="QMT144" s="727"/>
      <c r="QMU144" s="727"/>
      <c r="QMV144" s="727"/>
      <c r="QMW144" s="727"/>
      <c r="QMX144" s="727"/>
      <c r="QMY144" s="727"/>
      <c r="QMZ144" s="727"/>
      <c r="QNA144" s="727"/>
      <c r="QNB144" s="727"/>
      <c r="QNC144" s="727"/>
      <c r="QND144" s="727"/>
      <c r="QNE144" s="727"/>
      <c r="QNF144" s="727"/>
      <c r="QNG144" s="727"/>
      <c r="QNH144" s="727"/>
      <c r="QNI144" s="727"/>
      <c r="QNJ144" s="727"/>
      <c r="QNK144" s="727"/>
      <c r="QNL144" s="727"/>
      <c r="QNM144" s="727"/>
      <c r="QNN144" s="727"/>
      <c r="QNO144" s="727"/>
      <c r="QNP144" s="727"/>
      <c r="QNQ144" s="727"/>
      <c r="QNR144" s="727"/>
      <c r="QNS144" s="727"/>
      <c r="QNT144" s="727"/>
      <c r="QNU144" s="727"/>
      <c r="QNV144" s="727"/>
      <c r="QNW144" s="727"/>
      <c r="QNX144" s="727"/>
      <c r="QNY144" s="727"/>
      <c r="QNZ144" s="727"/>
      <c r="QOA144" s="727"/>
      <c r="QOB144" s="727"/>
      <c r="QOC144" s="727"/>
      <c r="QOD144" s="727"/>
      <c r="QOE144" s="727"/>
      <c r="QOF144" s="727"/>
      <c r="QOG144" s="727"/>
      <c r="QOH144" s="727"/>
      <c r="QOI144" s="727"/>
      <c r="QOJ144" s="727"/>
      <c r="QOK144" s="727"/>
      <c r="QOL144" s="727"/>
      <c r="QOM144" s="727"/>
      <c r="QON144" s="727"/>
      <c r="QOO144" s="727"/>
      <c r="QOP144" s="727"/>
      <c r="QOQ144" s="727"/>
      <c r="QOR144" s="727"/>
      <c r="QOS144" s="727"/>
      <c r="QOT144" s="727"/>
      <c r="QOU144" s="727"/>
      <c r="QOV144" s="727"/>
      <c r="QOW144" s="727"/>
      <c r="QOX144" s="727"/>
      <c r="QOY144" s="727"/>
      <c r="QOZ144" s="727"/>
      <c r="QPA144" s="727"/>
      <c r="QPB144" s="727"/>
      <c r="QPC144" s="727"/>
      <c r="QPD144" s="727"/>
      <c r="QPE144" s="727"/>
      <c r="QPF144" s="727"/>
      <c r="QPG144" s="727"/>
      <c r="QPH144" s="727"/>
      <c r="QPI144" s="727"/>
      <c r="QPJ144" s="727"/>
      <c r="QPK144" s="727"/>
      <c r="QPL144" s="727"/>
      <c r="QPM144" s="727"/>
      <c r="QPN144" s="727"/>
      <c r="QPO144" s="727"/>
      <c r="QPP144" s="727"/>
      <c r="QPQ144" s="727"/>
      <c r="QPR144" s="727"/>
      <c r="QPS144" s="727"/>
      <c r="QPT144" s="727"/>
      <c r="QPU144" s="727"/>
      <c r="QPV144" s="727"/>
      <c r="QPW144" s="727"/>
      <c r="QPX144" s="727"/>
      <c r="QPY144" s="727"/>
      <c r="QPZ144" s="727"/>
      <c r="QQA144" s="727"/>
      <c r="QQB144" s="727"/>
      <c r="QQC144" s="727"/>
      <c r="QQD144" s="727"/>
      <c r="QQE144" s="727"/>
      <c r="QQF144" s="727"/>
      <c r="QQG144" s="727"/>
      <c r="QQH144" s="727"/>
      <c r="QQI144" s="727"/>
      <c r="QQJ144" s="727"/>
      <c r="QQK144" s="727"/>
      <c r="QQL144" s="727"/>
      <c r="QQM144" s="727"/>
      <c r="QQN144" s="727"/>
      <c r="QQO144" s="727"/>
      <c r="QQP144" s="727"/>
      <c r="QQQ144" s="727"/>
      <c r="QQR144" s="727"/>
      <c r="QQS144" s="727"/>
      <c r="QQT144" s="727"/>
      <c r="QQU144" s="727"/>
      <c r="QQV144" s="727"/>
      <c r="QQW144" s="727"/>
      <c r="QQX144" s="727"/>
      <c r="QQY144" s="727"/>
      <c r="QQZ144" s="727"/>
      <c r="QRA144" s="727"/>
      <c r="QRB144" s="727"/>
      <c r="QRC144" s="727"/>
      <c r="QRD144" s="727"/>
      <c r="QRE144" s="727"/>
      <c r="QRF144" s="727"/>
      <c r="QRG144" s="727"/>
      <c r="QRH144" s="727"/>
      <c r="QRI144" s="727"/>
      <c r="QRJ144" s="727"/>
      <c r="QRK144" s="727"/>
      <c r="QRL144" s="727"/>
      <c r="QRM144" s="727"/>
      <c r="QRN144" s="727"/>
      <c r="QRO144" s="727"/>
      <c r="QRP144" s="727"/>
      <c r="QRQ144" s="727"/>
      <c r="QRR144" s="727"/>
      <c r="QRS144" s="727"/>
      <c r="QRT144" s="727"/>
      <c r="QRU144" s="727"/>
      <c r="QRV144" s="727"/>
      <c r="QRW144" s="727"/>
      <c r="QRX144" s="727"/>
      <c r="QRY144" s="727"/>
      <c r="QRZ144" s="727"/>
      <c r="QSA144" s="727"/>
      <c r="QSB144" s="727"/>
      <c r="QSC144" s="727"/>
      <c r="QSD144" s="727"/>
      <c r="QSE144" s="727"/>
      <c r="QSF144" s="727"/>
      <c r="QSG144" s="727"/>
      <c r="QSH144" s="727"/>
      <c r="QSI144" s="727"/>
      <c r="QSJ144" s="727"/>
      <c r="QSK144" s="727"/>
      <c r="QSL144" s="727"/>
      <c r="QSM144" s="727"/>
      <c r="QSN144" s="727"/>
      <c r="QSO144" s="727"/>
      <c r="QSP144" s="727"/>
      <c r="QSQ144" s="727"/>
      <c r="QSR144" s="727"/>
      <c r="QSS144" s="727"/>
      <c r="QST144" s="727"/>
      <c r="QSU144" s="727"/>
      <c r="QSV144" s="727"/>
      <c r="QSW144" s="727"/>
      <c r="QSX144" s="727"/>
      <c r="QSY144" s="727"/>
      <c r="QSZ144" s="727"/>
      <c r="QTA144" s="727"/>
      <c r="QTB144" s="727"/>
      <c r="QTC144" s="727"/>
      <c r="QTD144" s="727"/>
      <c r="QTE144" s="727"/>
      <c r="QTF144" s="727"/>
      <c r="QTG144" s="727"/>
      <c r="QTH144" s="727"/>
      <c r="QTI144" s="727"/>
      <c r="QTJ144" s="727"/>
      <c r="QTK144" s="727"/>
      <c r="QTL144" s="727"/>
      <c r="QTM144" s="727"/>
      <c r="QTN144" s="727"/>
      <c r="QTO144" s="727"/>
      <c r="QTP144" s="727"/>
      <c r="QTQ144" s="727"/>
      <c r="QTR144" s="727"/>
      <c r="QTS144" s="727"/>
      <c r="QTT144" s="727"/>
      <c r="QTU144" s="727"/>
      <c r="QTV144" s="727"/>
      <c r="QTW144" s="727"/>
      <c r="QTX144" s="727"/>
      <c r="QTY144" s="727"/>
      <c r="QTZ144" s="727"/>
      <c r="QUA144" s="727"/>
      <c r="QUB144" s="727"/>
      <c r="QUC144" s="727"/>
      <c r="QUD144" s="727"/>
      <c r="QUE144" s="727"/>
      <c r="QUF144" s="727"/>
      <c r="QUG144" s="727"/>
      <c r="QUH144" s="727"/>
      <c r="QUI144" s="727"/>
      <c r="QUJ144" s="727"/>
      <c r="QUK144" s="727"/>
      <c r="QUL144" s="727"/>
      <c r="QUM144" s="727"/>
      <c r="QUN144" s="727"/>
      <c r="QUO144" s="727"/>
      <c r="QUP144" s="727"/>
      <c r="QUQ144" s="727"/>
      <c r="QUR144" s="727"/>
      <c r="QUS144" s="727"/>
      <c r="QUT144" s="727"/>
      <c r="QUU144" s="727"/>
      <c r="QUV144" s="727"/>
      <c r="QUW144" s="727"/>
      <c r="QUX144" s="727"/>
      <c r="QUY144" s="727"/>
      <c r="QUZ144" s="727"/>
      <c r="QVA144" s="727"/>
      <c r="QVB144" s="727"/>
      <c r="QVC144" s="727"/>
      <c r="QVD144" s="727"/>
      <c r="QVE144" s="727"/>
      <c r="QVF144" s="727"/>
      <c r="QVG144" s="727"/>
      <c r="QVH144" s="727"/>
      <c r="QVI144" s="727"/>
      <c r="QVJ144" s="727"/>
      <c r="QVK144" s="727"/>
      <c r="QVL144" s="727"/>
      <c r="QVM144" s="727"/>
      <c r="QVN144" s="727"/>
      <c r="QVO144" s="727"/>
      <c r="QVP144" s="727"/>
      <c r="QVQ144" s="727"/>
      <c r="QVR144" s="727"/>
      <c r="QVS144" s="727"/>
      <c r="QVT144" s="727"/>
      <c r="QVU144" s="727"/>
      <c r="QVV144" s="727"/>
      <c r="QVW144" s="727"/>
      <c r="QVX144" s="727"/>
      <c r="QVY144" s="727"/>
      <c r="QVZ144" s="727"/>
      <c r="QWA144" s="727"/>
      <c r="QWB144" s="727"/>
      <c r="QWC144" s="727"/>
      <c r="QWD144" s="727"/>
      <c r="QWE144" s="727"/>
      <c r="QWF144" s="727"/>
      <c r="QWG144" s="727"/>
      <c r="QWH144" s="727"/>
      <c r="QWI144" s="727"/>
      <c r="QWJ144" s="727"/>
      <c r="QWK144" s="727"/>
      <c r="QWL144" s="727"/>
      <c r="QWM144" s="727"/>
      <c r="QWN144" s="727"/>
      <c r="QWO144" s="727"/>
      <c r="QWP144" s="727"/>
      <c r="QWQ144" s="727"/>
      <c r="QWR144" s="727"/>
      <c r="QWS144" s="727"/>
      <c r="QWT144" s="727"/>
      <c r="QWU144" s="727"/>
      <c r="QWV144" s="727"/>
      <c r="QWW144" s="727"/>
      <c r="QWX144" s="727"/>
      <c r="QWY144" s="727"/>
      <c r="QWZ144" s="727"/>
      <c r="QXA144" s="727"/>
      <c r="QXB144" s="727"/>
      <c r="QXC144" s="727"/>
      <c r="QXD144" s="727"/>
      <c r="QXE144" s="727"/>
      <c r="QXF144" s="727"/>
      <c r="QXG144" s="727"/>
      <c r="QXH144" s="727"/>
      <c r="QXI144" s="727"/>
      <c r="QXJ144" s="727"/>
      <c r="QXK144" s="727"/>
      <c r="QXL144" s="727"/>
      <c r="QXM144" s="727"/>
      <c r="QXN144" s="727"/>
      <c r="QXO144" s="727"/>
      <c r="QXP144" s="727"/>
      <c r="QXQ144" s="727"/>
      <c r="QXR144" s="727"/>
      <c r="QXS144" s="727"/>
      <c r="QXT144" s="727"/>
      <c r="QXU144" s="727"/>
      <c r="QXV144" s="727"/>
      <c r="QXW144" s="727"/>
      <c r="QXX144" s="727"/>
      <c r="QXY144" s="727"/>
      <c r="QXZ144" s="727"/>
      <c r="QYA144" s="727"/>
      <c r="QYB144" s="727"/>
      <c r="QYC144" s="727"/>
      <c r="QYD144" s="727"/>
      <c r="QYE144" s="727"/>
      <c r="QYF144" s="727"/>
      <c r="QYG144" s="727"/>
      <c r="QYH144" s="727"/>
      <c r="QYI144" s="727"/>
      <c r="QYJ144" s="727"/>
      <c r="QYK144" s="727"/>
      <c r="QYL144" s="727"/>
      <c r="QYM144" s="727"/>
      <c r="QYN144" s="727"/>
      <c r="QYO144" s="727"/>
      <c r="QYP144" s="727"/>
      <c r="QYQ144" s="727"/>
      <c r="QYR144" s="727"/>
      <c r="QYS144" s="727"/>
      <c r="QYT144" s="727"/>
      <c r="QYU144" s="727"/>
      <c r="QYV144" s="727"/>
      <c r="QYW144" s="727"/>
      <c r="QYX144" s="727"/>
      <c r="QYY144" s="727"/>
      <c r="QYZ144" s="727"/>
      <c r="QZA144" s="727"/>
      <c r="QZB144" s="727"/>
      <c r="QZC144" s="727"/>
      <c r="QZD144" s="727"/>
      <c r="QZE144" s="727"/>
      <c r="QZF144" s="727"/>
      <c r="QZG144" s="727"/>
      <c r="QZH144" s="727"/>
      <c r="QZI144" s="727"/>
      <c r="QZJ144" s="727"/>
      <c r="QZK144" s="727"/>
      <c r="QZL144" s="727"/>
      <c r="QZM144" s="727"/>
      <c r="QZN144" s="727"/>
      <c r="QZO144" s="727"/>
      <c r="QZP144" s="727"/>
      <c r="QZQ144" s="727"/>
      <c r="QZR144" s="727"/>
      <c r="QZS144" s="727"/>
      <c r="QZT144" s="727"/>
      <c r="QZU144" s="727"/>
      <c r="QZV144" s="727"/>
      <c r="QZW144" s="727"/>
      <c r="QZX144" s="727"/>
      <c r="QZY144" s="727"/>
      <c r="QZZ144" s="727"/>
      <c r="RAA144" s="727"/>
      <c r="RAB144" s="727"/>
      <c r="RAC144" s="727"/>
      <c r="RAD144" s="727"/>
      <c r="RAE144" s="727"/>
      <c r="RAF144" s="727"/>
      <c r="RAG144" s="727"/>
      <c r="RAH144" s="727"/>
      <c r="RAI144" s="727"/>
      <c r="RAJ144" s="727"/>
      <c r="RAK144" s="727"/>
      <c r="RAL144" s="727"/>
      <c r="RAM144" s="727"/>
      <c r="RAN144" s="727"/>
      <c r="RAO144" s="727"/>
      <c r="RAP144" s="727"/>
      <c r="RAQ144" s="727"/>
      <c r="RAR144" s="727"/>
      <c r="RAS144" s="727"/>
      <c r="RAT144" s="727"/>
      <c r="RAU144" s="727"/>
      <c r="RAV144" s="727"/>
      <c r="RAW144" s="727"/>
      <c r="RAX144" s="727"/>
      <c r="RAY144" s="727"/>
      <c r="RAZ144" s="727"/>
      <c r="RBA144" s="727"/>
      <c r="RBB144" s="727"/>
      <c r="RBC144" s="727"/>
      <c r="RBD144" s="727"/>
      <c r="RBE144" s="727"/>
      <c r="RBF144" s="727"/>
      <c r="RBG144" s="727"/>
      <c r="RBH144" s="727"/>
      <c r="RBI144" s="727"/>
      <c r="RBJ144" s="727"/>
      <c r="RBK144" s="727"/>
      <c r="RBL144" s="727"/>
      <c r="RBM144" s="727"/>
      <c r="RBN144" s="727"/>
      <c r="RBO144" s="727"/>
      <c r="RBP144" s="727"/>
      <c r="RBQ144" s="727"/>
      <c r="RBR144" s="727"/>
      <c r="RBS144" s="727"/>
      <c r="RBT144" s="727"/>
      <c r="RBU144" s="727"/>
      <c r="RBV144" s="727"/>
      <c r="RBW144" s="727"/>
      <c r="RBX144" s="727"/>
      <c r="RBY144" s="727"/>
      <c r="RBZ144" s="727"/>
      <c r="RCA144" s="727"/>
      <c r="RCB144" s="727"/>
      <c r="RCC144" s="727"/>
      <c r="RCD144" s="727"/>
      <c r="RCE144" s="727"/>
      <c r="RCF144" s="727"/>
      <c r="RCG144" s="727"/>
      <c r="RCH144" s="727"/>
      <c r="RCI144" s="727"/>
      <c r="RCJ144" s="727"/>
      <c r="RCK144" s="727"/>
      <c r="RCL144" s="727"/>
      <c r="RCM144" s="727"/>
      <c r="RCN144" s="727"/>
      <c r="RCO144" s="727"/>
      <c r="RCP144" s="727"/>
      <c r="RCQ144" s="727"/>
      <c r="RCR144" s="727"/>
      <c r="RCS144" s="727"/>
      <c r="RCT144" s="727"/>
      <c r="RCU144" s="727"/>
      <c r="RCV144" s="727"/>
      <c r="RCW144" s="727"/>
      <c r="RCX144" s="727"/>
      <c r="RCY144" s="727"/>
      <c r="RCZ144" s="727"/>
      <c r="RDA144" s="727"/>
      <c r="RDB144" s="727"/>
      <c r="RDC144" s="727"/>
      <c r="RDD144" s="727"/>
      <c r="RDE144" s="727"/>
      <c r="RDF144" s="727"/>
      <c r="RDG144" s="727"/>
      <c r="RDH144" s="727"/>
      <c r="RDI144" s="727"/>
      <c r="RDJ144" s="727"/>
      <c r="RDK144" s="727"/>
      <c r="RDL144" s="727"/>
      <c r="RDM144" s="727"/>
      <c r="RDN144" s="727"/>
      <c r="RDO144" s="727"/>
      <c r="RDP144" s="727"/>
      <c r="RDQ144" s="727"/>
      <c r="RDR144" s="727"/>
      <c r="RDS144" s="727"/>
      <c r="RDT144" s="727"/>
      <c r="RDU144" s="727"/>
      <c r="RDV144" s="727"/>
      <c r="RDW144" s="727"/>
      <c r="RDX144" s="727"/>
      <c r="RDY144" s="727"/>
      <c r="RDZ144" s="727"/>
      <c r="REA144" s="727"/>
      <c r="REB144" s="727"/>
      <c r="REC144" s="727"/>
      <c r="RED144" s="727"/>
      <c r="REE144" s="727"/>
      <c r="REF144" s="727"/>
      <c r="REG144" s="727"/>
      <c r="REH144" s="727"/>
      <c r="REI144" s="727"/>
      <c r="REJ144" s="727"/>
      <c r="REK144" s="727"/>
      <c r="REL144" s="727"/>
      <c r="REM144" s="727"/>
      <c r="REN144" s="727"/>
      <c r="REO144" s="727"/>
      <c r="REP144" s="727"/>
      <c r="REQ144" s="727"/>
      <c r="RER144" s="727"/>
      <c r="RES144" s="727"/>
      <c r="RET144" s="727"/>
      <c r="REU144" s="727"/>
      <c r="REV144" s="727"/>
      <c r="REW144" s="727"/>
      <c r="REX144" s="727"/>
      <c r="REY144" s="727"/>
      <c r="REZ144" s="727"/>
      <c r="RFA144" s="727"/>
      <c r="RFB144" s="727"/>
      <c r="RFC144" s="727"/>
      <c r="RFD144" s="727"/>
      <c r="RFE144" s="727"/>
      <c r="RFF144" s="727"/>
      <c r="RFG144" s="727"/>
      <c r="RFH144" s="727"/>
      <c r="RFI144" s="727"/>
      <c r="RFJ144" s="727"/>
      <c r="RFK144" s="727"/>
      <c r="RFL144" s="727"/>
      <c r="RFM144" s="727"/>
      <c r="RFN144" s="727"/>
      <c r="RFO144" s="727"/>
      <c r="RFP144" s="727"/>
      <c r="RFQ144" s="727"/>
      <c r="RFR144" s="727"/>
      <c r="RFS144" s="727"/>
      <c r="RFT144" s="727"/>
      <c r="RFU144" s="727"/>
      <c r="RFV144" s="727"/>
      <c r="RFW144" s="727"/>
      <c r="RFX144" s="727"/>
      <c r="RFY144" s="727"/>
      <c r="RFZ144" s="727"/>
      <c r="RGA144" s="727"/>
      <c r="RGB144" s="727"/>
      <c r="RGC144" s="727"/>
      <c r="RGD144" s="727"/>
      <c r="RGE144" s="727"/>
      <c r="RGF144" s="727"/>
      <c r="RGG144" s="727"/>
      <c r="RGH144" s="727"/>
      <c r="RGI144" s="727"/>
      <c r="RGJ144" s="727"/>
      <c r="RGK144" s="727"/>
      <c r="RGL144" s="727"/>
      <c r="RGM144" s="727"/>
      <c r="RGN144" s="727"/>
      <c r="RGO144" s="727"/>
      <c r="RGP144" s="727"/>
      <c r="RGQ144" s="727"/>
      <c r="RGR144" s="727"/>
      <c r="RGS144" s="727"/>
      <c r="RGT144" s="727"/>
      <c r="RGU144" s="727"/>
      <c r="RGV144" s="727"/>
      <c r="RGW144" s="727"/>
      <c r="RGX144" s="727"/>
      <c r="RGY144" s="727"/>
      <c r="RGZ144" s="727"/>
      <c r="RHA144" s="727"/>
      <c r="RHB144" s="727"/>
      <c r="RHC144" s="727"/>
      <c r="RHD144" s="727"/>
      <c r="RHE144" s="727"/>
      <c r="RHF144" s="727"/>
      <c r="RHG144" s="727"/>
      <c r="RHH144" s="727"/>
      <c r="RHI144" s="727"/>
      <c r="RHJ144" s="727"/>
      <c r="RHK144" s="727"/>
      <c r="RHL144" s="727"/>
      <c r="RHM144" s="727"/>
      <c r="RHN144" s="727"/>
      <c r="RHO144" s="727"/>
      <c r="RHP144" s="727"/>
      <c r="RHQ144" s="727"/>
      <c r="RHR144" s="727"/>
      <c r="RHS144" s="727"/>
      <c r="RHT144" s="727"/>
      <c r="RHU144" s="727"/>
      <c r="RHV144" s="727"/>
      <c r="RHW144" s="727"/>
      <c r="RHX144" s="727"/>
      <c r="RHY144" s="727"/>
      <c r="RHZ144" s="727"/>
      <c r="RIA144" s="727"/>
      <c r="RIB144" s="727"/>
      <c r="RIC144" s="727"/>
      <c r="RID144" s="727"/>
      <c r="RIE144" s="727"/>
      <c r="RIF144" s="727"/>
      <c r="RIG144" s="727"/>
      <c r="RIH144" s="727"/>
      <c r="RII144" s="727"/>
      <c r="RIJ144" s="727"/>
      <c r="RIK144" s="727"/>
      <c r="RIL144" s="727"/>
      <c r="RIM144" s="727"/>
      <c r="RIN144" s="727"/>
      <c r="RIO144" s="727"/>
      <c r="RIP144" s="727"/>
      <c r="RIQ144" s="727"/>
      <c r="RIR144" s="727"/>
      <c r="RIS144" s="727"/>
      <c r="RIT144" s="727"/>
      <c r="RIU144" s="727"/>
      <c r="RIV144" s="727"/>
      <c r="RIW144" s="727"/>
      <c r="RIX144" s="727"/>
      <c r="RIY144" s="727"/>
      <c r="RIZ144" s="727"/>
      <c r="RJA144" s="727"/>
      <c r="RJB144" s="727"/>
      <c r="RJC144" s="727"/>
      <c r="RJD144" s="727"/>
      <c r="RJE144" s="727"/>
      <c r="RJF144" s="727"/>
      <c r="RJG144" s="727"/>
      <c r="RJH144" s="727"/>
      <c r="RJI144" s="727"/>
      <c r="RJJ144" s="727"/>
      <c r="RJK144" s="727"/>
      <c r="RJL144" s="727"/>
      <c r="RJM144" s="727"/>
      <c r="RJN144" s="727"/>
      <c r="RJO144" s="727"/>
      <c r="RJP144" s="727"/>
      <c r="RJQ144" s="727"/>
      <c r="RJR144" s="727"/>
      <c r="RJS144" s="727"/>
      <c r="RJT144" s="727"/>
      <c r="RJU144" s="727"/>
      <c r="RJV144" s="727"/>
      <c r="RJW144" s="727"/>
      <c r="RJX144" s="727"/>
      <c r="RJY144" s="727"/>
      <c r="RJZ144" s="727"/>
      <c r="RKA144" s="727"/>
      <c r="RKB144" s="727"/>
      <c r="RKC144" s="727"/>
      <c r="RKD144" s="727"/>
      <c r="RKE144" s="727"/>
      <c r="RKF144" s="727"/>
      <c r="RKG144" s="727"/>
      <c r="RKH144" s="727"/>
      <c r="RKI144" s="727"/>
      <c r="RKJ144" s="727"/>
      <c r="RKK144" s="727"/>
      <c r="RKL144" s="727"/>
      <c r="RKM144" s="727"/>
      <c r="RKN144" s="727"/>
      <c r="RKO144" s="727"/>
      <c r="RKP144" s="727"/>
      <c r="RKQ144" s="727"/>
      <c r="RKR144" s="727"/>
      <c r="RKS144" s="727"/>
      <c r="RKT144" s="727"/>
      <c r="RKU144" s="727"/>
      <c r="RKV144" s="727"/>
      <c r="RKW144" s="727"/>
      <c r="RKX144" s="727"/>
      <c r="RKY144" s="727"/>
      <c r="RKZ144" s="727"/>
      <c r="RLA144" s="727"/>
      <c r="RLB144" s="727"/>
      <c r="RLC144" s="727"/>
      <c r="RLD144" s="727"/>
      <c r="RLE144" s="727"/>
      <c r="RLF144" s="727"/>
      <c r="RLG144" s="727"/>
      <c r="RLH144" s="727"/>
      <c r="RLI144" s="727"/>
      <c r="RLJ144" s="727"/>
      <c r="RLK144" s="727"/>
      <c r="RLL144" s="727"/>
      <c r="RLM144" s="727"/>
      <c r="RLN144" s="727"/>
      <c r="RLO144" s="727"/>
      <c r="RLP144" s="727"/>
      <c r="RLQ144" s="727"/>
      <c r="RLR144" s="727"/>
      <c r="RLS144" s="727"/>
      <c r="RLT144" s="727"/>
      <c r="RLU144" s="727"/>
      <c r="RLV144" s="727"/>
      <c r="RLW144" s="727"/>
      <c r="RLX144" s="727"/>
      <c r="RLY144" s="727"/>
      <c r="RLZ144" s="727"/>
      <c r="RMA144" s="727"/>
      <c r="RMB144" s="727"/>
      <c r="RMC144" s="727"/>
      <c r="RMD144" s="727"/>
      <c r="RME144" s="727"/>
      <c r="RMF144" s="727"/>
      <c r="RMG144" s="727"/>
      <c r="RMH144" s="727"/>
      <c r="RMI144" s="727"/>
      <c r="RMJ144" s="727"/>
      <c r="RMK144" s="727"/>
      <c r="RML144" s="727"/>
      <c r="RMM144" s="727"/>
      <c r="RMN144" s="727"/>
      <c r="RMO144" s="727"/>
      <c r="RMP144" s="727"/>
      <c r="RMQ144" s="727"/>
      <c r="RMR144" s="727"/>
      <c r="RMS144" s="727"/>
      <c r="RMT144" s="727"/>
      <c r="RMU144" s="727"/>
      <c r="RMV144" s="727"/>
      <c r="RMW144" s="727"/>
      <c r="RMX144" s="727"/>
      <c r="RMY144" s="727"/>
      <c r="RMZ144" s="727"/>
      <c r="RNA144" s="727"/>
      <c r="RNB144" s="727"/>
      <c r="RNC144" s="727"/>
      <c r="RND144" s="727"/>
      <c r="RNE144" s="727"/>
      <c r="RNF144" s="727"/>
      <c r="RNG144" s="727"/>
      <c r="RNH144" s="727"/>
      <c r="RNI144" s="727"/>
      <c r="RNJ144" s="727"/>
      <c r="RNK144" s="727"/>
      <c r="RNL144" s="727"/>
      <c r="RNM144" s="727"/>
      <c r="RNN144" s="727"/>
      <c r="RNO144" s="727"/>
      <c r="RNP144" s="727"/>
      <c r="RNQ144" s="727"/>
      <c r="RNR144" s="727"/>
      <c r="RNS144" s="727"/>
      <c r="RNT144" s="727"/>
      <c r="RNU144" s="727"/>
      <c r="RNV144" s="727"/>
      <c r="RNW144" s="727"/>
      <c r="RNX144" s="727"/>
      <c r="RNY144" s="727"/>
      <c r="RNZ144" s="727"/>
      <c r="ROA144" s="727"/>
      <c r="ROB144" s="727"/>
      <c r="ROC144" s="727"/>
      <c r="ROD144" s="727"/>
      <c r="ROE144" s="727"/>
      <c r="ROF144" s="727"/>
      <c r="ROG144" s="727"/>
      <c r="ROH144" s="727"/>
      <c r="ROI144" s="727"/>
      <c r="ROJ144" s="727"/>
      <c r="ROK144" s="727"/>
      <c r="ROL144" s="727"/>
      <c r="ROM144" s="727"/>
      <c r="RON144" s="727"/>
      <c r="ROO144" s="727"/>
      <c r="ROP144" s="727"/>
      <c r="ROQ144" s="727"/>
      <c r="ROR144" s="727"/>
      <c r="ROS144" s="727"/>
      <c r="ROT144" s="727"/>
      <c r="ROU144" s="727"/>
      <c r="ROV144" s="727"/>
      <c r="ROW144" s="727"/>
      <c r="ROX144" s="727"/>
      <c r="ROY144" s="727"/>
      <c r="ROZ144" s="727"/>
      <c r="RPA144" s="727"/>
      <c r="RPB144" s="727"/>
      <c r="RPC144" s="727"/>
      <c r="RPD144" s="727"/>
      <c r="RPE144" s="727"/>
      <c r="RPF144" s="727"/>
      <c r="RPG144" s="727"/>
      <c r="RPH144" s="727"/>
      <c r="RPI144" s="727"/>
      <c r="RPJ144" s="727"/>
      <c r="RPK144" s="727"/>
      <c r="RPL144" s="727"/>
      <c r="RPM144" s="727"/>
      <c r="RPN144" s="727"/>
      <c r="RPO144" s="727"/>
      <c r="RPP144" s="727"/>
      <c r="RPQ144" s="727"/>
      <c r="RPR144" s="727"/>
      <c r="RPS144" s="727"/>
      <c r="RPT144" s="727"/>
      <c r="RPU144" s="727"/>
      <c r="RPV144" s="727"/>
      <c r="RPW144" s="727"/>
      <c r="RPX144" s="727"/>
      <c r="RPY144" s="727"/>
      <c r="RPZ144" s="727"/>
      <c r="RQA144" s="727"/>
      <c r="RQB144" s="727"/>
      <c r="RQC144" s="727"/>
      <c r="RQD144" s="727"/>
      <c r="RQE144" s="727"/>
      <c r="RQF144" s="727"/>
      <c r="RQG144" s="727"/>
      <c r="RQH144" s="727"/>
      <c r="RQI144" s="727"/>
      <c r="RQJ144" s="727"/>
      <c r="RQK144" s="727"/>
      <c r="RQL144" s="727"/>
      <c r="RQM144" s="727"/>
      <c r="RQN144" s="727"/>
      <c r="RQO144" s="727"/>
      <c r="RQP144" s="727"/>
      <c r="RQQ144" s="727"/>
      <c r="RQR144" s="727"/>
      <c r="RQS144" s="727"/>
      <c r="RQT144" s="727"/>
      <c r="RQU144" s="727"/>
      <c r="RQV144" s="727"/>
      <c r="RQW144" s="727"/>
      <c r="RQX144" s="727"/>
      <c r="RQY144" s="727"/>
      <c r="RQZ144" s="727"/>
      <c r="RRA144" s="727"/>
      <c r="RRB144" s="727"/>
      <c r="RRC144" s="727"/>
      <c r="RRD144" s="727"/>
      <c r="RRE144" s="727"/>
      <c r="RRF144" s="727"/>
      <c r="RRG144" s="727"/>
      <c r="RRH144" s="727"/>
      <c r="RRI144" s="727"/>
      <c r="RRJ144" s="727"/>
      <c r="RRK144" s="727"/>
      <c r="RRL144" s="727"/>
      <c r="RRM144" s="727"/>
      <c r="RRN144" s="727"/>
      <c r="RRO144" s="727"/>
      <c r="RRP144" s="727"/>
      <c r="RRQ144" s="727"/>
      <c r="RRR144" s="727"/>
      <c r="RRS144" s="727"/>
      <c r="RRT144" s="727"/>
      <c r="RRU144" s="727"/>
      <c r="RRV144" s="727"/>
      <c r="RRW144" s="727"/>
      <c r="RRX144" s="727"/>
      <c r="RRY144" s="727"/>
      <c r="RRZ144" s="727"/>
      <c r="RSA144" s="727"/>
      <c r="RSB144" s="727"/>
      <c r="RSC144" s="727"/>
      <c r="RSD144" s="727"/>
      <c r="RSE144" s="727"/>
      <c r="RSF144" s="727"/>
      <c r="RSG144" s="727"/>
      <c r="RSH144" s="727"/>
      <c r="RSI144" s="727"/>
      <c r="RSJ144" s="727"/>
      <c r="RSK144" s="727"/>
      <c r="RSL144" s="727"/>
      <c r="RSM144" s="727"/>
      <c r="RSN144" s="727"/>
      <c r="RSO144" s="727"/>
      <c r="RSP144" s="727"/>
      <c r="RSQ144" s="727"/>
      <c r="RSR144" s="727"/>
      <c r="RSS144" s="727"/>
      <c r="RST144" s="727"/>
      <c r="RSU144" s="727"/>
      <c r="RSV144" s="727"/>
      <c r="RSW144" s="727"/>
      <c r="RSX144" s="727"/>
      <c r="RSY144" s="727"/>
      <c r="RSZ144" s="727"/>
      <c r="RTA144" s="727"/>
      <c r="RTB144" s="727"/>
      <c r="RTC144" s="727"/>
      <c r="RTD144" s="727"/>
      <c r="RTE144" s="727"/>
      <c r="RTF144" s="727"/>
      <c r="RTG144" s="727"/>
      <c r="RTH144" s="727"/>
      <c r="RTI144" s="727"/>
      <c r="RTJ144" s="727"/>
      <c r="RTK144" s="727"/>
      <c r="RTL144" s="727"/>
      <c r="RTM144" s="727"/>
      <c r="RTN144" s="727"/>
      <c r="RTO144" s="727"/>
      <c r="RTP144" s="727"/>
      <c r="RTQ144" s="727"/>
      <c r="RTR144" s="727"/>
      <c r="RTS144" s="727"/>
      <c r="RTT144" s="727"/>
      <c r="RTU144" s="727"/>
      <c r="RTV144" s="727"/>
      <c r="RTW144" s="727"/>
      <c r="RTX144" s="727"/>
      <c r="RTY144" s="727"/>
      <c r="RTZ144" s="727"/>
      <c r="RUA144" s="727"/>
      <c r="RUB144" s="727"/>
      <c r="RUC144" s="727"/>
      <c r="RUD144" s="727"/>
      <c r="RUE144" s="727"/>
      <c r="RUF144" s="727"/>
      <c r="RUG144" s="727"/>
      <c r="RUH144" s="727"/>
      <c r="RUI144" s="727"/>
      <c r="RUJ144" s="727"/>
      <c r="RUK144" s="727"/>
      <c r="RUL144" s="727"/>
      <c r="RUM144" s="727"/>
      <c r="RUN144" s="727"/>
      <c r="RUO144" s="727"/>
      <c r="RUP144" s="727"/>
      <c r="RUQ144" s="727"/>
      <c r="RUR144" s="727"/>
      <c r="RUS144" s="727"/>
      <c r="RUT144" s="727"/>
      <c r="RUU144" s="727"/>
      <c r="RUV144" s="727"/>
      <c r="RUW144" s="727"/>
      <c r="RUX144" s="727"/>
      <c r="RUY144" s="727"/>
      <c r="RUZ144" s="727"/>
      <c r="RVA144" s="727"/>
      <c r="RVB144" s="727"/>
      <c r="RVC144" s="727"/>
      <c r="RVD144" s="727"/>
      <c r="RVE144" s="727"/>
      <c r="RVF144" s="727"/>
      <c r="RVG144" s="727"/>
      <c r="RVH144" s="727"/>
      <c r="RVI144" s="727"/>
      <c r="RVJ144" s="727"/>
      <c r="RVK144" s="727"/>
      <c r="RVL144" s="727"/>
      <c r="RVM144" s="727"/>
      <c r="RVN144" s="727"/>
      <c r="RVO144" s="727"/>
      <c r="RVP144" s="727"/>
      <c r="RVQ144" s="727"/>
      <c r="RVR144" s="727"/>
      <c r="RVS144" s="727"/>
      <c r="RVT144" s="727"/>
      <c r="RVU144" s="727"/>
      <c r="RVV144" s="727"/>
      <c r="RVW144" s="727"/>
      <c r="RVX144" s="727"/>
      <c r="RVY144" s="727"/>
      <c r="RVZ144" s="727"/>
      <c r="RWA144" s="727"/>
      <c r="RWB144" s="727"/>
      <c r="RWC144" s="727"/>
      <c r="RWD144" s="727"/>
      <c r="RWE144" s="727"/>
      <c r="RWF144" s="727"/>
      <c r="RWG144" s="727"/>
      <c r="RWH144" s="727"/>
      <c r="RWI144" s="727"/>
      <c r="RWJ144" s="727"/>
      <c r="RWK144" s="727"/>
      <c r="RWL144" s="727"/>
      <c r="RWM144" s="727"/>
      <c r="RWN144" s="727"/>
      <c r="RWO144" s="727"/>
      <c r="RWP144" s="727"/>
      <c r="RWQ144" s="727"/>
      <c r="RWR144" s="727"/>
      <c r="RWS144" s="727"/>
      <c r="RWT144" s="727"/>
      <c r="RWU144" s="727"/>
      <c r="RWV144" s="727"/>
      <c r="RWW144" s="727"/>
      <c r="RWX144" s="727"/>
      <c r="RWY144" s="727"/>
      <c r="RWZ144" s="727"/>
      <c r="RXA144" s="727"/>
      <c r="RXB144" s="727"/>
      <c r="RXC144" s="727"/>
      <c r="RXD144" s="727"/>
      <c r="RXE144" s="727"/>
      <c r="RXF144" s="727"/>
      <c r="RXG144" s="727"/>
      <c r="RXH144" s="727"/>
      <c r="RXI144" s="727"/>
      <c r="RXJ144" s="727"/>
      <c r="RXK144" s="727"/>
      <c r="RXL144" s="727"/>
      <c r="RXM144" s="727"/>
      <c r="RXN144" s="727"/>
      <c r="RXO144" s="727"/>
      <c r="RXP144" s="727"/>
      <c r="RXQ144" s="727"/>
      <c r="RXR144" s="727"/>
      <c r="RXS144" s="727"/>
      <c r="RXT144" s="727"/>
      <c r="RXU144" s="727"/>
      <c r="RXV144" s="727"/>
      <c r="RXW144" s="727"/>
      <c r="RXX144" s="727"/>
      <c r="RXY144" s="727"/>
      <c r="RXZ144" s="727"/>
      <c r="RYA144" s="727"/>
      <c r="RYB144" s="727"/>
      <c r="RYC144" s="727"/>
      <c r="RYD144" s="727"/>
      <c r="RYE144" s="727"/>
      <c r="RYF144" s="727"/>
      <c r="RYG144" s="727"/>
      <c r="RYH144" s="727"/>
      <c r="RYI144" s="727"/>
      <c r="RYJ144" s="727"/>
      <c r="RYK144" s="727"/>
      <c r="RYL144" s="727"/>
      <c r="RYM144" s="727"/>
      <c r="RYN144" s="727"/>
      <c r="RYO144" s="727"/>
      <c r="RYP144" s="727"/>
      <c r="RYQ144" s="727"/>
      <c r="RYR144" s="727"/>
      <c r="RYS144" s="727"/>
      <c r="RYT144" s="727"/>
      <c r="RYU144" s="727"/>
      <c r="RYV144" s="727"/>
      <c r="RYW144" s="727"/>
      <c r="RYX144" s="727"/>
      <c r="RYY144" s="727"/>
      <c r="RYZ144" s="727"/>
      <c r="RZA144" s="727"/>
      <c r="RZB144" s="727"/>
      <c r="RZC144" s="727"/>
      <c r="RZD144" s="727"/>
      <c r="RZE144" s="727"/>
      <c r="RZF144" s="727"/>
      <c r="RZG144" s="727"/>
      <c r="RZH144" s="727"/>
      <c r="RZI144" s="727"/>
      <c r="RZJ144" s="727"/>
      <c r="RZK144" s="727"/>
      <c r="RZL144" s="727"/>
      <c r="RZM144" s="727"/>
      <c r="RZN144" s="727"/>
      <c r="RZO144" s="727"/>
      <c r="RZP144" s="727"/>
      <c r="RZQ144" s="727"/>
      <c r="RZR144" s="727"/>
      <c r="RZS144" s="727"/>
      <c r="RZT144" s="727"/>
      <c r="RZU144" s="727"/>
      <c r="RZV144" s="727"/>
      <c r="RZW144" s="727"/>
      <c r="RZX144" s="727"/>
      <c r="RZY144" s="727"/>
      <c r="RZZ144" s="727"/>
      <c r="SAA144" s="727"/>
      <c r="SAB144" s="727"/>
      <c r="SAC144" s="727"/>
      <c r="SAD144" s="727"/>
      <c r="SAE144" s="727"/>
      <c r="SAF144" s="727"/>
      <c r="SAG144" s="727"/>
      <c r="SAH144" s="727"/>
      <c r="SAI144" s="727"/>
      <c r="SAJ144" s="727"/>
      <c r="SAK144" s="727"/>
      <c r="SAL144" s="727"/>
      <c r="SAM144" s="727"/>
      <c r="SAN144" s="727"/>
      <c r="SAO144" s="727"/>
      <c r="SAP144" s="727"/>
      <c r="SAQ144" s="727"/>
      <c r="SAR144" s="727"/>
      <c r="SAS144" s="727"/>
      <c r="SAT144" s="727"/>
      <c r="SAU144" s="727"/>
      <c r="SAV144" s="727"/>
      <c r="SAW144" s="727"/>
      <c r="SAX144" s="727"/>
      <c r="SAY144" s="727"/>
      <c r="SAZ144" s="727"/>
      <c r="SBA144" s="727"/>
      <c r="SBB144" s="727"/>
      <c r="SBC144" s="727"/>
      <c r="SBD144" s="727"/>
      <c r="SBE144" s="727"/>
      <c r="SBF144" s="727"/>
      <c r="SBG144" s="727"/>
      <c r="SBH144" s="727"/>
      <c r="SBI144" s="727"/>
      <c r="SBJ144" s="727"/>
      <c r="SBK144" s="727"/>
      <c r="SBL144" s="727"/>
      <c r="SBM144" s="727"/>
      <c r="SBN144" s="727"/>
      <c r="SBO144" s="727"/>
      <c r="SBP144" s="727"/>
      <c r="SBQ144" s="727"/>
      <c r="SBR144" s="727"/>
      <c r="SBS144" s="727"/>
      <c r="SBT144" s="727"/>
      <c r="SBU144" s="727"/>
      <c r="SBV144" s="727"/>
      <c r="SBW144" s="727"/>
      <c r="SBX144" s="727"/>
      <c r="SBY144" s="727"/>
      <c r="SBZ144" s="727"/>
      <c r="SCA144" s="727"/>
      <c r="SCB144" s="727"/>
      <c r="SCC144" s="727"/>
      <c r="SCD144" s="727"/>
      <c r="SCE144" s="727"/>
      <c r="SCF144" s="727"/>
      <c r="SCG144" s="727"/>
      <c r="SCH144" s="727"/>
      <c r="SCI144" s="727"/>
      <c r="SCJ144" s="727"/>
      <c r="SCK144" s="727"/>
      <c r="SCL144" s="727"/>
      <c r="SCM144" s="727"/>
      <c r="SCN144" s="727"/>
      <c r="SCO144" s="727"/>
      <c r="SCP144" s="727"/>
      <c r="SCQ144" s="727"/>
      <c r="SCR144" s="727"/>
      <c r="SCS144" s="727"/>
      <c r="SCT144" s="727"/>
      <c r="SCU144" s="727"/>
      <c r="SCV144" s="727"/>
      <c r="SCW144" s="727"/>
      <c r="SCX144" s="727"/>
      <c r="SCY144" s="727"/>
      <c r="SCZ144" s="727"/>
      <c r="SDA144" s="727"/>
      <c r="SDB144" s="727"/>
      <c r="SDC144" s="727"/>
      <c r="SDD144" s="727"/>
      <c r="SDE144" s="727"/>
      <c r="SDF144" s="727"/>
      <c r="SDG144" s="727"/>
      <c r="SDH144" s="727"/>
      <c r="SDI144" s="727"/>
      <c r="SDJ144" s="727"/>
      <c r="SDK144" s="727"/>
      <c r="SDL144" s="727"/>
      <c r="SDM144" s="727"/>
      <c r="SDN144" s="727"/>
      <c r="SDO144" s="727"/>
      <c r="SDP144" s="727"/>
      <c r="SDQ144" s="727"/>
      <c r="SDR144" s="727"/>
      <c r="SDS144" s="727"/>
      <c r="SDT144" s="727"/>
      <c r="SDU144" s="727"/>
      <c r="SDV144" s="727"/>
      <c r="SDW144" s="727"/>
      <c r="SDX144" s="727"/>
      <c r="SDY144" s="727"/>
      <c r="SDZ144" s="727"/>
      <c r="SEA144" s="727"/>
      <c r="SEB144" s="727"/>
      <c r="SEC144" s="727"/>
      <c r="SED144" s="727"/>
      <c r="SEE144" s="727"/>
      <c r="SEF144" s="727"/>
      <c r="SEG144" s="727"/>
      <c r="SEH144" s="727"/>
      <c r="SEI144" s="727"/>
      <c r="SEJ144" s="727"/>
      <c r="SEK144" s="727"/>
      <c r="SEL144" s="727"/>
      <c r="SEM144" s="727"/>
      <c r="SEN144" s="727"/>
      <c r="SEO144" s="727"/>
      <c r="SEP144" s="727"/>
      <c r="SEQ144" s="727"/>
      <c r="SER144" s="727"/>
      <c r="SES144" s="727"/>
      <c r="SET144" s="727"/>
      <c r="SEU144" s="727"/>
      <c r="SEV144" s="727"/>
      <c r="SEW144" s="727"/>
      <c r="SEX144" s="727"/>
      <c r="SEY144" s="727"/>
      <c r="SEZ144" s="727"/>
      <c r="SFA144" s="727"/>
      <c r="SFB144" s="727"/>
      <c r="SFC144" s="727"/>
      <c r="SFD144" s="727"/>
      <c r="SFE144" s="727"/>
      <c r="SFF144" s="727"/>
      <c r="SFG144" s="727"/>
      <c r="SFH144" s="727"/>
      <c r="SFI144" s="727"/>
      <c r="SFJ144" s="727"/>
      <c r="SFK144" s="727"/>
      <c r="SFL144" s="727"/>
      <c r="SFM144" s="727"/>
      <c r="SFN144" s="727"/>
      <c r="SFO144" s="727"/>
      <c r="SFP144" s="727"/>
      <c r="SFQ144" s="727"/>
      <c r="SFR144" s="727"/>
      <c r="SFS144" s="727"/>
      <c r="SFT144" s="727"/>
      <c r="SFU144" s="727"/>
      <c r="SFV144" s="727"/>
      <c r="SFW144" s="727"/>
      <c r="SFX144" s="727"/>
      <c r="SFY144" s="727"/>
      <c r="SFZ144" s="727"/>
      <c r="SGA144" s="727"/>
      <c r="SGB144" s="727"/>
      <c r="SGC144" s="727"/>
      <c r="SGD144" s="727"/>
      <c r="SGE144" s="727"/>
      <c r="SGF144" s="727"/>
      <c r="SGG144" s="727"/>
      <c r="SGH144" s="727"/>
      <c r="SGI144" s="727"/>
      <c r="SGJ144" s="727"/>
      <c r="SGK144" s="727"/>
      <c r="SGL144" s="727"/>
      <c r="SGM144" s="727"/>
      <c r="SGN144" s="727"/>
      <c r="SGO144" s="727"/>
      <c r="SGP144" s="727"/>
      <c r="SGQ144" s="727"/>
      <c r="SGR144" s="727"/>
      <c r="SGS144" s="727"/>
      <c r="SGT144" s="727"/>
      <c r="SGU144" s="727"/>
      <c r="SGV144" s="727"/>
      <c r="SGW144" s="727"/>
      <c r="SGX144" s="727"/>
      <c r="SGY144" s="727"/>
      <c r="SGZ144" s="727"/>
      <c r="SHA144" s="727"/>
      <c r="SHB144" s="727"/>
      <c r="SHC144" s="727"/>
      <c r="SHD144" s="727"/>
      <c r="SHE144" s="727"/>
      <c r="SHF144" s="727"/>
      <c r="SHG144" s="727"/>
      <c r="SHH144" s="727"/>
      <c r="SHI144" s="727"/>
      <c r="SHJ144" s="727"/>
      <c r="SHK144" s="727"/>
      <c r="SHL144" s="727"/>
      <c r="SHM144" s="727"/>
      <c r="SHN144" s="727"/>
      <c r="SHO144" s="727"/>
      <c r="SHP144" s="727"/>
      <c r="SHQ144" s="727"/>
      <c r="SHR144" s="727"/>
      <c r="SHS144" s="727"/>
      <c r="SHT144" s="727"/>
      <c r="SHU144" s="727"/>
      <c r="SHV144" s="727"/>
      <c r="SHW144" s="727"/>
      <c r="SHX144" s="727"/>
      <c r="SHY144" s="727"/>
      <c r="SHZ144" s="727"/>
      <c r="SIA144" s="727"/>
      <c r="SIB144" s="727"/>
      <c r="SIC144" s="727"/>
      <c r="SID144" s="727"/>
      <c r="SIE144" s="727"/>
      <c r="SIF144" s="727"/>
      <c r="SIG144" s="727"/>
      <c r="SIH144" s="727"/>
      <c r="SII144" s="727"/>
      <c r="SIJ144" s="727"/>
      <c r="SIK144" s="727"/>
      <c r="SIL144" s="727"/>
      <c r="SIM144" s="727"/>
      <c r="SIN144" s="727"/>
      <c r="SIO144" s="727"/>
      <c r="SIP144" s="727"/>
      <c r="SIQ144" s="727"/>
      <c r="SIR144" s="727"/>
      <c r="SIS144" s="727"/>
      <c r="SIT144" s="727"/>
      <c r="SIU144" s="727"/>
      <c r="SIV144" s="727"/>
      <c r="SIW144" s="727"/>
      <c r="SIX144" s="727"/>
      <c r="SIY144" s="727"/>
      <c r="SIZ144" s="727"/>
      <c r="SJA144" s="727"/>
      <c r="SJB144" s="727"/>
      <c r="SJC144" s="727"/>
      <c r="SJD144" s="727"/>
      <c r="SJE144" s="727"/>
      <c r="SJF144" s="727"/>
      <c r="SJG144" s="727"/>
      <c r="SJH144" s="727"/>
      <c r="SJI144" s="727"/>
      <c r="SJJ144" s="727"/>
      <c r="SJK144" s="727"/>
      <c r="SJL144" s="727"/>
      <c r="SJM144" s="727"/>
      <c r="SJN144" s="727"/>
      <c r="SJO144" s="727"/>
      <c r="SJP144" s="727"/>
      <c r="SJQ144" s="727"/>
      <c r="SJR144" s="727"/>
      <c r="SJS144" s="727"/>
      <c r="SJT144" s="727"/>
      <c r="SJU144" s="727"/>
      <c r="SJV144" s="727"/>
      <c r="SJW144" s="727"/>
      <c r="SJX144" s="727"/>
      <c r="SJY144" s="727"/>
      <c r="SJZ144" s="727"/>
      <c r="SKA144" s="727"/>
      <c r="SKB144" s="727"/>
      <c r="SKC144" s="727"/>
      <c r="SKD144" s="727"/>
      <c r="SKE144" s="727"/>
      <c r="SKF144" s="727"/>
      <c r="SKG144" s="727"/>
      <c r="SKH144" s="727"/>
      <c r="SKI144" s="727"/>
      <c r="SKJ144" s="727"/>
      <c r="SKK144" s="727"/>
      <c r="SKL144" s="727"/>
      <c r="SKM144" s="727"/>
      <c r="SKN144" s="727"/>
      <c r="SKO144" s="727"/>
      <c r="SKP144" s="727"/>
      <c r="SKQ144" s="727"/>
      <c r="SKR144" s="727"/>
      <c r="SKS144" s="727"/>
      <c r="SKT144" s="727"/>
      <c r="SKU144" s="727"/>
      <c r="SKV144" s="727"/>
      <c r="SKW144" s="727"/>
      <c r="SKX144" s="727"/>
      <c r="SKY144" s="727"/>
      <c r="SKZ144" s="727"/>
      <c r="SLA144" s="727"/>
      <c r="SLB144" s="727"/>
      <c r="SLC144" s="727"/>
      <c r="SLD144" s="727"/>
      <c r="SLE144" s="727"/>
      <c r="SLF144" s="727"/>
      <c r="SLG144" s="727"/>
      <c r="SLH144" s="727"/>
      <c r="SLI144" s="727"/>
      <c r="SLJ144" s="727"/>
      <c r="SLK144" s="727"/>
      <c r="SLL144" s="727"/>
      <c r="SLM144" s="727"/>
      <c r="SLN144" s="727"/>
      <c r="SLO144" s="727"/>
      <c r="SLP144" s="727"/>
      <c r="SLQ144" s="727"/>
      <c r="SLR144" s="727"/>
      <c r="SLS144" s="727"/>
      <c r="SLT144" s="727"/>
      <c r="SLU144" s="727"/>
      <c r="SLV144" s="727"/>
      <c r="SLW144" s="727"/>
      <c r="SLX144" s="727"/>
      <c r="SLY144" s="727"/>
      <c r="SLZ144" s="727"/>
      <c r="SMA144" s="727"/>
      <c r="SMB144" s="727"/>
      <c r="SMC144" s="727"/>
      <c r="SMD144" s="727"/>
      <c r="SME144" s="727"/>
      <c r="SMF144" s="727"/>
      <c r="SMG144" s="727"/>
      <c r="SMH144" s="727"/>
      <c r="SMI144" s="727"/>
      <c r="SMJ144" s="727"/>
      <c r="SMK144" s="727"/>
      <c r="SML144" s="727"/>
      <c r="SMM144" s="727"/>
      <c r="SMN144" s="727"/>
      <c r="SMO144" s="727"/>
      <c r="SMP144" s="727"/>
      <c r="SMQ144" s="727"/>
      <c r="SMR144" s="727"/>
      <c r="SMS144" s="727"/>
      <c r="SMT144" s="727"/>
      <c r="SMU144" s="727"/>
      <c r="SMV144" s="727"/>
      <c r="SMW144" s="727"/>
      <c r="SMX144" s="727"/>
      <c r="SMY144" s="727"/>
      <c r="SMZ144" s="727"/>
      <c r="SNA144" s="727"/>
      <c r="SNB144" s="727"/>
      <c r="SNC144" s="727"/>
      <c r="SND144" s="727"/>
      <c r="SNE144" s="727"/>
      <c r="SNF144" s="727"/>
      <c r="SNG144" s="727"/>
      <c r="SNH144" s="727"/>
      <c r="SNI144" s="727"/>
      <c r="SNJ144" s="727"/>
      <c r="SNK144" s="727"/>
      <c r="SNL144" s="727"/>
      <c r="SNM144" s="727"/>
      <c r="SNN144" s="727"/>
      <c r="SNO144" s="727"/>
      <c r="SNP144" s="727"/>
      <c r="SNQ144" s="727"/>
      <c r="SNR144" s="727"/>
      <c r="SNS144" s="727"/>
      <c r="SNT144" s="727"/>
      <c r="SNU144" s="727"/>
      <c r="SNV144" s="727"/>
      <c r="SNW144" s="727"/>
      <c r="SNX144" s="727"/>
      <c r="SNY144" s="727"/>
      <c r="SNZ144" s="727"/>
      <c r="SOA144" s="727"/>
      <c r="SOB144" s="727"/>
      <c r="SOC144" s="727"/>
      <c r="SOD144" s="727"/>
      <c r="SOE144" s="727"/>
      <c r="SOF144" s="727"/>
      <c r="SOG144" s="727"/>
      <c r="SOH144" s="727"/>
      <c r="SOI144" s="727"/>
      <c r="SOJ144" s="727"/>
      <c r="SOK144" s="727"/>
      <c r="SOL144" s="727"/>
      <c r="SOM144" s="727"/>
      <c r="SON144" s="727"/>
      <c r="SOO144" s="727"/>
      <c r="SOP144" s="727"/>
      <c r="SOQ144" s="727"/>
      <c r="SOR144" s="727"/>
      <c r="SOS144" s="727"/>
      <c r="SOT144" s="727"/>
      <c r="SOU144" s="727"/>
      <c r="SOV144" s="727"/>
      <c r="SOW144" s="727"/>
      <c r="SOX144" s="727"/>
      <c r="SOY144" s="727"/>
      <c r="SOZ144" s="727"/>
      <c r="SPA144" s="727"/>
      <c r="SPB144" s="727"/>
      <c r="SPC144" s="727"/>
      <c r="SPD144" s="727"/>
      <c r="SPE144" s="727"/>
      <c r="SPF144" s="727"/>
      <c r="SPG144" s="727"/>
      <c r="SPH144" s="727"/>
      <c r="SPI144" s="727"/>
      <c r="SPJ144" s="727"/>
      <c r="SPK144" s="727"/>
      <c r="SPL144" s="727"/>
      <c r="SPM144" s="727"/>
      <c r="SPN144" s="727"/>
      <c r="SPO144" s="727"/>
      <c r="SPP144" s="727"/>
      <c r="SPQ144" s="727"/>
      <c r="SPR144" s="727"/>
      <c r="SPS144" s="727"/>
      <c r="SPT144" s="727"/>
      <c r="SPU144" s="727"/>
      <c r="SPV144" s="727"/>
      <c r="SPW144" s="727"/>
      <c r="SPX144" s="727"/>
      <c r="SPY144" s="727"/>
      <c r="SPZ144" s="727"/>
      <c r="SQA144" s="727"/>
      <c r="SQB144" s="727"/>
      <c r="SQC144" s="727"/>
      <c r="SQD144" s="727"/>
      <c r="SQE144" s="727"/>
      <c r="SQF144" s="727"/>
      <c r="SQG144" s="727"/>
      <c r="SQH144" s="727"/>
      <c r="SQI144" s="727"/>
      <c r="SQJ144" s="727"/>
      <c r="SQK144" s="727"/>
      <c r="SQL144" s="727"/>
      <c r="SQM144" s="727"/>
      <c r="SQN144" s="727"/>
      <c r="SQO144" s="727"/>
      <c r="SQP144" s="727"/>
      <c r="SQQ144" s="727"/>
      <c r="SQR144" s="727"/>
      <c r="SQS144" s="727"/>
      <c r="SQT144" s="727"/>
      <c r="SQU144" s="727"/>
      <c r="SQV144" s="727"/>
      <c r="SQW144" s="727"/>
      <c r="SQX144" s="727"/>
      <c r="SQY144" s="727"/>
      <c r="SQZ144" s="727"/>
      <c r="SRA144" s="727"/>
      <c r="SRB144" s="727"/>
      <c r="SRC144" s="727"/>
      <c r="SRD144" s="727"/>
      <c r="SRE144" s="727"/>
      <c r="SRF144" s="727"/>
      <c r="SRG144" s="727"/>
      <c r="SRH144" s="727"/>
      <c r="SRI144" s="727"/>
      <c r="SRJ144" s="727"/>
      <c r="SRK144" s="727"/>
      <c r="SRL144" s="727"/>
      <c r="SRM144" s="727"/>
      <c r="SRN144" s="727"/>
      <c r="SRO144" s="727"/>
      <c r="SRP144" s="727"/>
      <c r="SRQ144" s="727"/>
      <c r="SRR144" s="727"/>
      <c r="SRS144" s="727"/>
      <c r="SRT144" s="727"/>
      <c r="SRU144" s="727"/>
      <c r="SRV144" s="727"/>
      <c r="SRW144" s="727"/>
      <c r="SRX144" s="727"/>
      <c r="SRY144" s="727"/>
      <c r="SRZ144" s="727"/>
      <c r="SSA144" s="727"/>
      <c r="SSB144" s="727"/>
      <c r="SSC144" s="727"/>
      <c r="SSD144" s="727"/>
      <c r="SSE144" s="727"/>
      <c r="SSF144" s="727"/>
      <c r="SSG144" s="727"/>
      <c r="SSH144" s="727"/>
      <c r="SSI144" s="727"/>
      <c r="SSJ144" s="727"/>
      <c r="SSK144" s="727"/>
      <c r="SSL144" s="727"/>
      <c r="SSM144" s="727"/>
      <c r="SSN144" s="727"/>
      <c r="SSO144" s="727"/>
      <c r="SSP144" s="727"/>
      <c r="SSQ144" s="727"/>
      <c r="SSR144" s="727"/>
      <c r="SSS144" s="727"/>
      <c r="SST144" s="727"/>
      <c r="SSU144" s="727"/>
      <c r="SSV144" s="727"/>
      <c r="SSW144" s="727"/>
      <c r="SSX144" s="727"/>
      <c r="SSY144" s="727"/>
      <c r="SSZ144" s="727"/>
      <c r="STA144" s="727"/>
      <c r="STB144" s="727"/>
      <c r="STC144" s="727"/>
      <c r="STD144" s="727"/>
      <c r="STE144" s="727"/>
      <c r="STF144" s="727"/>
      <c r="STG144" s="727"/>
      <c r="STH144" s="727"/>
      <c r="STI144" s="727"/>
      <c r="STJ144" s="727"/>
      <c r="STK144" s="727"/>
      <c r="STL144" s="727"/>
      <c r="STM144" s="727"/>
      <c r="STN144" s="727"/>
      <c r="STO144" s="727"/>
      <c r="STP144" s="727"/>
      <c r="STQ144" s="727"/>
      <c r="STR144" s="727"/>
      <c r="STS144" s="727"/>
      <c r="STT144" s="727"/>
      <c r="STU144" s="727"/>
      <c r="STV144" s="727"/>
      <c r="STW144" s="727"/>
      <c r="STX144" s="727"/>
      <c r="STY144" s="727"/>
      <c r="STZ144" s="727"/>
      <c r="SUA144" s="727"/>
      <c r="SUB144" s="727"/>
      <c r="SUC144" s="727"/>
      <c r="SUD144" s="727"/>
      <c r="SUE144" s="727"/>
      <c r="SUF144" s="727"/>
      <c r="SUG144" s="727"/>
      <c r="SUH144" s="727"/>
      <c r="SUI144" s="727"/>
      <c r="SUJ144" s="727"/>
      <c r="SUK144" s="727"/>
      <c r="SUL144" s="727"/>
      <c r="SUM144" s="727"/>
      <c r="SUN144" s="727"/>
      <c r="SUO144" s="727"/>
      <c r="SUP144" s="727"/>
      <c r="SUQ144" s="727"/>
      <c r="SUR144" s="727"/>
      <c r="SUS144" s="727"/>
      <c r="SUT144" s="727"/>
      <c r="SUU144" s="727"/>
      <c r="SUV144" s="727"/>
      <c r="SUW144" s="727"/>
      <c r="SUX144" s="727"/>
      <c r="SUY144" s="727"/>
      <c r="SUZ144" s="727"/>
      <c r="SVA144" s="727"/>
      <c r="SVB144" s="727"/>
      <c r="SVC144" s="727"/>
      <c r="SVD144" s="727"/>
      <c r="SVE144" s="727"/>
      <c r="SVF144" s="727"/>
      <c r="SVG144" s="727"/>
      <c r="SVH144" s="727"/>
      <c r="SVI144" s="727"/>
      <c r="SVJ144" s="727"/>
      <c r="SVK144" s="727"/>
      <c r="SVL144" s="727"/>
      <c r="SVM144" s="727"/>
      <c r="SVN144" s="727"/>
      <c r="SVO144" s="727"/>
      <c r="SVP144" s="727"/>
      <c r="SVQ144" s="727"/>
      <c r="SVR144" s="727"/>
      <c r="SVS144" s="727"/>
      <c r="SVT144" s="727"/>
      <c r="SVU144" s="727"/>
      <c r="SVV144" s="727"/>
      <c r="SVW144" s="727"/>
      <c r="SVX144" s="727"/>
      <c r="SVY144" s="727"/>
      <c r="SVZ144" s="727"/>
      <c r="SWA144" s="727"/>
      <c r="SWB144" s="727"/>
      <c r="SWC144" s="727"/>
      <c r="SWD144" s="727"/>
      <c r="SWE144" s="727"/>
      <c r="SWF144" s="727"/>
      <c r="SWG144" s="727"/>
      <c r="SWH144" s="727"/>
      <c r="SWI144" s="727"/>
      <c r="SWJ144" s="727"/>
      <c r="SWK144" s="727"/>
      <c r="SWL144" s="727"/>
      <c r="SWM144" s="727"/>
      <c r="SWN144" s="727"/>
      <c r="SWO144" s="727"/>
      <c r="SWP144" s="727"/>
      <c r="SWQ144" s="727"/>
      <c r="SWR144" s="727"/>
      <c r="SWS144" s="727"/>
      <c r="SWT144" s="727"/>
      <c r="SWU144" s="727"/>
      <c r="SWV144" s="727"/>
      <c r="SWW144" s="727"/>
      <c r="SWX144" s="727"/>
      <c r="SWY144" s="727"/>
      <c r="SWZ144" s="727"/>
      <c r="SXA144" s="727"/>
      <c r="SXB144" s="727"/>
      <c r="SXC144" s="727"/>
      <c r="SXD144" s="727"/>
      <c r="SXE144" s="727"/>
      <c r="SXF144" s="727"/>
      <c r="SXG144" s="727"/>
      <c r="SXH144" s="727"/>
      <c r="SXI144" s="727"/>
      <c r="SXJ144" s="727"/>
      <c r="SXK144" s="727"/>
      <c r="SXL144" s="727"/>
      <c r="SXM144" s="727"/>
      <c r="SXN144" s="727"/>
      <c r="SXO144" s="727"/>
      <c r="SXP144" s="727"/>
      <c r="SXQ144" s="727"/>
      <c r="SXR144" s="727"/>
      <c r="SXS144" s="727"/>
      <c r="SXT144" s="727"/>
      <c r="SXU144" s="727"/>
      <c r="SXV144" s="727"/>
      <c r="SXW144" s="727"/>
      <c r="SXX144" s="727"/>
      <c r="SXY144" s="727"/>
      <c r="SXZ144" s="727"/>
      <c r="SYA144" s="727"/>
      <c r="SYB144" s="727"/>
      <c r="SYC144" s="727"/>
      <c r="SYD144" s="727"/>
      <c r="SYE144" s="727"/>
      <c r="SYF144" s="727"/>
      <c r="SYG144" s="727"/>
      <c r="SYH144" s="727"/>
      <c r="SYI144" s="727"/>
      <c r="SYJ144" s="727"/>
      <c r="SYK144" s="727"/>
      <c r="SYL144" s="727"/>
      <c r="SYM144" s="727"/>
      <c r="SYN144" s="727"/>
      <c r="SYO144" s="727"/>
      <c r="SYP144" s="727"/>
      <c r="SYQ144" s="727"/>
      <c r="SYR144" s="727"/>
      <c r="SYS144" s="727"/>
      <c r="SYT144" s="727"/>
      <c r="SYU144" s="727"/>
      <c r="SYV144" s="727"/>
      <c r="SYW144" s="727"/>
      <c r="SYX144" s="727"/>
      <c r="SYY144" s="727"/>
      <c r="SYZ144" s="727"/>
      <c r="SZA144" s="727"/>
      <c r="SZB144" s="727"/>
      <c r="SZC144" s="727"/>
      <c r="SZD144" s="727"/>
      <c r="SZE144" s="727"/>
      <c r="SZF144" s="727"/>
      <c r="SZG144" s="727"/>
      <c r="SZH144" s="727"/>
      <c r="SZI144" s="727"/>
      <c r="SZJ144" s="727"/>
      <c r="SZK144" s="727"/>
      <c r="SZL144" s="727"/>
      <c r="SZM144" s="727"/>
      <c r="SZN144" s="727"/>
      <c r="SZO144" s="727"/>
      <c r="SZP144" s="727"/>
      <c r="SZQ144" s="727"/>
      <c r="SZR144" s="727"/>
      <c r="SZS144" s="727"/>
      <c r="SZT144" s="727"/>
      <c r="SZU144" s="727"/>
      <c r="SZV144" s="727"/>
      <c r="SZW144" s="727"/>
      <c r="SZX144" s="727"/>
      <c r="SZY144" s="727"/>
      <c r="SZZ144" s="727"/>
      <c r="TAA144" s="727"/>
      <c r="TAB144" s="727"/>
      <c r="TAC144" s="727"/>
      <c r="TAD144" s="727"/>
      <c r="TAE144" s="727"/>
      <c r="TAF144" s="727"/>
      <c r="TAG144" s="727"/>
      <c r="TAH144" s="727"/>
      <c r="TAI144" s="727"/>
      <c r="TAJ144" s="727"/>
      <c r="TAK144" s="727"/>
      <c r="TAL144" s="727"/>
      <c r="TAM144" s="727"/>
      <c r="TAN144" s="727"/>
      <c r="TAO144" s="727"/>
      <c r="TAP144" s="727"/>
      <c r="TAQ144" s="727"/>
      <c r="TAR144" s="727"/>
      <c r="TAS144" s="727"/>
      <c r="TAT144" s="727"/>
      <c r="TAU144" s="727"/>
      <c r="TAV144" s="727"/>
      <c r="TAW144" s="727"/>
      <c r="TAX144" s="727"/>
      <c r="TAY144" s="727"/>
      <c r="TAZ144" s="727"/>
      <c r="TBA144" s="727"/>
      <c r="TBB144" s="727"/>
      <c r="TBC144" s="727"/>
      <c r="TBD144" s="727"/>
      <c r="TBE144" s="727"/>
      <c r="TBF144" s="727"/>
      <c r="TBG144" s="727"/>
      <c r="TBH144" s="727"/>
      <c r="TBI144" s="727"/>
      <c r="TBJ144" s="727"/>
      <c r="TBK144" s="727"/>
      <c r="TBL144" s="727"/>
      <c r="TBM144" s="727"/>
      <c r="TBN144" s="727"/>
      <c r="TBO144" s="727"/>
      <c r="TBP144" s="727"/>
      <c r="TBQ144" s="727"/>
      <c r="TBR144" s="727"/>
      <c r="TBS144" s="727"/>
      <c r="TBT144" s="727"/>
      <c r="TBU144" s="727"/>
      <c r="TBV144" s="727"/>
      <c r="TBW144" s="727"/>
      <c r="TBX144" s="727"/>
      <c r="TBY144" s="727"/>
      <c r="TBZ144" s="727"/>
      <c r="TCA144" s="727"/>
      <c r="TCB144" s="727"/>
      <c r="TCC144" s="727"/>
      <c r="TCD144" s="727"/>
      <c r="TCE144" s="727"/>
      <c r="TCF144" s="727"/>
      <c r="TCG144" s="727"/>
      <c r="TCH144" s="727"/>
      <c r="TCI144" s="727"/>
      <c r="TCJ144" s="727"/>
      <c r="TCK144" s="727"/>
      <c r="TCL144" s="727"/>
      <c r="TCM144" s="727"/>
      <c r="TCN144" s="727"/>
      <c r="TCO144" s="727"/>
      <c r="TCP144" s="727"/>
      <c r="TCQ144" s="727"/>
      <c r="TCR144" s="727"/>
      <c r="TCS144" s="727"/>
      <c r="TCT144" s="727"/>
      <c r="TCU144" s="727"/>
      <c r="TCV144" s="727"/>
      <c r="TCW144" s="727"/>
      <c r="TCX144" s="727"/>
      <c r="TCY144" s="727"/>
      <c r="TCZ144" s="727"/>
      <c r="TDA144" s="727"/>
      <c r="TDB144" s="727"/>
      <c r="TDC144" s="727"/>
      <c r="TDD144" s="727"/>
      <c r="TDE144" s="727"/>
      <c r="TDF144" s="727"/>
      <c r="TDG144" s="727"/>
      <c r="TDH144" s="727"/>
      <c r="TDI144" s="727"/>
      <c r="TDJ144" s="727"/>
      <c r="TDK144" s="727"/>
      <c r="TDL144" s="727"/>
      <c r="TDM144" s="727"/>
      <c r="TDN144" s="727"/>
      <c r="TDO144" s="727"/>
      <c r="TDP144" s="727"/>
      <c r="TDQ144" s="727"/>
      <c r="TDR144" s="727"/>
      <c r="TDS144" s="727"/>
      <c r="TDT144" s="727"/>
      <c r="TDU144" s="727"/>
      <c r="TDV144" s="727"/>
      <c r="TDW144" s="727"/>
      <c r="TDX144" s="727"/>
      <c r="TDY144" s="727"/>
      <c r="TDZ144" s="727"/>
      <c r="TEA144" s="727"/>
      <c r="TEB144" s="727"/>
      <c r="TEC144" s="727"/>
      <c r="TED144" s="727"/>
      <c r="TEE144" s="727"/>
      <c r="TEF144" s="727"/>
      <c r="TEG144" s="727"/>
      <c r="TEH144" s="727"/>
      <c r="TEI144" s="727"/>
      <c r="TEJ144" s="727"/>
      <c r="TEK144" s="727"/>
      <c r="TEL144" s="727"/>
      <c r="TEM144" s="727"/>
      <c r="TEN144" s="727"/>
      <c r="TEO144" s="727"/>
      <c r="TEP144" s="727"/>
      <c r="TEQ144" s="727"/>
      <c r="TER144" s="727"/>
      <c r="TES144" s="727"/>
      <c r="TET144" s="727"/>
      <c r="TEU144" s="727"/>
      <c r="TEV144" s="727"/>
      <c r="TEW144" s="727"/>
      <c r="TEX144" s="727"/>
      <c r="TEY144" s="727"/>
      <c r="TEZ144" s="727"/>
      <c r="TFA144" s="727"/>
      <c r="TFB144" s="727"/>
      <c r="TFC144" s="727"/>
      <c r="TFD144" s="727"/>
      <c r="TFE144" s="727"/>
      <c r="TFF144" s="727"/>
      <c r="TFG144" s="727"/>
      <c r="TFH144" s="727"/>
      <c r="TFI144" s="727"/>
      <c r="TFJ144" s="727"/>
      <c r="TFK144" s="727"/>
      <c r="TFL144" s="727"/>
      <c r="TFM144" s="727"/>
      <c r="TFN144" s="727"/>
      <c r="TFO144" s="727"/>
      <c r="TFP144" s="727"/>
      <c r="TFQ144" s="727"/>
      <c r="TFR144" s="727"/>
      <c r="TFS144" s="727"/>
      <c r="TFT144" s="727"/>
      <c r="TFU144" s="727"/>
      <c r="TFV144" s="727"/>
      <c r="TFW144" s="727"/>
      <c r="TFX144" s="727"/>
      <c r="TFY144" s="727"/>
      <c r="TFZ144" s="727"/>
      <c r="TGA144" s="727"/>
      <c r="TGB144" s="727"/>
      <c r="TGC144" s="727"/>
      <c r="TGD144" s="727"/>
      <c r="TGE144" s="727"/>
      <c r="TGF144" s="727"/>
      <c r="TGG144" s="727"/>
      <c r="TGH144" s="727"/>
      <c r="TGI144" s="727"/>
      <c r="TGJ144" s="727"/>
      <c r="TGK144" s="727"/>
      <c r="TGL144" s="727"/>
      <c r="TGM144" s="727"/>
      <c r="TGN144" s="727"/>
      <c r="TGO144" s="727"/>
      <c r="TGP144" s="727"/>
      <c r="TGQ144" s="727"/>
      <c r="TGR144" s="727"/>
      <c r="TGS144" s="727"/>
      <c r="TGT144" s="727"/>
      <c r="TGU144" s="727"/>
      <c r="TGV144" s="727"/>
      <c r="TGW144" s="727"/>
      <c r="TGX144" s="727"/>
      <c r="TGY144" s="727"/>
      <c r="TGZ144" s="727"/>
      <c r="THA144" s="727"/>
      <c r="THB144" s="727"/>
      <c r="THC144" s="727"/>
      <c r="THD144" s="727"/>
      <c r="THE144" s="727"/>
      <c r="THF144" s="727"/>
      <c r="THG144" s="727"/>
      <c r="THH144" s="727"/>
      <c r="THI144" s="727"/>
      <c r="THJ144" s="727"/>
      <c r="THK144" s="727"/>
      <c r="THL144" s="727"/>
      <c r="THM144" s="727"/>
      <c r="THN144" s="727"/>
      <c r="THO144" s="727"/>
      <c r="THP144" s="727"/>
      <c r="THQ144" s="727"/>
      <c r="THR144" s="727"/>
      <c r="THS144" s="727"/>
      <c r="THT144" s="727"/>
      <c r="THU144" s="727"/>
      <c r="THV144" s="727"/>
      <c r="THW144" s="727"/>
      <c r="THX144" s="727"/>
      <c r="THY144" s="727"/>
      <c r="THZ144" s="727"/>
      <c r="TIA144" s="727"/>
      <c r="TIB144" s="727"/>
      <c r="TIC144" s="727"/>
      <c r="TID144" s="727"/>
      <c r="TIE144" s="727"/>
      <c r="TIF144" s="727"/>
      <c r="TIG144" s="727"/>
      <c r="TIH144" s="727"/>
      <c r="TII144" s="727"/>
      <c r="TIJ144" s="727"/>
      <c r="TIK144" s="727"/>
      <c r="TIL144" s="727"/>
      <c r="TIM144" s="727"/>
      <c r="TIN144" s="727"/>
      <c r="TIO144" s="727"/>
      <c r="TIP144" s="727"/>
      <c r="TIQ144" s="727"/>
      <c r="TIR144" s="727"/>
      <c r="TIS144" s="727"/>
      <c r="TIT144" s="727"/>
      <c r="TIU144" s="727"/>
      <c r="TIV144" s="727"/>
      <c r="TIW144" s="727"/>
      <c r="TIX144" s="727"/>
      <c r="TIY144" s="727"/>
      <c r="TIZ144" s="727"/>
      <c r="TJA144" s="727"/>
      <c r="TJB144" s="727"/>
      <c r="TJC144" s="727"/>
      <c r="TJD144" s="727"/>
      <c r="TJE144" s="727"/>
      <c r="TJF144" s="727"/>
      <c r="TJG144" s="727"/>
      <c r="TJH144" s="727"/>
      <c r="TJI144" s="727"/>
      <c r="TJJ144" s="727"/>
      <c r="TJK144" s="727"/>
      <c r="TJL144" s="727"/>
      <c r="TJM144" s="727"/>
      <c r="TJN144" s="727"/>
      <c r="TJO144" s="727"/>
      <c r="TJP144" s="727"/>
      <c r="TJQ144" s="727"/>
      <c r="TJR144" s="727"/>
      <c r="TJS144" s="727"/>
      <c r="TJT144" s="727"/>
      <c r="TJU144" s="727"/>
      <c r="TJV144" s="727"/>
      <c r="TJW144" s="727"/>
      <c r="TJX144" s="727"/>
      <c r="TJY144" s="727"/>
      <c r="TJZ144" s="727"/>
      <c r="TKA144" s="727"/>
      <c r="TKB144" s="727"/>
      <c r="TKC144" s="727"/>
      <c r="TKD144" s="727"/>
      <c r="TKE144" s="727"/>
      <c r="TKF144" s="727"/>
      <c r="TKG144" s="727"/>
      <c r="TKH144" s="727"/>
      <c r="TKI144" s="727"/>
      <c r="TKJ144" s="727"/>
      <c r="TKK144" s="727"/>
      <c r="TKL144" s="727"/>
      <c r="TKM144" s="727"/>
      <c r="TKN144" s="727"/>
      <c r="TKO144" s="727"/>
      <c r="TKP144" s="727"/>
      <c r="TKQ144" s="727"/>
      <c r="TKR144" s="727"/>
      <c r="TKS144" s="727"/>
      <c r="TKT144" s="727"/>
      <c r="TKU144" s="727"/>
      <c r="TKV144" s="727"/>
      <c r="TKW144" s="727"/>
      <c r="TKX144" s="727"/>
      <c r="TKY144" s="727"/>
      <c r="TKZ144" s="727"/>
      <c r="TLA144" s="727"/>
      <c r="TLB144" s="727"/>
      <c r="TLC144" s="727"/>
      <c r="TLD144" s="727"/>
      <c r="TLE144" s="727"/>
      <c r="TLF144" s="727"/>
      <c r="TLG144" s="727"/>
      <c r="TLH144" s="727"/>
      <c r="TLI144" s="727"/>
      <c r="TLJ144" s="727"/>
      <c r="TLK144" s="727"/>
      <c r="TLL144" s="727"/>
      <c r="TLM144" s="727"/>
      <c r="TLN144" s="727"/>
      <c r="TLO144" s="727"/>
      <c r="TLP144" s="727"/>
      <c r="TLQ144" s="727"/>
      <c r="TLR144" s="727"/>
      <c r="TLS144" s="727"/>
      <c r="TLT144" s="727"/>
      <c r="TLU144" s="727"/>
      <c r="TLV144" s="727"/>
      <c r="TLW144" s="727"/>
      <c r="TLX144" s="727"/>
      <c r="TLY144" s="727"/>
      <c r="TLZ144" s="727"/>
      <c r="TMA144" s="727"/>
      <c r="TMB144" s="727"/>
      <c r="TMC144" s="727"/>
      <c r="TMD144" s="727"/>
      <c r="TME144" s="727"/>
      <c r="TMF144" s="727"/>
      <c r="TMG144" s="727"/>
      <c r="TMH144" s="727"/>
      <c r="TMI144" s="727"/>
      <c r="TMJ144" s="727"/>
      <c r="TMK144" s="727"/>
      <c r="TML144" s="727"/>
      <c r="TMM144" s="727"/>
      <c r="TMN144" s="727"/>
      <c r="TMO144" s="727"/>
      <c r="TMP144" s="727"/>
      <c r="TMQ144" s="727"/>
      <c r="TMR144" s="727"/>
      <c r="TMS144" s="727"/>
      <c r="TMT144" s="727"/>
      <c r="TMU144" s="727"/>
      <c r="TMV144" s="727"/>
      <c r="TMW144" s="727"/>
      <c r="TMX144" s="727"/>
      <c r="TMY144" s="727"/>
      <c r="TMZ144" s="727"/>
      <c r="TNA144" s="727"/>
      <c r="TNB144" s="727"/>
      <c r="TNC144" s="727"/>
      <c r="TND144" s="727"/>
      <c r="TNE144" s="727"/>
      <c r="TNF144" s="727"/>
      <c r="TNG144" s="727"/>
      <c r="TNH144" s="727"/>
      <c r="TNI144" s="727"/>
      <c r="TNJ144" s="727"/>
      <c r="TNK144" s="727"/>
      <c r="TNL144" s="727"/>
      <c r="TNM144" s="727"/>
      <c r="TNN144" s="727"/>
      <c r="TNO144" s="727"/>
      <c r="TNP144" s="727"/>
      <c r="TNQ144" s="727"/>
      <c r="TNR144" s="727"/>
      <c r="TNS144" s="727"/>
      <c r="TNT144" s="727"/>
      <c r="TNU144" s="727"/>
      <c r="TNV144" s="727"/>
      <c r="TNW144" s="727"/>
      <c r="TNX144" s="727"/>
      <c r="TNY144" s="727"/>
      <c r="TNZ144" s="727"/>
      <c r="TOA144" s="727"/>
      <c r="TOB144" s="727"/>
      <c r="TOC144" s="727"/>
      <c r="TOD144" s="727"/>
      <c r="TOE144" s="727"/>
      <c r="TOF144" s="727"/>
      <c r="TOG144" s="727"/>
      <c r="TOH144" s="727"/>
      <c r="TOI144" s="727"/>
      <c r="TOJ144" s="727"/>
      <c r="TOK144" s="727"/>
      <c r="TOL144" s="727"/>
      <c r="TOM144" s="727"/>
      <c r="TON144" s="727"/>
      <c r="TOO144" s="727"/>
      <c r="TOP144" s="727"/>
      <c r="TOQ144" s="727"/>
      <c r="TOR144" s="727"/>
      <c r="TOS144" s="727"/>
      <c r="TOT144" s="727"/>
      <c r="TOU144" s="727"/>
      <c r="TOV144" s="727"/>
      <c r="TOW144" s="727"/>
      <c r="TOX144" s="727"/>
      <c r="TOY144" s="727"/>
      <c r="TOZ144" s="727"/>
      <c r="TPA144" s="727"/>
      <c r="TPB144" s="727"/>
      <c r="TPC144" s="727"/>
      <c r="TPD144" s="727"/>
      <c r="TPE144" s="727"/>
      <c r="TPF144" s="727"/>
      <c r="TPG144" s="727"/>
      <c r="TPH144" s="727"/>
      <c r="TPI144" s="727"/>
      <c r="TPJ144" s="727"/>
      <c r="TPK144" s="727"/>
      <c r="TPL144" s="727"/>
      <c r="TPM144" s="727"/>
      <c r="TPN144" s="727"/>
      <c r="TPO144" s="727"/>
      <c r="TPP144" s="727"/>
      <c r="TPQ144" s="727"/>
      <c r="TPR144" s="727"/>
      <c r="TPS144" s="727"/>
      <c r="TPT144" s="727"/>
      <c r="TPU144" s="727"/>
      <c r="TPV144" s="727"/>
      <c r="TPW144" s="727"/>
      <c r="TPX144" s="727"/>
      <c r="TPY144" s="727"/>
      <c r="TPZ144" s="727"/>
      <c r="TQA144" s="727"/>
      <c r="TQB144" s="727"/>
      <c r="TQC144" s="727"/>
      <c r="TQD144" s="727"/>
      <c r="TQE144" s="727"/>
      <c r="TQF144" s="727"/>
      <c r="TQG144" s="727"/>
      <c r="TQH144" s="727"/>
      <c r="TQI144" s="727"/>
      <c r="TQJ144" s="727"/>
      <c r="TQK144" s="727"/>
      <c r="TQL144" s="727"/>
      <c r="TQM144" s="727"/>
      <c r="TQN144" s="727"/>
      <c r="TQO144" s="727"/>
      <c r="TQP144" s="727"/>
      <c r="TQQ144" s="727"/>
      <c r="TQR144" s="727"/>
      <c r="TQS144" s="727"/>
      <c r="TQT144" s="727"/>
      <c r="TQU144" s="727"/>
      <c r="TQV144" s="727"/>
      <c r="TQW144" s="727"/>
      <c r="TQX144" s="727"/>
      <c r="TQY144" s="727"/>
      <c r="TQZ144" s="727"/>
      <c r="TRA144" s="727"/>
      <c r="TRB144" s="727"/>
      <c r="TRC144" s="727"/>
      <c r="TRD144" s="727"/>
      <c r="TRE144" s="727"/>
      <c r="TRF144" s="727"/>
      <c r="TRG144" s="727"/>
      <c r="TRH144" s="727"/>
      <c r="TRI144" s="727"/>
      <c r="TRJ144" s="727"/>
      <c r="TRK144" s="727"/>
      <c r="TRL144" s="727"/>
      <c r="TRM144" s="727"/>
      <c r="TRN144" s="727"/>
      <c r="TRO144" s="727"/>
      <c r="TRP144" s="727"/>
      <c r="TRQ144" s="727"/>
      <c r="TRR144" s="727"/>
      <c r="TRS144" s="727"/>
      <c r="TRT144" s="727"/>
      <c r="TRU144" s="727"/>
      <c r="TRV144" s="727"/>
      <c r="TRW144" s="727"/>
      <c r="TRX144" s="727"/>
      <c r="TRY144" s="727"/>
      <c r="TRZ144" s="727"/>
      <c r="TSA144" s="727"/>
      <c r="TSB144" s="727"/>
      <c r="TSC144" s="727"/>
      <c r="TSD144" s="727"/>
      <c r="TSE144" s="727"/>
      <c r="TSF144" s="727"/>
      <c r="TSG144" s="727"/>
      <c r="TSH144" s="727"/>
      <c r="TSI144" s="727"/>
      <c r="TSJ144" s="727"/>
      <c r="TSK144" s="727"/>
      <c r="TSL144" s="727"/>
      <c r="TSM144" s="727"/>
      <c r="TSN144" s="727"/>
      <c r="TSO144" s="727"/>
      <c r="TSP144" s="727"/>
      <c r="TSQ144" s="727"/>
      <c r="TSR144" s="727"/>
      <c r="TSS144" s="727"/>
      <c r="TST144" s="727"/>
      <c r="TSU144" s="727"/>
      <c r="TSV144" s="727"/>
      <c r="TSW144" s="727"/>
      <c r="TSX144" s="727"/>
      <c r="TSY144" s="727"/>
      <c r="TSZ144" s="727"/>
      <c r="TTA144" s="727"/>
      <c r="TTB144" s="727"/>
      <c r="TTC144" s="727"/>
      <c r="TTD144" s="727"/>
      <c r="TTE144" s="727"/>
      <c r="TTF144" s="727"/>
      <c r="TTG144" s="727"/>
      <c r="TTH144" s="727"/>
      <c r="TTI144" s="727"/>
      <c r="TTJ144" s="727"/>
      <c r="TTK144" s="727"/>
      <c r="TTL144" s="727"/>
      <c r="TTM144" s="727"/>
      <c r="TTN144" s="727"/>
      <c r="TTO144" s="727"/>
      <c r="TTP144" s="727"/>
      <c r="TTQ144" s="727"/>
      <c r="TTR144" s="727"/>
      <c r="TTS144" s="727"/>
      <c r="TTT144" s="727"/>
      <c r="TTU144" s="727"/>
      <c r="TTV144" s="727"/>
      <c r="TTW144" s="727"/>
      <c r="TTX144" s="727"/>
      <c r="TTY144" s="727"/>
      <c r="TTZ144" s="727"/>
      <c r="TUA144" s="727"/>
      <c r="TUB144" s="727"/>
      <c r="TUC144" s="727"/>
      <c r="TUD144" s="727"/>
      <c r="TUE144" s="727"/>
      <c r="TUF144" s="727"/>
      <c r="TUG144" s="727"/>
      <c r="TUH144" s="727"/>
      <c r="TUI144" s="727"/>
      <c r="TUJ144" s="727"/>
      <c r="TUK144" s="727"/>
      <c r="TUL144" s="727"/>
      <c r="TUM144" s="727"/>
      <c r="TUN144" s="727"/>
      <c r="TUO144" s="727"/>
      <c r="TUP144" s="727"/>
      <c r="TUQ144" s="727"/>
      <c r="TUR144" s="727"/>
      <c r="TUS144" s="727"/>
      <c r="TUT144" s="727"/>
      <c r="TUU144" s="727"/>
      <c r="TUV144" s="727"/>
      <c r="TUW144" s="727"/>
      <c r="TUX144" s="727"/>
      <c r="TUY144" s="727"/>
      <c r="TUZ144" s="727"/>
      <c r="TVA144" s="727"/>
      <c r="TVB144" s="727"/>
      <c r="TVC144" s="727"/>
      <c r="TVD144" s="727"/>
      <c r="TVE144" s="727"/>
      <c r="TVF144" s="727"/>
      <c r="TVG144" s="727"/>
      <c r="TVH144" s="727"/>
      <c r="TVI144" s="727"/>
      <c r="TVJ144" s="727"/>
      <c r="TVK144" s="727"/>
      <c r="TVL144" s="727"/>
      <c r="TVM144" s="727"/>
      <c r="TVN144" s="727"/>
      <c r="TVO144" s="727"/>
      <c r="TVP144" s="727"/>
      <c r="TVQ144" s="727"/>
      <c r="TVR144" s="727"/>
      <c r="TVS144" s="727"/>
      <c r="TVT144" s="727"/>
      <c r="TVU144" s="727"/>
      <c r="TVV144" s="727"/>
      <c r="TVW144" s="727"/>
      <c r="TVX144" s="727"/>
      <c r="TVY144" s="727"/>
      <c r="TVZ144" s="727"/>
      <c r="TWA144" s="727"/>
      <c r="TWB144" s="727"/>
      <c r="TWC144" s="727"/>
      <c r="TWD144" s="727"/>
      <c r="TWE144" s="727"/>
      <c r="TWF144" s="727"/>
      <c r="TWG144" s="727"/>
      <c r="TWH144" s="727"/>
      <c r="TWI144" s="727"/>
      <c r="TWJ144" s="727"/>
      <c r="TWK144" s="727"/>
      <c r="TWL144" s="727"/>
      <c r="TWM144" s="727"/>
      <c r="TWN144" s="727"/>
      <c r="TWO144" s="727"/>
      <c r="TWP144" s="727"/>
      <c r="TWQ144" s="727"/>
      <c r="TWR144" s="727"/>
      <c r="TWS144" s="727"/>
      <c r="TWT144" s="727"/>
      <c r="TWU144" s="727"/>
      <c r="TWV144" s="727"/>
      <c r="TWW144" s="727"/>
      <c r="TWX144" s="727"/>
      <c r="TWY144" s="727"/>
      <c r="TWZ144" s="727"/>
      <c r="TXA144" s="727"/>
      <c r="TXB144" s="727"/>
      <c r="TXC144" s="727"/>
      <c r="TXD144" s="727"/>
      <c r="TXE144" s="727"/>
      <c r="TXF144" s="727"/>
      <c r="TXG144" s="727"/>
      <c r="TXH144" s="727"/>
      <c r="TXI144" s="727"/>
      <c r="TXJ144" s="727"/>
      <c r="TXK144" s="727"/>
      <c r="TXL144" s="727"/>
      <c r="TXM144" s="727"/>
      <c r="TXN144" s="727"/>
      <c r="TXO144" s="727"/>
      <c r="TXP144" s="727"/>
      <c r="TXQ144" s="727"/>
      <c r="TXR144" s="727"/>
      <c r="TXS144" s="727"/>
      <c r="TXT144" s="727"/>
      <c r="TXU144" s="727"/>
      <c r="TXV144" s="727"/>
      <c r="TXW144" s="727"/>
      <c r="TXX144" s="727"/>
      <c r="TXY144" s="727"/>
      <c r="TXZ144" s="727"/>
      <c r="TYA144" s="727"/>
      <c r="TYB144" s="727"/>
      <c r="TYC144" s="727"/>
      <c r="TYD144" s="727"/>
      <c r="TYE144" s="727"/>
      <c r="TYF144" s="727"/>
      <c r="TYG144" s="727"/>
      <c r="TYH144" s="727"/>
      <c r="TYI144" s="727"/>
      <c r="TYJ144" s="727"/>
      <c r="TYK144" s="727"/>
      <c r="TYL144" s="727"/>
      <c r="TYM144" s="727"/>
      <c r="TYN144" s="727"/>
      <c r="TYO144" s="727"/>
      <c r="TYP144" s="727"/>
      <c r="TYQ144" s="727"/>
      <c r="TYR144" s="727"/>
      <c r="TYS144" s="727"/>
      <c r="TYT144" s="727"/>
      <c r="TYU144" s="727"/>
      <c r="TYV144" s="727"/>
      <c r="TYW144" s="727"/>
      <c r="TYX144" s="727"/>
      <c r="TYY144" s="727"/>
      <c r="TYZ144" s="727"/>
      <c r="TZA144" s="727"/>
      <c r="TZB144" s="727"/>
      <c r="TZC144" s="727"/>
      <c r="TZD144" s="727"/>
      <c r="TZE144" s="727"/>
      <c r="TZF144" s="727"/>
      <c r="TZG144" s="727"/>
      <c r="TZH144" s="727"/>
      <c r="TZI144" s="727"/>
      <c r="TZJ144" s="727"/>
      <c r="TZK144" s="727"/>
      <c r="TZL144" s="727"/>
      <c r="TZM144" s="727"/>
      <c r="TZN144" s="727"/>
      <c r="TZO144" s="727"/>
      <c r="TZP144" s="727"/>
      <c r="TZQ144" s="727"/>
      <c r="TZR144" s="727"/>
      <c r="TZS144" s="727"/>
      <c r="TZT144" s="727"/>
      <c r="TZU144" s="727"/>
      <c r="TZV144" s="727"/>
      <c r="TZW144" s="727"/>
      <c r="TZX144" s="727"/>
      <c r="TZY144" s="727"/>
      <c r="TZZ144" s="727"/>
      <c r="UAA144" s="727"/>
      <c r="UAB144" s="727"/>
      <c r="UAC144" s="727"/>
      <c r="UAD144" s="727"/>
      <c r="UAE144" s="727"/>
      <c r="UAF144" s="727"/>
      <c r="UAG144" s="727"/>
      <c r="UAH144" s="727"/>
      <c r="UAI144" s="727"/>
      <c r="UAJ144" s="727"/>
      <c r="UAK144" s="727"/>
      <c r="UAL144" s="727"/>
      <c r="UAM144" s="727"/>
      <c r="UAN144" s="727"/>
      <c r="UAO144" s="727"/>
      <c r="UAP144" s="727"/>
      <c r="UAQ144" s="727"/>
      <c r="UAR144" s="727"/>
      <c r="UAS144" s="727"/>
      <c r="UAT144" s="727"/>
      <c r="UAU144" s="727"/>
      <c r="UAV144" s="727"/>
      <c r="UAW144" s="727"/>
      <c r="UAX144" s="727"/>
      <c r="UAY144" s="727"/>
      <c r="UAZ144" s="727"/>
      <c r="UBA144" s="727"/>
      <c r="UBB144" s="727"/>
      <c r="UBC144" s="727"/>
      <c r="UBD144" s="727"/>
      <c r="UBE144" s="727"/>
      <c r="UBF144" s="727"/>
      <c r="UBG144" s="727"/>
      <c r="UBH144" s="727"/>
      <c r="UBI144" s="727"/>
      <c r="UBJ144" s="727"/>
      <c r="UBK144" s="727"/>
      <c r="UBL144" s="727"/>
      <c r="UBM144" s="727"/>
      <c r="UBN144" s="727"/>
      <c r="UBO144" s="727"/>
      <c r="UBP144" s="727"/>
      <c r="UBQ144" s="727"/>
      <c r="UBR144" s="727"/>
      <c r="UBS144" s="727"/>
      <c r="UBT144" s="727"/>
      <c r="UBU144" s="727"/>
      <c r="UBV144" s="727"/>
      <c r="UBW144" s="727"/>
      <c r="UBX144" s="727"/>
      <c r="UBY144" s="727"/>
      <c r="UBZ144" s="727"/>
      <c r="UCA144" s="727"/>
      <c r="UCB144" s="727"/>
      <c r="UCC144" s="727"/>
      <c r="UCD144" s="727"/>
      <c r="UCE144" s="727"/>
      <c r="UCF144" s="727"/>
      <c r="UCG144" s="727"/>
      <c r="UCH144" s="727"/>
      <c r="UCI144" s="727"/>
      <c r="UCJ144" s="727"/>
      <c r="UCK144" s="727"/>
      <c r="UCL144" s="727"/>
      <c r="UCM144" s="727"/>
      <c r="UCN144" s="727"/>
      <c r="UCO144" s="727"/>
      <c r="UCP144" s="727"/>
      <c r="UCQ144" s="727"/>
      <c r="UCR144" s="727"/>
      <c r="UCS144" s="727"/>
      <c r="UCT144" s="727"/>
      <c r="UCU144" s="727"/>
      <c r="UCV144" s="727"/>
      <c r="UCW144" s="727"/>
      <c r="UCX144" s="727"/>
      <c r="UCY144" s="727"/>
      <c r="UCZ144" s="727"/>
      <c r="UDA144" s="727"/>
      <c r="UDB144" s="727"/>
      <c r="UDC144" s="727"/>
      <c r="UDD144" s="727"/>
      <c r="UDE144" s="727"/>
      <c r="UDF144" s="727"/>
      <c r="UDG144" s="727"/>
      <c r="UDH144" s="727"/>
      <c r="UDI144" s="727"/>
      <c r="UDJ144" s="727"/>
      <c r="UDK144" s="727"/>
      <c r="UDL144" s="727"/>
      <c r="UDM144" s="727"/>
      <c r="UDN144" s="727"/>
      <c r="UDO144" s="727"/>
      <c r="UDP144" s="727"/>
      <c r="UDQ144" s="727"/>
      <c r="UDR144" s="727"/>
      <c r="UDS144" s="727"/>
      <c r="UDT144" s="727"/>
      <c r="UDU144" s="727"/>
      <c r="UDV144" s="727"/>
      <c r="UDW144" s="727"/>
      <c r="UDX144" s="727"/>
      <c r="UDY144" s="727"/>
      <c r="UDZ144" s="727"/>
      <c r="UEA144" s="727"/>
      <c r="UEB144" s="727"/>
      <c r="UEC144" s="727"/>
      <c r="UED144" s="727"/>
      <c r="UEE144" s="727"/>
      <c r="UEF144" s="727"/>
      <c r="UEG144" s="727"/>
      <c r="UEH144" s="727"/>
      <c r="UEI144" s="727"/>
      <c r="UEJ144" s="727"/>
      <c r="UEK144" s="727"/>
      <c r="UEL144" s="727"/>
      <c r="UEM144" s="727"/>
      <c r="UEN144" s="727"/>
      <c r="UEO144" s="727"/>
      <c r="UEP144" s="727"/>
      <c r="UEQ144" s="727"/>
      <c r="UER144" s="727"/>
      <c r="UES144" s="727"/>
      <c r="UET144" s="727"/>
      <c r="UEU144" s="727"/>
      <c r="UEV144" s="727"/>
      <c r="UEW144" s="727"/>
      <c r="UEX144" s="727"/>
      <c r="UEY144" s="727"/>
      <c r="UEZ144" s="727"/>
      <c r="UFA144" s="727"/>
      <c r="UFB144" s="727"/>
      <c r="UFC144" s="727"/>
      <c r="UFD144" s="727"/>
      <c r="UFE144" s="727"/>
      <c r="UFF144" s="727"/>
      <c r="UFG144" s="727"/>
      <c r="UFH144" s="727"/>
      <c r="UFI144" s="727"/>
      <c r="UFJ144" s="727"/>
      <c r="UFK144" s="727"/>
      <c r="UFL144" s="727"/>
      <c r="UFM144" s="727"/>
      <c r="UFN144" s="727"/>
      <c r="UFO144" s="727"/>
      <c r="UFP144" s="727"/>
      <c r="UFQ144" s="727"/>
      <c r="UFR144" s="727"/>
      <c r="UFS144" s="727"/>
      <c r="UFT144" s="727"/>
      <c r="UFU144" s="727"/>
      <c r="UFV144" s="727"/>
      <c r="UFW144" s="727"/>
      <c r="UFX144" s="727"/>
      <c r="UFY144" s="727"/>
      <c r="UFZ144" s="727"/>
      <c r="UGA144" s="727"/>
      <c r="UGB144" s="727"/>
      <c r="UGC144" s="727"/>
      <c r="UGD144" s="727"/>
      <c r="UGE144" s="727"/>
      <c r="UGF144" s="727"/>
      <c r="UGG144" s="727"/>
      <c r="UGH144" s="727"/>
      <c r="UGI144" s="727"/>
      <c r="UGJ144" s="727"/>
      <c r="UGK144" s="727"/>
      <c r="UGL144" s="727"/>
      <c r="UGM144" s="727"/>
      <c r="UGN144" s="727"/>
      <c r="UGO144" s="727"/>
      <c r="UGP144" s="727"/>
      <c r="UGQ144" s="727"/>
      <c r="UGR144" s="727"/>
      <c r="UGS144" s="727"/>
      <c r="UGT144" s="727"/>
      <c r="UGU144" s="727"/>
      <c r="UGV144" s="727"/>
      <c r="UGW144" s="727"/>
      <c r="UGX144" s="727"/>
      <c r="UGY144" s="727"/>
      <c r="UGZ144" s="727"/>
      <c r="UHA144" s="727"/>
      <c r="UHB144" s="727"/>
      <c r="UHC144" s="727"/>
      <c r="UHD144" s="727"/>
      <c r="UHE144" s="727"/>
      <c r="UHF144" s="727"/>
      <c r="UHG144" s="727"/>
      <c r="UHH144" s="727"/>
      <c r="UHI144" s="727"/>
      <c r="UHJ144" s="727"/>
      <c r="UHK144" s="727"/>
      <c r="UHL144" s="727"/>
      <c r="UHM144" s="727"/>
      <c r="UHN144" s="727"/>
      <c r="UHO144" s="727"/>
      <c r="UHP144" s="727"/>
      <c r="UHQ144" s="727"/>
      <c r="UHR144" s="727"/>
      <c r="UHS144" s="727"/>
      <c r="UHT144" s="727"/>
      <c r="UHU144" s="727"/>
      <c r="UHV144" s="727"/>
      <c r="UHW144" s="727"/>
      <c r="UHX144" s="727"/>
      <c r="UHY144" s="727"/>
      <c r="UHZ144" s="727"/>
      <c r="UIA144" s="727"/>
      <c r="UIB144" s="727"/>
      <c r="UIC144" s="727"/>
      <c r="UID144" s="727"/>
      <c r="UIE144" s="727"/>
      <c r="UIF144" s="727"/>
      <c r="UIG144" s="727"/>
      <c r="UIH144" s="727"/>
      <c r="UII144" s="727"/>
      <c r="UIJ144" s="727"/>
      <c r="UIK144" s="727"/>
      <c r="UIL144" s="727"/>
      <c r="UIM144" s="727"/>
      <c r="UIN144" s="727"/>
      <c r="UIO144" s="727"/>
      <c r="UIP144" s="727"/>
      <c r="UIQ144" s="727"/>
      <c r="UIR144" s="727"/>
      <c r="UIS144" s="727"/>
      <c r="UIT144" s="727"/>
      <c r="UIU144" s="727"/>
      <c r="UIV144" s="727"/>
      <c r="UIW144" s="727"/>
      <c r="UIX144" s="727"/>
      <c r="UIY144" s="727"/>
      <c r="UIZ144" s="727"/>
      <c r="UJA144" s="727"/>
      <c r="UJB144" s="727"/>
      <c r="UJC144" s="727"/>
      <c r="UJD144" s="727"/>
      <c r="UJE144" s="727"/>
      <c r="UJF144" s="727"/>
      <c r="UJG144" s="727"/>
      <c r="UJH144" s="727"/>
      <c r="UJI144" s="727"/>
      <c r="UJJ144" s="727"/>
      <c r="UJK144" s="727"/>
      <c r="UJL144" s="727"/>
      <c r="UJM144" s="727"/>
      <c r="UJN144" s="727"/>
      <c r="UJO144" s="727"/>
      <c r="UJP144" s="727"/>
      <c r="UJQ144" s="727"/>
      <c r="UJR144" s="727"/>
      <c r="UJS144" s="727"/>
      <c r="UJT144" s="727"/>
      <c r="UJU144" s="727"/>
      <c r="UJV144" s="727"/>
      <c r="UJW144" s="727"/>
      <c r="UJX144" s="727"/>
      <c r="UJY144" s="727"/>
      <c r="UJZ144" s="727"/>
      <c r="UKA144" s="727"/>
      <c r="UKB144" s="727"/>
      <c r="UKC144" s="727"/>
      <c r="UKD144" s="727"/>
      <c r="UKE144" s="727"/>
      <c r="UKF144" s="727"/>
      <c r="UKG144" s="727"/>
      <c r="UKH144" s="727"/>
      <c r="UKI144" s="727"/>
      <c r="UKJ144" s="727"/>
      <c r="UKK144" s="727"/>
      <c r="UKL144" s="727"/>
      <c r="UKM144" s="727"/>
      <c r="UKN144" s="727"/>
      <c r="UKO144" s="727"/>
      <c r="UKP144" s="727"/>
      <c r="UKQ144" s="727"/>
      <c r="UKR144" s="727"/>
      <c r="UKS144" s="727"/>
      <c r="UKT144" s="727"/>
      <c r="UKU144" s="727"/>
      <c r="UKV144" s="727"/>
      <c r="UKW144" s="727"/>
      <c r="UKX144" s="727"/>
      <c r="UKY144" s="727"/>
      <c r="UKZ144" s="727"/>
      <c r="ULA144" s="727"/>
      <c r="ULB144" s="727"/>
      <c r="ULC144" s="727"/>
      <c r="ULD144" s="727"/>
      <c r="ULE144" s="727"/>
      <c r="ULF144" s="727"/>
      <c r="ULG144" s="727"/>
      <c r="ULH144" s="727"/>
      <c r="ULI144" s="727"/>
      <c r="ULJ144" s="727"/>
      <c r="ULK144" s="727"/>
      <c r="ULL144" s="727"/>
      <c r="ULM144" s="727"/>
      <c r="ULN144" s="727"/>
      <c r="ULO144" s="727"/>
      <c r="ULP144" s="727"/>
      <c r="ULQ144" s="727"/>
      <c r="ULR144" s="727"/>
      <c r="ULS144" s="727"/>
      <c r="ULT144" s="727"/>
      <c r="ULU144" s="727"/>
      <c r="ULV144" s="727"/>
      <c r="ULW144" s="727"/>
      <c r="ULX144" s="727"/>
      <c r="ULY144" s="727"/>
      <c r="ULZ144" s="727"/>
      <c r="UMA144" s="727"/>
      <c r="UMB144" s="727"/>
      <c r="UMC144" s="727"/>
      <c r="UMD144" s="727"/>
      <c r="UME144" s="727"/>
      <c r="UMF144" s="727"/>
      <c r="UMG144" s="727"/>
      <c r="UMH144" s="727"/>
      <c r="UMI144" s="727"/>
      <c r="UMJ144" s="727"/>
      <c r="UMK144" s="727"/>
      <c r="UML144" s="727"/>
      <c r="UMM144" s="727"/>
      <c r="UMN144" s="727"/>
      <c r="UMO144" s="727"/>
      <c r="UMP144" s="727"/>
      <c r="UMQ144" s="727"/>
      <c r="UMR144" s="727"/>
      <c r="UMS144" s="727"/>
      <c r="UMT144" s="727"/>
      <c r="UMU144" s="727"/>
      <c r="UMV144" s="727"/>
      <c r="UMW144" s="727"/>
      <c r="UMX144" s="727"/>
      <c r="UMY144" s="727"/>
      <c r="UMZ144" s="727"/>
      <c r="UNA144" s="727"/>
      <c r="UNB144" s="727"/>
      <c r="UNC144" s="727"/>
      <c r="UND144" s="727"/>
      <c r="UNE144" s="727"/>
      <c r="UNF144" s="727"/>
      <c r="UNG144" s="727"/>
      <c r="UNH144" s="727"/>
      <c r="UNI144" s="727"/>
      <c r="UNJ144" s="727"/>
      <c r="UNK144" s="727"/>
      <c r="UNL144" s="727"/>
      <c r="UNM144" s="727"/>
      <c r="UNN144" s="727"/>
      <c r="UNO144" s="727"/>
      <c r="UNP144" s="727"/>
      <c r="UNQ144" s="727"/>
      <c r="UNR144" s="727"/>
      <c r="UNS144" s="727"/>
      <c r="UNT144" s="727"/>
      <c r="UNU144" s="727"/>
      <c r="UNV144" s="727"/>
      <c r="UNW144" s="727"/>
      <c r="UNX144" s="727"/>
      <c r="UNY144" s="727"/>
      <c r="UNZ144" s="727"/>
      <c r="UOA144" s="727"/>
      <c r="UOB144" s="727"/>
      <c r="UOC144" s="727"/>
      <c r="UOD144" s="727"/>
      <c r="UOE144" s="727"/>
      <c r="UOF144" s="727"/>
      <c r="UOG144" s="727"/>
      <c r="UOH144" s="727"/>
      <c r="UOI144" s="727"/>
      <c r="UOJ144" s="727"/>
      <c r="UOK144" s="727"/>
      <c r="UOL144" s="727"/>
      <c r="UOM144" s="727"/>
      <c r="UON144" s="727"/>
      <c r="UOO144" s="727"/>
      <c r="UOP144" s="727"/>
      <c r="UOQ144" s="727"/>
      <c r="UOR144" s="727"/>
      <c r="UOS144" s="727"/>
      <c r="UOT144" s="727"/>
      <c r="UOU144" s="727"/>
      <c r="UOV144" s="727"/>
      <c r="UOW144" s="727"/>
      <c r="UOX144" s="727"/>
      <c r="UOY144" s="727"/>
      <c r="UOZ144" s="727"/>
      <c r="UPA144" s="727"/>
      <c r="UPB144" s="727"/>
      <c r="UPC144" s="727"/>
      <c r="UPD144" s="727"/>
      <c r="UPE144" s="727"/>
      <c r="UPF144" s="727"/>
      <c r="UPG144" s="727"/>
      <c r="UPH144" s="727"/>
      <c r="UPI144" s="727"/>
      <c r="UPJ144" s="727"/>
      <c r="UPK144" s="727"/>
      <c r="UPL144" s="727"/>
      <c r="UPM144" s="727"/>
      <c r="UPN144" s="727"/>
      <c r="UPO144" s="727"/>
      <c r="UPP144" s="727"/>
      <c r="UPQ144" s="727"/>
      <c r="UPR144" s="727"/>
      <c r="UPS144" s="727"/>
      <c r="UPT144" s="727"/>
      <c r="UPU144" s="727"/>
      <c r="UPV144" s="727"/>
      <c r="UPW144" s="727"/>
      <c r="UPX144" s="727"/>
      <c r="UPY144" s="727"/>
      <c r="UPZ144" s="727"/>
      <c r="UQA144" s="727"/>
      <c r="UQB144" s="727"/>
      <c r="UQC144" s="727"/>
      <c r="UQD144" s="727"/>
      <c r="UQE144" s="727"/>
      <c r="UQF144" s="727"/>
      <c r="UQG144" s="727"/>
      <c r="UQH144" s="727"/>
      <c r="UQI144" s="727"/>
      <c r="UQJ144" s="727"/>
      <c r="UQK144" s="727"/>
      <c r="UQL144" s="727"/>
      <c r="UQM144" s="727"/>
      <c r="UQN144" s="727"/>
      <c r="UQO144" s="727"/>
      <c r="UQP144" s="727"/>
      <c r="UQQ144" s="727"/>
      <c r="UQR144" s="727"/>
      <c r="UQS144" s="727"/>
      <c r="UQT144" s="727"/>
      <c r="UQU144" s="727"/>
      <c r="UQV144" s="727"/>
      <c r="UQW144" s="727"/>
      <c r="UQX144" s="727"/>
      <c r="UQY144" s="727"/>
      <c r="UQZ144" s="727"/>
      <c r="URA144" s="727"/>
      <c r="URB144" s="727"/>
      <c r="URC144" s="727"/>
      <c r="URD144" s="727"/>
      <c r="URE144" s="727"/>
      <c r="URF144" s="727"/>
      <c r="URG144" s="727"/>
      <c r="URH144" s="727"/>
      <c r="URI144" s="727"/>
      <c r="URJ144" s="727"/>
      <c r="URK144" s="727"/>
      <c r="URL144" s="727"/>
      <c r="URM144" s="727"/>
      <c r="URN144" s="727"/>
      <c r="URO144" s="727"/>
      <c r="URP144" s="727"/>
      <c r="URQ144" s="727"/>
      <c r="URR144" s="727"/>
      <c r="URS144" s="727"/>
      <c r="URT144" s="727"/>
      <c r="URU144" s="727"/>
      <c r="URV144" s="727"/>
      <c r="URW144" s="727"/>
      <c r="URX144" s="727"/>
      <c r="URY144" s="727"/>
      <c r="URZ144" s="727"/>
      <c r="USA144" s="727"/>
      <c r="USB144" s="727"/>
      <c r="USC144" s="727"/>
      <c r="USD144" s="727"/>
      <c r="USE144" s="727"/>
      <c r="USF144" s="727"/>
      <c r="USG144" s="727"/>
      <c r="USH144" s="727"/>
      <c r="USI144" s="727"/>
      <c r="USJ144" s="727"/>
      <c r="USK144" s="727"/>
      <c r="USL144" s="727"/>
      <c r="USM144" s="727"/>
      <c r="USN144" s="727"/>
      <c r="USO144" s="727"/>
      <c r="USP144" s="727"/>
      <c r="USQ144" s="727"/>
      <c r="USR144" s="727"/>
      <c r="USS144" s="727"/>
      <c r="UST144" s="727"/>
      <c r="USU144" s="727"/>
      <c r="USV144" s="727"/>
      <c r="USW144" s="727"/>
      <c r="USX144" s="727"/>
      <c r="USY144" s="727"/>
      <c r="USZ144" s="727"/>
      <c r="UTA144" s="727"/>
      <c r="UTB144" s="727"/>
      <c r="UTC144" s="727"/>
      <c r="UTD144" s="727"/>
      <c r="UTE144" s="727"/>
      <c r="UTF144" s="727"/>
      <c r="UTG144" s="727"/>
      <c r="UTH144" s="727"/>
      <c r="UTI144" s="727"/>
      <c r="UTJ144" s="727"/>
      <c r="UTK144" s="727"/>
      <c r="UTL144" s="727"/>
      <c r="UTM144" s="727"/>
      <c r="UTN144" s="727"/>
      <c r="UTO144" s="727"/>
      <c r="UTP144" s="727"/>
      <c r="UTQ144" s="727"/>
      <c r="UTR144" s="727"/>
      <c r="UTS144" s="727"/>
      <c r="UTT144" s="727"/>
      <c r="UTU144" s="727"/>
      <c r="UTV144" s="727"/>
      <c r="UTW144" s="727"/>
      <c r="UTX144" s="727"/>
      <c r="UTY144" s="727"/>
      <c r="UTZ144" s="727"/>
      <c r="UUA144" s="727"/>
      <c r="UUB144" s="727"/>
      <c r="UUC144" s="727"/>
      <c r="UUD144" s="727"/>
      <c r="UUE144" s="727"/>
      <c r="UUF144" s="727"/>
      <c r="UUG144" s="727"/>
      <c r="UUH144" s="727"/>
      <c r="UUI144" s="727"/>
      <c r="UUJ144" s="727"/>
      <c r="UUK144" s="727"/>
      <c r="UUL144" s="727"/>
      <c r="UUM144" s="727"/>
      <c r="UUN144" s="727"/>
      <c r="UUO144" s="727"/>
      <c r="UUP144" s="727"/>
      <c r="UUQ144" s="727"/>
      <c r="UUR144" s="727"/>
      <c r="UUS144" s="727"/>
      <c r="UUT144" s="727"/>
      <c r="UUU144" s="727"/>
      <c r="UUV144" s="727"/>
      <c r="UUW144" s="727"/>
      <c r="UUX144" s="727"/>
      <c r="UUY144" s="727"/>
      <c r="UUZ144" s="727"/>
      <c r="UVA144" s="727"/>
      <c r="UVB144" s="727"/>
      <c r="UVC144" s="727"/>
      <c r="UVD144" s="727"/>
      <c r="UVE144" s="727"/>
      <c r="UVF144" s="727"/>
      <c r="UVG144" s="727"/>
      <c r="UVH144" s="727"/>
      <c r="UVI144" s="727"/>
      <c r="UVJ144" s="727"/>
      <c r="UVK144" s="727"/>
      <c r="UVL144" s="727"/>
      <c r="UVM144" s="727"/>
      <c r="UVN144" s="727"/>
      <c r="UVO144" s="727"/>
      <c r="UVP144" s="727"/>
      <c r="UVQ144" s="727"/>
      <c r="UVR144" s="727"/>
      <c r="UVS144" s="727"/>
      <c r="UVT144" s="727"/>
      <c r="UVU144" s="727"/>
      <c r="UVV144" s="727"/>
      <c r="UVW144" s="727"/>
      <c r="UVX144" s="727"/>
      <c r="UVY144" s="727"/>
      <c r="UVZ144" s="727"/>
      <c r="UWA144" s="727"/>
      <c r="UWB144" s="727"/>
      <c r="UWC144" s="727"/>
      <c r="UWD144" s="727"/>
      <c r="UWE144" s="727"/>
      <c r="UWF144" s="727"/>
      <c r="UWG144" s="727"/>
      <c r="UWH144" s="727"/>
      <c r="UWI144" s="727"/>
      <c r="UWJ144" s="727"/>
      <c r="UWK144" s="727"/>
      <c r="UWL144" s="727"/>
      <c r="UWM144" s="727"/>
      <c r="UWN144" s="727"/>
      <c r="UWO144" s="727"/>
      <c r="UWP144" s="727"/>
      <c r="UWQ144" s="727"/>
      <c r="UWR144" s="727"/>
      <c r="UWS144" s="727"/>
      <c r="UWT144" s="727"/>
      <c r="UWU144" s="727"/>
      <c r="UWV144" s="727"/>
      <c r="UWW144" s="727"/>
      <c r="UWX144" s="727"/>
      <c r="UWY144" s="727"/>
      <c r="UWZ144" s="727"/>
      <c r="UXA144" s="727"/>
      <c r="UXB144" s="727"/>
      <c r="UXC144" s="727"/>
      <c r="UXD144" s="727"/>
      <c r="UXE144" s="727"/>
      <c r="UXF144" s="727"/>
      <c r="UXG144" s="727"/>
      <c r="UXH144" s="727"/>
      <c r="UXI144" s="727"/>
      <c r="UXJ144" s="727"/>
      <c r="UXK144" s="727"/>
      <c r="UXL144" s="727"/>
      <c r="UXM144" s="727"/>
      <c r="UXN144" s="727"/>
      <c r="UXO144" s="727"/>
      <c r="UXP144" s="727"/>
      <c r="UXQ144" s="727"/>
      <c r="UXR144" s="727"/>
      <c r="UXS144" s="727"/>
      <c r="UXT144" s="727"/>
      <c r="UXU144" s="727"/>
      <c r="UXV144" s="727"/>
      <c r="UXW144" s="727"/>
      <c r="UXX144" s="727"/>
      <c r="UXY144" s="727"/>
      <c r="UXZ144" s="727"/>
      <c r="UYA144" s="727"/>
      <c r="UYB144" s="727"/>
      <c r="UYC144" s="727"/>
      <c r="UYD144" s="727"/>
      <c r="UYE144" s="727"/>
      <c r="UYF144" s="727"/>
      <c r="UYG144" s="727"/>
      <c r="UYH144" s="727"/>
      <c r="UYI144" s="727"/>
      <c r="UYJ144" s="727"/>
      <c r="UYK144" s="727"/>
      <c r="UYL144" s="727"/>
      <c r="UYM144" s="727"/>
      <c r="UYN144" s="727"/>
      <c r="UYO144" s="727"/>
      <c r="UYP144" s="727"/>
      <c r="UYQ144" s="727"/>
      <c r="UYR144" s="727"/>
      <c r="UYS144" s="727"/>
      <c r="UYT144" s="727"/>
      <c r="UYU144" s="727"/>
      <c r="UYV144" s="727"/>
      <c r="UYW144" s="727"/>
      <c r="UYX144" s="727"/>
      <c r="UYY144" s="727"/>
      <c r="UYZ144" s="727"/>
      <c r="UZA144" s="727"/>
      <c r="UZB144" s="727"/>
      <c r="UZC144" s="727"/>
      <c r="UZD144" s="727"/>
      <c r="UZE144" s="727"/>
      <c r="UZF144" s="727"/>
      <c r="UZG144" s="727"/>
      <c r="UZH144" s="727"/>
      <c r="UZI144" s="727"/>
      <c r="UZJ144" s="727"/>
      <c r="UZK144" s="727"/>
      <c r="UZL144" s="727"/>
      <c r="UZM144" s="727"/>
      <c r="UZN144" s="727"/>
      <c r="UZO144" s="727"/>
      <c r="UZP144" s="727"/>
      <c r="UZQ144" s="727"/>
      <c r="UZR144" s="727"/>
      <c r="UZS144" s="727"/>
      <c r="UZT144" s="727"/>
      <c r="UZU144" s="727"/>
      <c r="UZV144" s="727"/>
      <c r="UZW144" s="727"/>
      <c r="UZX144" s="727"/>
      <c r="UZY144" s="727"/>
      <c r="UZZ144" s="727"/>
      <c r="VAA144" s="727"/>
      <c r="VAB144" s="727"/>
      <c r="VAC144" s="727"/>
      <c r="VAD144" s="727"/>
      <c r="VAE144" s="727"/>
      <c r="VAF144" s="727"/>
      <c r="VAG144" s="727"/>
      <c r="VAH144" s="727"/>
      <c r="VAI144" s="727"/>
      <c r="VAJ144" s="727"/>
      <c r="VAK144" s="727"/>
      <c r="VAL144" s="727"/>
      <c r="VAM144" s="727"/>
      <c r="VAN144" s="727"/>
      <c r="VAO144" s="727"/>
      <c r="VAP144" s="727"/>
      <c r="VAQ144" s="727"/>
      <c r="VAR144" s="727"/>
      <c r="VAS144" s="727"/>
      <c r="VAT144" s="727"/>
      <c r="VAU144" s="727"/>
      <c r="VAV144" s="727"/>
      <c r="VAW144" s="727"/>
      <c r="VAX144" s="727"/>
      <c r="VAY144" s="727"/>
      <c r="VAZ144" s="727"/>
      <c r="VBA144" s="727"/>
      <c r="VBB144" s="727"/>
      <c r="VBC144" s="727"/>
      <c r="VBD144" s="727"/>
      <c r="VBE144" s="727"/>
      <c r="VBF144" s="727"/>
      <c r="VBG144" s="727"/>
      <c r="VBH144" s="727"/>
      <c r="VBI144" s="727"/>
      <c r="VBJ144" s="727"/>
      <c r="VBK144" s="727"/>
      <c r="VBL144" s="727"/>
      <c r="VBM144" s="727"/>
      <c r="VBN144" s="727"/>
      <c r="VBO144" s="727"/>
      <c r="VBP144" s="727"/>
      <c r="VBQ144" s="727"/>
      <c r="VBR144" s="727"/>
      <c r="VBS144" s="727"/>
      <c r="VBT144" s="727"/>
      <c r="VBU144" s="727"/>
      <c r="VBV144" s="727"/>
      <c r="VBW144" s="727"/>
      <c r="VBX144" s="727"/>
      <c r="VBY144" s="727"/>
      <c r="VBZ144" s="727"/>
      <c r="VCA144" s="727"/>
      <c r="VCB144" s="727"/>
      <c r="VCC144" s="727"/>
      <c r="VCD144" s="727"/>
      <c r="VCE144" s="727"/>
      <c r="VCF144" s="727"/>
      <c r="VCG144" s="727"/>
      <c r="VCH144" s="727"/>
      <c r="VCI144" s="727"/>
      <c r="VCJ144" s="727"/>
      <c r="VCK144" s="727"/>
      <c r="VCL144" s="727"/>
      <c r="VCM144" s="727"/>
      <c r="VCN144" s="727"/>
      <c r="VCO144" s="727"/>
      <c r="VCP144" s="727"/>
      <c r="VCQ144" s="727"/>
      <c r="VCR144" s="727"/>
      <c r="VCS144" s="727"/>
      <c r="VCT144" s="727"/>
      <c r="VCU144" s="727"/>
      <c r="VCV144" s="727"/>
      <c r="VCW144" s="727"/>
      <c r="VCX144" s="727"/>
      <c r="VCY144" s="727"/>
      <c r="VCZ144" s="727"/>
      <c r="VDA144" s="727"/>
      <c r="VDB144" s="727"/>
      <c r="VDC144" s="727"/>
      <c r="VDD144" s="727"/>
      <c r="VDE144" s="727"/>
      <c r="VDF144" s="727"/>
      <c r="VDG144" s="727"/>
      <c r="VDH144" s="727"/>
      <c r="VDI144" s="727"/>
      <c r="VDJ144" s="727"/>
      <c r="VDK144" s="727"/>
      <c r="VDL144" s="727"/>
      <c r="VDM144" s="727"/>
      <c r="VDN144" s="727"/>
      <c r="VDO144" s="727"/>
      <c r="VDP144" s="727"/>
      <c r="VDQ144" s="727"/>
      <c r="VDR144" s="727"/>
      <c r="VDS144" s="727"/>
      <c r="VDT144" s="727"/>
      <c r="VDU144" s="727"/>
      <c r="VDV144" s="727"/>
      <c r="VDW144" s="727"/>
      <c r="VDX144" s="727"/>
      <c r="VDY144" s="727"/>
      <c r="VDZ144" s="727"/>
      <c r="VEA144" s="727"/>
      <c r="VEB144" s="727"/>
      <c r="VEC144" s="727"/>
      <c r="VED144" s="727"/>
      <c r="VEE144" s="727"/>
      <c r="VEF144" s="727"/>
      <c r="VEG144" s="727"/>
      <c r="VEH144" s="727"/>
      <c r="VEI144" s="727"/>
      <c r="VEJ144" s="727"/>
      <c r="VEK144" s="727"/>
      <c r="VEL144" s="727"/>
      <c r="VEM144" s="727"/>
      <c r="VEN144" s="727"/>
      <c r="VEO144" s="727"/>
      <c r="VEP144" s="727"/>
      <c r="VEQ144" s="727"/>
      <c r="VER144" s="727"/>
      <c r="VES144" s="727"/>
      <c r="VET144" s="727"/>
      <c r="VEU144" s="727"/>
      <c r="VEV144" s="727"/>
      <c r="VEW144" s="727"/>
      <c r="VEX144" s="727"/>
      <c r="VEY144" s="727"/>
      <c r="VEZ144" s="727"/>
      <c r="VFA144" s="727"/>
      <c r="VFB144" s="727"/>
      <c r="VFC144" s="727"/>
      <c r="VFD144" s="727"/>
      <c r="VFE144" s="727"/>
      <c r="VFF144" s="727"/>
      <c r="VFG144" s="727"/>
      <c r="VFH144" s="727"/>
      <c r="VFI144" s="727"/>
      <c r="VFJ144" s="727"/>
      <c r="VFK144" s="727"/>
      <c r="VFL144" s="727"/>
      <c r="VFM144" s="727"/>
      <c r="VFN144" s="727"/>
      <c r="VFO144" s="727"/>
      <c r="VFP144" s="727"/>
      <c r="VFQ144" s="727"/>
      <c r="VFR144" s="727"/>
      <c r="VFS144" s="727"/>
      <c r="VFT144" s="727"/>
      <c r="VFU144" s="727"/>
      <c r="VFV144" s="727"/>
      <c r="VFW144" s="727"/>
      <c r="VFX144" s="727"/>
      <c r="VFY144" s="727"/>
      <c r="VFZ144" s="727"/>
      <c r="VGA144" s="727"/>
      <c r="VGB144" s="727"/>
      <c r="VGC144" s="727"/>
      <c r="VGD144" s="727"/>
      <c r="VGE144" s="727"/>
      <c r="VGF144" s="727"/>
      <c r="VGG144" s="727"/>
      <c r="VGH144" s="727"/>
      <c r="VGI144" s="727"/>
      <c r="VGJ144" s="727"/>
      <c r="VGK144" s="727"/>
      <c r="VGL144" s="727"/>
      <c r="VGM144" s="727"/>
      <c r="VGN144" s="727"/>
      <c r="VGO144" s="727"/>
      <c r="VGP144" s="727"/>
      <c r="VGQ144" s="727"/>
      <c r="VGR144" s="727"/>
      <c r="VGS144" s="727"/>
      <c r="VGT144" s="727"/>
      <c r="VGU144" s="727"/>
      <c r="VGV144" s="727"/>
      <c r="VGW144" s="727"/>
      <c r="VGX144" s="727"/>
      <c r="VGY144" s="727"/>
      <c r="VGZ144" s="727"/>
      <c r="VHA144" s="727"/>
      <c r="VHB144" s="727"/>
      <c r="VHC144" s="727"/>
      <c r="VHD144" s="727"/>
      <c r="VHE144" s="727"/>
      <c r="VHF144" s="727"/>
      <c r="VHG144" s="727"/>
      <c r="VHH144" s="727"/>
      <c r="VHI144" s="727"/>
      <c r="VHJ144" s="727"/>
      <c r="VHK144" s="727"/>
      <c r="VHL144" s="727"/>
      <c r="VHM144" s="727"/>
      <c r="VHN144" s="727"/>
      <c r="VHO144" s="727"/>
      <c r="VHP144" s="727"/>
      <c r="VHQ144" s="727"/>
      <c r="VHR144" s="727"/>
      <c r="VHS144" s="727"/>
      <c r="VHT144" s="727"/>
      <c r="VHU144" s="727"/>
      <c r="VHV144" s="727"/>
      <c r="VHW144" s="727"/>
      <c r="VHX144" s="727"/>
      <c r="VHY144" s="727"/>
      <c r="VHZ144" s="727"/>
      <c r="VIA144" s="727"/>
      <c r="VIB144" s="727"/>
      <c r="VIC144" s="727"/>
      <c r="VID144" s="727"/>
      <c r="VIE144" s="727"/>
      <c r="VIF144" s="727"/>
      <c r="VIG144" s="727"/>
      <c r="VIH144" s="727"/>
      <c r="VII144" s="727"/>
      <c r="VIJ144" s="727"/>
      <c r="VIK144" s="727"/>
      <c r="VIL144" s="727"/>
      <c r="VIM144" s="727"/>
      <c r="VIN144" s="727"/>
      <c r="VIO144" s="727"/>
      <c r="VIP144" s="727"/>
      <c r="VIQ144" s="727"/>
      <c r="VIR144" s="727"/>
      <c r="VIS144" s="727"/>
      <c r="VIT144" s="727"/>
      <c r="VIU144" s="727"/>
      <c r="VIV144" s="727"/>
      <c r="VIW144" s="727"/>
      <c r="VIX144" s="727"/>
      <c r="VIY144" s="727"/>
      <c r="VIZ144" s="727"/>
      <c r="VJA144" s="727"/>
      <c r="VJB144" s="727"/>
      <c r="VJC144" s="727"/>
      <c r="VJD144" s="727"/>
      <c r="VJE144" s="727"/>
      <c r="VJF144" s="727"/>
      <c r="VJG144" s="727"/>
      <c r="VJH144" s="727"/>
      <c r="VJI144" s="727"/>
      <c r="VJJ144" s="727"/>
      <c r="VJK144" s="727"/>
      <c r="VJL144" s="727"/>
      <c r="VJM144" s="727"/>
      <c r="VJN144" s="727"/>
      <c r="VJO144" s="727"/>
      <c r="VJP144" s="727"/>
      <c r="VJQ144" s="727"/>
      <c r="VJR144" s="727"/>
      <c r="VJS144" s="727"/>
      <c r="VJT144" s="727"/>
      <c r="VJU144" s="727"/>
      <c r="VJV144" s="727"/>
      <c r="VJW144" s="727"/>
      <c r="VJX144" s="727"/>
      <c r="VJY144" s="727"/>
      <c r="VJZ144" s="727"/>
      <c r="VKA144" s="727"/>
      <c r="VKB144" s="727"/>
      <c r="VKC144" s="727"/>
      <c r="VKD144" s="727"/>
      <c r="VKE144" s="727"/>
      <c r="VKF144" s="727"/>
      <c r="VKG144" s="727"/>
      <c r="VKH144" s="727"/>
      <c r="VKI144" s="727"/>
      <c r="VKJ144" s="727"/>
      <c r="VKK144" s="727"/>
      <c r="VKL144" s="727"/>
      <c r="VKM144" s="727"/>
      <c r="VKN144" s="727"/>
      <c r="VKO144" s="727"/>
      <c r="VKP144" s="727"/>
      <c r="VKQ144" s="727"/>
      <c r="VKR144" s="727"/>
      <c r="VKS144" s="727"/>
      <c r="VKT144" s="727"/>
      <c r="VKU144" s="727"/>
      <c r="VKV144" s="727"/>
      <c r="VKW144" s="727"/>
      <c r="VKX144" s="727"/>
      <c r="VKY144" s="727"/>
      <c r="VKZ144" s="727"/>
      <c r="VLA144" s="727"/>
      <c r="VLB144" s="727"/>
      <c r="VLC144" s="727"/>
      <c r="VLD144" s="727"/>
      <c r="VLE144" s="727"/>
      <c r="VLF144" s="727"/>
      <c r="VLG144" s="727"/>
      <c r="VLH144" s="727"/>
      <c r="VLI144" s="727"/>
      <c r="VLJ144" s="727"/>
      <c r="VLK144" s="727"/>
      <c r="VLL144" s="727"/>
      <c r="VLM144" s="727"/>
      <c r="VLN144" s="727"/>
      <c r="VLO144" s="727"/>
      <c r="VLP144" s="727"/>
      <c r="VLQ144" s="727"/>
      <c r="VLR144" s="727"/>
      <c r="VLS144" s="727"/>
      <c r="VLT144" s="727"/>
      <c r="VLU144" s="727"/>
      <c r="VLV144" s="727"/>
      <c r="VLW144" s="727"/>
      <c r="VLX144" s="727"/>
      <c r="VLY144" s="727"/>
      <c r="VLZ144" s="727"/>
      <c r="VMA144" s="727"/>
      <c r="VMB144" s="727"/>
      <c r="VMC144" s="727"/>
      <c r="VMD144" s="727"/>
      <c r="VME144" s="727"/>
      <c r="VMF144" s="727"/>
      <c r="VMG144" s="727"/>
      <c r="VMH144" s="727"/>
      <c r="VMI144" s="727"/>
      <c r="VMJ144" s="727"/>
      <c r="VMK144" s="727"/>
      <c r="VML144" s="727"/>
      <c r="VMM144" s="727"/>
      <c r="VMN144" s="727"/>
      <c r="VMO144" s="727"/>
      <c r="VMP144" s="727"/>
      <c r="VMQ144" s="727"/>
      <c r="VMR144" s="727"/>
      <c r="VMS144" s="727"/>
      <c r="VMT144" s="727"/>
      <c r="VMU144" s="727"/>
      <c r="VMV144" s="727"/>
      <c r="VMW144" s="727"/>
      <c r="VMX144" s="727"/>
      <c r="VMY144" s="727"/>
      <c r="VMZ144" s="727"/>
      <c r="VNA144" s="727"/>
      <c r="VNB144" s="727"/>
      <c r="VNC144" s="727"/>
      <c r="VND144" s="727"/>
      <c r="VNE144" s="727"/>
      <c r="VNF144" s="727"/>
      <c r="VNG144" s="727"/>
      <c r="VNH144" s="727"/>
      <c r="VNI144" s="727"/>
      <c r="VNJ144" s="727"/>
      <c r="VNK144" s="727"/>
      <c r="VNL144" s="727"/>
      <c r="VNM144" s="727"/>
      <c r="VNN144" s="727"/>
      <c r="VNO144" s="727"/>
      <c r="VNP144" s="727"/>
      <c r="VNQ144" s="727"/>
      <c r="VNR144" s="727"/>
      <c r="VNS144" s="727"/>
      <c r="VNT144" s="727"/>
      <c r="VNU144" s="727"/>
      <c r="VNV144" s="727"/>
      <c r="VNW144" s="727"/>
      <c r="VNX144" s="727"/>
      <c r="VNY144" s="727"/>
      <c r="VNZ144" s="727"/>
      <c r="VOA144" s="727"/>
      <c r="VOB144" s="727"/>
      <c r="VOC144" s="727"/>
      <c r="VOD144" s="727"/>
      <c r="VOE144" s="727"/>
      <c r="VOF144" s="727"/>
      <c r="VOG144" s="727"/>
      <c r="VOH144" s="727"/>
      <c r="VOI144" s="727"/>
      <c r="VOJ144" s="727"/>
      <c r="VOK144" s="727"/>
      <c r="VOL144" s="727"/>
      <c r="VOM144" s="727"/>
      <c r="VON144" s="727"/>
      <c r="VOO144" s="727"/>
      <c r="VOP144" s="727"/>
      <c r="VOQ144" s="727"/>
      <c r="VOR144" s="727"/>
      <c r="VOS144" s="727"/>
      <c r="VOT144" s="727"/>
      <c r="VOU144" s="727"/>
      <c r="VOV144" s="727"/>
      <c r="VOW144" s="727"/>
      <c r="VOX144" s="727"/>
      <c r="VOY144" s="727"/>
      <c r="VOZ144" s="727"/>
      <c r="VPA144" s="727"/>
      <c r="VPB144" s="727"/>
      <c r="VPC144" s="727"/>
      <c r="VPD144" s="727"/>
      <c r="VPE144" s="727"/>
      <c r="VPF144" s="727"/>
      <c r="VPG144" s="727"/>
      <c r="VPH144" s="727"/>
      <c r="VPI144" s="727"/>
      <c r="VPJ144" s="727"/>
      <c r="VPK144" s="727"/>
      <c r="VPL144" s="727"/>
      <c r="VPM144" s="727"/>
      <c r="VPN144" s="727"/>
      <c r="VPO144" s="727"/>
      <c r="VPP144" s="727"/>
      <c r="VPQ144" s="727"/>
      <c r="VPR144" s="727"/>
      <c r="VPS144" s="727"/>
      <c r="VPT144" s="727"/>
      <c r="VPU144" s="727"/>
      <c r="VPV144" s="727"/>
      <c r="VPW144" s="727"/>
      <c r="VPX144" s="727"/>
      <c r="VPY144" s="727"/>
      <c r="VPZ144" s="727"/>
      <c r="VQA144" s="727"/>
      <c r="VQB144" s="727"/>
      <c r="VQC144" s="727"/>
      <c r="VQD144" s="727"/>
      <c r="VQE144" s="727"/>
      <c r="VQF144" s="727"/>
      <c r="VQG144" s="727"/>
      <c r="VQH144" s="727"/>
      <c r="VQI144" s="727"/>
      <c r="VQJ144" s="727"/>
      <c r="VQK144" s="727"/>
      <c r="VQL144" s="727"/>
      <c r="VQM144" s="727"/>
      <c r="VQN144" s="727"/>
      <c r="VQO144" s="727"/>
      <c r="VQP144" s="727"/>
      <c r="VQQ144" s="727"/>
      <c r="VQR144" s="727"/>
      <c r="VQS144" s="727"/>
      <c r="VQT144" s="727"/>
      <c r="VQU144" s="727"/>
      <c r="VQV144" s="727"/>
      <c r="VQW144" s="727"/>
      <c r="VQX144" s="727"/>
      <c r="VQY144" s="727"/>
      <c r="VQZ144" s="727"/>
      <c r="VRA144" s="727"/>
      <c r="VRB144" s="727"/>
      <c r="VRC144" s="727"/>
      <c r="VRD144" s="727"/>
      <c r="VRE144" s="727"/>
      <c r="VRF144" s="727"/>
      <c r="VRG144" s="727"/>
      <c r="VRH144" s="727"/>
      <c r="VRI144" s="727"/>
      <c r="VRJ144" s="727"/>
      <c r="VRK144" s="727"/>
      <c r="VRL144" s="727"/>
      <c r="VRM144" s="727"/>
      <c r="VRN144" s="727"/>
      <c r="VRO144" s="727"/>
      <c r="VRP144" s="727"/>
      <c r="VRQ144" s="727"/>
      <c r="VRR144" s="727"/>
      <c r="VRS144" s="727"/>
      <c r="VRT144" s="727"/>
      <c r="VRU144" s="727"/>
      <c r="VRV144" s="727"/>
      <c r="VRW144" s="727"/>
      <c r="VRX144" s="727"/>
      <c r="VRY144" s="727"/>
      <c r="VRZ144" s="727"/>
      <c r="VSA144" s="727"/>
      <c r="VSB144" s="727"/>
      <c r="VSC144" s="727"/>
      <c r="VSD144" s="727"/>
      <c r="VSE144" s="727"/>
      <c r="VSF144" s="727"/>
      <c r="VSG144" s="727"/>
      <c r="VSH144" s="727"/>
      <c r="VSI144" s="727"/>
      <c r="VSJ144" s="727"/>
      <c r="VSK144" s="727"/>
      <c r="VSL144" s="727"/>
      <c r="VSM144" s="727"/>
      <c r="VSN144" s="727"/>
      <c r="VSO144" s="727"/>
      <c r="VSP144" s="727"/>
      <c r="VSQ144" s="727"/>
      <c r="VSR144" s="727"/>
      <c r="VSS144" s="727"/>
      <c r="VST144" s="727"/>
      <c r="VSU144" s="727"/>
      <c r="VSV144" s="727"/>
      <c r="VSW144" s="727"/>
      <c r="VSX144" s="727"/>
      <c r="VSY144" s="727"/>
      <c r="VSZ144" s="727"/>
      <c r="VTA144" s="727"/>
      <c r="VTB144" s="727"/>
      <c r="VTC144" s="727"/>
      <c r="VTD144" s="727"/>
      <c r="VTE144" s="727"/>
      <c r="VTF144" s="727"/>
      <c r="VTG144" s="727"/>
      <c r="VTH144" s="727"/>
      <c r="VTI144" s="727"/>
      <c r="VTJ144" s="727"/>
      <c r="VTK144" s="727"/>
      <c r="VTL144" s="727"/>
      <c r="VTM144" s="727"/>
      <c r="VTN144" s="727"/>
      <c r="VTO144" s="727"/>
      <c r="VTP144" s="727"/>
      <c r="VTQ144" s="727"/>
      <c r="VTR144" s="727"/>
      <c r="VTS144" s="727"/>
      <c r="VTT144" s="727"/>
      <c r="VTU144" s="727"/>
      <c r="VTV144" s="727"/>
      <c r="VTW144" s="727"/>
      <c r="VTX144" s="727"/>
      <c r="VTY144" s="727"/>
      <c r="VTZ144" s="727"/>
      <c r="VUA144" s="727"/>
      <c r="VUB144" s="727"/>
      <c r="VUC144" s="727"/>
      <c r="VUD144" s="727"/>
      <c r="VUE144" s="727"/>
      <c r="VUF144" s="727"/>
      <c r="VUG144" s="727"/>
      <c r="VUH144" s="727"/>
      <c r="VUI144" s="727"/>
      <c r="VUJ144" s="727"/>
      <c r="VUK144" s="727"/>
      <c r="VUL144" s="727"/>
      <c r="VUM144" s="727"/>
      <c r="VUN144" s="727"/>
      <c r="VUO144" s="727"/>
      <c r="VUP144" s="727"/>
      <c r="VUQ144" s="727"/>
      <c r="VUR144" s="727"/>
      <c r="VUS144" s="727"/>
      <c r="VUT144" s="727"/>
      <c r="VUU144" s="727"/>
      <c r="VUV144" s="727"/>
      <c r="VUW144" s="727"/>
      <c r="VUX144" s="727"/>
      <c r="VUY144" s="727"/>
      <c r="VUZ144" s="727"/>
      <c r="VVA144" s="727"/>
      <c r="VVB144" s="727"/>
      <c r="VVC144" s="727"/>
      <c r="VVD144" s="727"/>
      <c r="VVE144" s="727"/>
      <c r="VVF144" s="727"/>
      <c r="VVG144" s="727"/>
      <c r="VVH144" s="727"/>
      <c r="VVI144" s="727"/>
      <c r="VVJ144" s="727"/>
      <c r="VVK144" s="727"/>
      <c r="VVL144" s="727"/>
      <c r="VVM144" s="727"/>
      <c r="VVN144" s="727"/>
      <c r="VVO144" s="727"/>
      <c r="VVP144" s="727"/>
      <c r="VVQ144" s="727"/>
      <c r="VVR144" s="727"/>
      <c r="VVS144" s="727"/>
      <c r="VVT144" s="727"/>
      <c r="VVU144" s="727"/>
      <c r="VVV144" s="727"/>
      <c r="VVW144" s="727"/>
      <c r="VVX144" s="727"/>
      <c r="VVY144" s="727"/>
      <c r="VVZ144" s="727"/>
      <c r="VWA144" s="727"/>
      <c r="VWB144" s="727"/>
      <c r="VWC144" s="727"/>
      <c r="VWD144" s="727"/>
      <c r="VWE144" s="727"/>
      <c r="VWF144" s="727"/>
      <c r="VWG144" s="727"/>
      <c r="VWH144" s="727"/>
      <c r="VWI144" s="727"/>
      <c r="VWJ144" s="727"/>
      <c r="VWK144" s="727"/>
      <c r="VWL144" s="727"/>
      <c r="VWM144" s="727"/>
      <c r="VWN144" s="727"/>
      <c r="VWO144" s="727"/>
      <c r="VWP144" s="727"/>
      <c r="VWQ144" s="727"/>
      <c r="VWR144" s="727"/>
      <c r="VWS144" s="727"/>
      <c r="VWT144" s="727"/>
      <c r="VWU144" s="727"/>
      <c r="VWV144" s="727"/>
      <c r="VWW144" s="727"/>
      <c r="VWX144" s="727"/>
      <c r="VWY144" s="727"/>
      <c r="VWZ144" s="727"/>
      <c r="VXA144" s="727"/>
      <c r="VXB144" s="727"/>
      <c r="VXC144" s="727"/>
      <c r="VXD144" s="727"/>
      <c r="VXE144" s="727"/>
      <c r="VXF144" s="727"/>
      <c r="VXG144" s="727"/>
      <c r="VXH144" s="727"/>
      <c r="VXI144" s="727"/>
      <c r="VXJ144" s="727"/>
      <c r="VXK144" s="727"/>
      <c r="VXL144" s="727"/>
      <c r="VXM144" s="727"/>
      <c r="VXN144" s="727"/>
      <c r="VXO144" s="727"/>
      <c r="VXP144" s="727"/>
      <c r="VXQ144" s="727"/>
      <c r="VXR144" s="727"/>
      <c r="VXS144" s="727"/>
      <c r="VXT144" s="727"/>
      <c r="VXU144" s="727"/>
      <c r="VXV144" s="727"/>
      <c r="VXW144" s="727"/>
      <c r="VXX144" s="727"/>
      <c r="VXY144" s="727"/>
      <c r="VXZ144" s="727"/>
      <c r="VYA144" s="727"/>
      <c r="VYB144" s="727"/>
      <c r="VYC144" s="727"/>
      <c r="VYD144" s="727"/>
      <c r="VYE144" s="727"/>
      <c r="VYF144" s="727"/>
      <c r="VYG144" s="727"/>
      <c r="VYH144" s="727"/>
      <c r="VYI144" s="727"/>
      <c r="VYJ144" s="727"/>
      <c r="VYK144" s="727"/>
      <c r="VYL144" s="727"/>
      <c r="VYM144" s="727"/>
      <c r="VYN144" s="727"/>
      <c r="VYO144" s="727"/>
      <c r="VYP144" s="727"/>
      <c r="VYQ144" s="727"/>
      <c r="VYR144" s="727"/>
      <c r="VYS144" s="727"/>
      <c r="VYT144" s="727"/>
      <c r="VYU144" s="727"/>
      <c r="VYV144" s="727"/>
      <c r="VYW144" s="727"/>
      <c r="VYX144" s="727"/>
      <c r="VYY144" s="727"/>
      <c r="VYZ144" s="727"/>
      <c r="VZA144" s="727"/>
      <c r="VZB144" s="727"/>
      <c r="VZC144" s="727"/>
      <c r="VZD144" s="727"/>
      <c r="VZE144" s="727"/>
      <c r="VZF144" s="727"/>
      <c r="VZG144" s="727"/>
      <c r="VZH144" s="727"/>
      <c r="VZI144" s="727"/>
      <c r="VZJ144" s="727"/>
      <c r="VZK144" s="727"/>
      <c r="VZL144" s="727"/>
      <c r="VZM144" s="727"/>
      <c r="VZN144" s="727"/>
      <c r="VZO144" s="727"/>
      <c r="VZP144" s="727"/>
      <c r="VZQ144" s="727"/>
      <c r="VZR144" s="727"/>
      <c r="VZS144" s="727"/>
      <c r="VZT144" s="727"/>
      <c r="VZU144" s="727"/>
      <c r="VZV144" s="727"/>
      <c r="VZW144" s="727"/>
      <c r="VZX144" s="727"/>
      <c r="VZY144" s="727"/>
      <c r="VZZ144" s="727"/>
      <c r="WAA144" s="727"/>
      <c r="WAB144" s="727"/>
      <c r="WAC144" s="727"/>
      <c r="WAD144" s="727"/>
      <c r="WAE144" s="727"/>
      <c r="WAF144" s="727"/>
      <c r="WAG144" s="727"/>
      <c r="WAH144" s="727"/>
      <c r="WAI144" s="727"/>
      <c r="WAJ144" s="727"/>
      <c r="WAK144" s="727"/>
      <c r="WAL144" s="727"/>
      <c r="WAM144" s="727"/>
      <c r="WAN144" s="727"/>
      <c r="WAO144" s="727"/>
      <c r="WAP144" s="727"/>
      <c r="WAQ144" s="727"/>
      <c r="WAR144" s="727"/>
      <c r="WAS144" s="727"/>
      <c r="WAT144" s="727"/>
      <c r="WAU144" s="727"/>
      <c r="WAV144" s="727"/>
      <c r="WAW144" s="727"/>
      <c r="WAX144" s="727"/>
      <c r="WAY144" s="727"/>
      <c r="WAZ144" s="727"/>
      <c r="WBA144" s="727"/>
      <c r="WBB144" s="727"/>
      <c r="WBC144" s="727"/>
      <c r="WBD144" s="727"/>
      <c r="WBE144" s="727"/>
      <c r="WBF144" s="727"/>
      <c r="WBG144" s="727"/>
      <c r="WBH144" s="727"/>
      <c r="WBI144" s="727"/>
      <c r="WBJ144" s="727"/>
      <c r="WBK144" s="727"/>
      <c r="WBL144" s="727"/>
      <c r="WBM144" s="727"/>
      <c r="WBN144" s="727"/>
      <c r="WBO144" s="727"/>
      <c r="WBP144" s="727"/>
      <c r="WBQ144" s="727"/>
      <c r="WBR144" s="727"/>
      <c r="WBS144" s="727"/>
      <c r="WBT144" s="727"/>
      <c r="WBU144" s="727"/>
      <c r="WBV144" s="727"/>
      <c r="WBW144" s="727"/>
      <c r="WBX144" s="727"/>
      <c r="WBY144" s="727"/>
      <c r="WBZ144" s="727"/>
      <c r="WCA144" s="727"/>
      <c r="WCB144" s="727"/>
      <c r="WCC144" s="727"/>
      <c r="WCD144" s="727"/>
      <c r="WCE144" s="727"/>
      <c r="WCF144" s="727"/>
      <c r="WCG144" s="727"/>
      <c r="WCH144" s="727"/>
      <c r="WCI144" s="727"/>
      <c r="WCJ144" s="727"/>
      <c r="WCK144" s="727"/>
      <c r="WCL144" s="727"/>
      <c r="WCM144" s="727"/>
      <c r="WCN144" s="727"/>
      <c r="WCO144" s="727"/>
      <c r="WCP144" s="727"/>
      <c r="WCQ144" s="727"/>
      <c r="WCR144" s="727"/>
      <c r="WCS144" s="727"/>
      <c r="WCT144" s="727"/>
      <c r="WCU144" s="727"/>
      <c r="WCV144" s="727"/>
      <c r="WCW144" s="727"/>
      <c r="WCX144" s="727"/>
      <c r="WCY144" s="727"/>
      <c r="WCZ144" s="727"/>
      <c r="WDA144" s="727"/>
      <c r="WDB144" s="727"/>
      <c r="WDC144" s="727"/>
      <c r="WDD144" s="727"/>
      <c r="WDE144" s="727"/>
      <c r="WDF144" s="727"/>
      <c r="WDG144" s="727"/>
      <c r="WDH144" s="727"/>
      <c r="WDI144" s="727"/>
      <c r="WDJ144" s="727"/>
      <c r="WDK144" s="727"/>
      <c r="WDL144" s="727"/>
      <c r="WDM144" s="727"/>
      <c r="WDN144" s="727"/>
      <c r="WDO144" s="727"/>
      <c r="WDP144" s="727"/>
      <c r="WDQ144" s="727"/>
      <c r="WDR144" s="727"/>
      <c r="WDS144" s="727"/>
      <c r="WDT144" s="727"/>
      <c r="WDU144" s="727"/>
      <c r="WDV144" s="727"/>
      <c r="WDW144" s="727"/>
      <c r="WDX144" s="727"/>
      <c r="WDY144" s="727"/>
      <c r="WDZ144" s="727"/>
      <c r="WEA144" s="727"/>
      <c r="WEB144" s="727"/>
      <c r="WEC144" s="727"/>
      <c r="WED144" s="727"/>
      <c r="WEE144" s="727"/>
      <c r="WEF144" s="727"/>
      <c r="WEG144" s="727"/>
      <c r="WEH144" s="727"/>
      <c r="WEI144" s="727"/>
      <c r="WEJ144" s="727"/>
      <c r="WEK144" s="727"/>
      <c r="WEL144" s="727"/>
      <c r="WEM144" s="727"/>
      <c r="WEN144" s="727"/>
      <c r="WEO144" s="727"/>
      <c r="WEP144" s="727"/>
      <c r="WEQ144" s="727"/>
      <c r="WER144" s="727"/>
      <c r="WES144" s="727"/>
      <c r="WET144" s="727"/>
      <c r="WEU144" s="727"/>
      <c r="WEV144" s="727"/>
      <c r="WEW144" s="727"/>
      <c r="WEX144" s="727"/>
      <c r="WEY144" s="727"/>
      <c r="WEZ144" s="727"/>
      <c r="WFA144" s="727"/>
      <c r="WFB144" s="727"/>
      <c r="WFC144" s="727"/>
      <c r="WFD144" s="727"/>
      <c r="WFE144" s="727"/>
      <c r="WFF144" s="727"/>
      <c r="WFG144" s="727"/>
      <c r="WFH144" s="727"/>
      <c r="WFI144" s="727"/>
      <c r="WFJ144" s="727"/>
      <c r="WFK144" s="727"/>
      <c r="WFL144" s="727"/>
      <c r="WFM144" s="727"/>
      <c r="WFN144" s="727"/>
      <c r="WFO144" s="727"/>
      <c r="WFP144" s="727"/>
      <c r="WFQ144" s="727"/>
      <c r="WFR144" s="727"/>
      <c r="WFS144" s="727"/>
      <c r="WFT144" s="727"/>
      <c r="WFU144" s="727"/>
      <c r="WFV144" s="727"/>
      <c r="WFW144" s="727"/>
      <c r="WFX144" s="727"/>
      <c r="WFY144" s="727"/>
      <c r="WFZ144" s="727"/>
      <c r="WGA144" s="727"/>
      <c r="WGB144" s="727"/>
      <c r="WGC144" s="727"/>
      <c r="WGD144" s="727"/>
      <c r="WGE144" s="727"/>
      <c r="WGF144" s="727"/>
      <c r="WGG144" s="727"/>
      <c r="WGH144" s="727"/>
      <c r="WGI144" s="727"/>
      <c r="WGJ144" s="727"/>
      <c r="WGK144" s="727"/>
      <c r="WGL144" s="727"/>
      <c r="WGM144" s="727"/>
      <c r="WGN144" s="727"/>
      <c r="WGO144" s="727"/>
      <c r="WGP144" s="727"/>
      <c r="WGQ144" s="727"/>
      <c r="WGR144" s="727"/>
      <c r="WGS144" s="727"/>
      <c r="WGT144" s="727"/>
      <c r="WGU144" s="727"/>
      <c r="WGV144" s="727"/>
      <c r="WGW144" s="727"/>
      <c r="WGX144" s="727"/>
      <c r="WGY144" s="727"/>
      <c r="WGZ144" s="727"/>
      <c r="WHA144" s="727"/>
      <c r="WHB144" s="727"/>
      <c r="WHC144" s="727"/>
      <c r="WHD144" s="727"/>
      <c r="WHE144" s="727"/>
      <c r="WHF144" s="727"/>
      <c r="WHG144" s="727"/>
      <c r="WHH144" s="727"/>
      <c r="WHI144" s="727"/>
      <c r="WHJ144" s="727"/>
      <c r="WHK144" s="727"/>
      <c r="WHL144" s="727"/>
      <c r="WHM144" s="727"/>
      <c r="WHN144" s="727"/>
      <c r="WHO144" s="727"/>
      <c r="WHP144" s="727"/>
      <c r="WHQ144" s="727"/>
      <c r="WHR144" s="727"/>
      <c r="WHS144" s="727"/>
      <c r="WHT144" s="727"/>
      <c r="WHU144" s="727"/>
      <c r="WHV144" s="727"/>
      <c r="WHW144" s="727"/>
      <c r="WHX144" s="727"/>
      <c r="WHY144" s="727"/>
      <c r="WHZ144" s="727"/>
      <c r="WIA144" s="727"/>
      <c r="WIB144" s="727"/>
      <c r="WIC144" s="727"/>
      <c r="WID144" s="727"/>
      <c r="WIE144" s="727"/>
      <c r="WIF144" s="727"/>
      <c r="WIG144" s="727"/>
      <c r="WIH144" s="727"/>
      <c r="WII144" s="727"/>
      <c r="WIJ144" s="727"/>
      <c r="WIK144" s="727"/>
      <c r="WIL144" s="727"/>
      <c r="WIM144" s="727"/>
      <c r="WIN144" s="727"/>
      <c r="WIO144" s="727"/>
      <c r="WIP144" s="727"/>
      <c r="WIQ144" s="727"/>
      <c r="WIR144" s="727"/>
      <c r="WIS144" s="727"/>
      <c r="WIT144" s="727"/>
      <c r="WIU144" s="727"/>
      <c r="WIV144" s="727"/>
      <c r="WIW144" s="727"/>
      <c r="WIX144" s="727"/>
      <c r="WIY144" s="727"/>
      <c r="WIZ144" s="727"/>
      <c r="WJA144" s="727"/>
      <c r="WJB144" s="727"/>
      <c r="WJC144" s="727"/>
      <c r="WJD144" s="727"/>
      <c r="WJE144" s="727"/>
      <c r="WJF144" s="727"/>
      <c r="WJG144" s="727"/>
      <c r="WJH144" s="727"/>
      <c r="WJI144" s="727"/>
      <c r="WJJ144" s="727"/>
      <c r="WJK144" s="727"/>
      <c r="WJL144" s="727"/>
      <c r="WJM144" s="727"/>
      <c r="WJN144" s="727"/>
      <c r="WJO144" s="727"/>
      <c r="WJP144" s="727"/>
      <c r="WJQ144" s="727"/>
      <c r="WJR144" s="727"/>
      <c r="WJS144" s="727"/>
      <c r="WJT144" s="727"/>
      <c r="WJU144" s="727"/>
      <c r="WJV144" s="727"/>
      <c r="WJW144" s="727"/>
      <c r="WJX144" s="727"/>
      <c r="WJY144" s="727"/>
      <c r="WJZ144" s="727"/>
      <c r="WKA144" s="727"/>
      <c r="WKB144" s="727"/>
      <c r="WKC144" s="727"/>
      <c r="WKD144" s="727"/>
      <c r="WKE144" s="727"/>
      <c r="WKF144" s="727"/>
      <c r="WKG144" s="727"/>
      <c r="WKH144" s="727"/>
      <c r="WKI144" s="727"/>
      <c r="WKJ144" s="727"/>
      <c r="WKK144" s="727"/>
      <c r="WKL144" s="727"/>
      <c r="WKM144" s="727"/>
      <c r="WKN144" s="727"/>
      <c r="WKO144" s="727"/>
      <c r="WKP144" s="727"/>
      <c r="WKQ144" s="727"/>
      <c r="WKR144" s="727"/>
      <c r="WKS144" s="727"/>
      <c r="WKT144" s="727"/>
      <c r="WKU144" s="727"/>
      <c r="WKV144" s="727"/>
      <c r="WKW144" s="727"/>
      <c r="WKX144" s="727"/>
      <c r="WKY144" s="727"/>
      <c r="WKZ144" s="727"/>
      <c r="WLA144" s="727"/>
      <c r="WLB144" s="727"/>
      <c r="WLC144" s="727"/>
      <c r="WLD144" s="727"/>
      <c r="WLE144" s="727"/>
      <c r="WLF144" s="727"/>
      <c r="WLG144" s="727"/>
      <c r="WLH144" s="727"/>
      <c r="WLI144" s="727"/>
      <c r="WLJ144" s="727"/>
      <c r="WLK144" s="727"/>
      <c r="WLL144" s="727"/>
      <c r="WLM144" s="727"/>
      <c r="WLN144" s="727"/>
      <c r="WLO144" s="727"/>
      <c r="WLP144" s="727"/>
      <c r="WLQ144" s="727"/>
      <c r="WLR144" s="727"/>
      <c r="WLS144" s="727"/>
      <c r="WLT144" s="727"/>
      <c r="WLU144" s="727"/>
      <c r="WLV144" s="727"/>
      <c r="WLW144" s="727"/>
      <c r="WLX144" s="727"/>
      <c r="WLY144" s="727"/>
      <c r="WLZ144" s="727"/>
      <c r="WMA144" s="727"/>
      <c r="WMB144" s="727"/>
      <c r="WMC144" s="727"/>
      <c r="WMD144" s="727"/>
      <c r="WME144" s="727"/>
      <c r="WMF144" s="727"/>
      <c r="WMG144" s="727"/>
      <c r="WMH144" s="727"/>
      <c r="WMI144" s="727"/>
      <c r="WMJ144" s="727"/>
      <c r="WMK144" s="727"/>
      <c r="WML144" s="727"/>
      <c r="WMM144" s="727"/>
      <c r="WMN144" s="727"/>
      <c r="WMO144" s="727"/>
      <c r="WMP144" s="727"/>
      <c r="WMQ144" s="727"/>
      <c r="WMR144" s="727"/>
      <c r="WMS144" s="727"/>
      <c r="WMT144" s="727"/>
      <c r="WMU144" s="727"/>
      <c r="WMV144" s="727"/>
      <c r="WMW144" s="727"/>
      <c r="WMX144" s="727"/>
      <c r="WMY144" s="727"/>
      <c r="WMZ144" s="727"/>
      <c r="WNA144" s="727"/>
      <c r="WNB144" s="727"/>
      <c r="WNC144" s="727"/>
      <c r="WND144" s="727"/>
      <c r="WNE144" s="727"/>
      <c r="WNF144" s="727"/>
      <c r="WNG144" s="727"/>
      <c r="WNH144" s="727"/>
      <c r="WNI144" s="727"/>
      <c r="WNJ144" s="727"/>
      <c r="WNK144" s="727"/>
      <c r="WNL144" s="727"/>
      <c r="WNM144" s="727"/>
      <c r="WNN144" s="727"/>
      <c r="WNO144" s="727"/>
      <c r="WNP144" s="727"/>
      <c r="WNQ144" s="727"/>
      <c r="WNR144" s="727"/>
      <c r="WNS144" s="727"/>
      <c r="WNT144" s="727"/>
      <c r="WNU144" s="727"/>
      <c r="WNV144" s="727"/>
      <c r="WNW144" s="727"/>
      <c r="WNX144" s="727"/>
      <c r="WNY144" s="727"/>
      <c r="WNZ144" s="727"/>
      <c r="WOA144" s="727"/>
      <c r="WOB144" s="727"/>
      <c r="WOC144" s="727"/>
      <c r="WOD144" s="727"/>
      <c r="WOE144" s="727"/>
      <c r="WOF144" s="727"/>
      <c r="WOG144" s="727"/>
      <c r="WOH144" s="727"/>
      <c r="WOI144" s="727"/>
      <c r="WOJ144" s="727"/>
      <c r="WOK144" s="727"/>
      <c r="WOL144" s="727"/>
      <c r="WOM144" s="727"/>
      <c r="WON144" s="727"/>
      <c r="WOO144" s="727"/>
      <c r="WOP144" s="727"/>
      <c r="WOQ144" s="727"/>
      <c r="WOR144" s="727"/>
      <c r="WOS144" s="727"/>
      <c r="WOT144" s="727"/>
      <c r="WOU144" s="727"/>
      <c r="WOV144" s="727"/>
      <c r="WOW144" s="727"/>
      <c r="WOX144" s="727"/>
      <c r="WOY144" s="727"/>
      <c r="WOZ144" s="727"/>
      <c r="WPA144" s="727"/>
      <c r="WPB144" s="727"/>
      <c r="WPC144" s="727"/>
      <c r="WPD144" s="727"/>
      <c r="WPE144" s="727"/>
      <c r="WPF144" s="727"/>
      <c r="WPG144" s="727"/>
      <c r="WPH144" s="727"/>
      <c r="WPI144" s="727"/>
      <c r="WPJ144" s="727"/>
      <c r="WPK144" s="727"/>
      <c r="WPL144" s="727"/>
      <c r="WPM144" s="727"/>
      <c r="WPN144" s="727"/>
      <c r="WPO144" s="727"/>
      <c r="WPP144" s="727"/>
      <c r="WPQ144" s="727"/>
      <c r="WPR144" s="727"/>
      <c r="WPS144" s="727"/>
      <c r="WPT144" s="727"/>
      <c r="WPU144" s="727"/>
      <c r="WPV144" s="727"/>
      <c r="WPW144" s="727"/>
      <c r="WPX144" s="727"/>
      <c r="WPY144" s="727"/>
      <c r="WPZ144" s="727"/>
      <c r="WQA144" s="727"/>
      <c r="WQB144" s="727"/>
      <c r="WQC144" s="727"/>
      <c r="WQD144" s="727"/>
      <c r="WQE144" s="727"/>
      <c r="WQF144" s="727"/>
      <c r="WQG144" s="727"/>
      <c r="WQH144" s="727"/>
      <c r="WQI144" s="727"/>
      <c r="WQJ144" s="727"/>
      <c r="WQK144" s="727"/>
      <c r="WQL144" s="727"/>
      <c r="WQM144" s="727"/>
      <c r="WQN144" s="727"/>
      <c r="WQO144" s="727"/>
      <c r="WQP144" s="727"/>
      <c r="WQQ144" s="727"/>
      <c r="WQR144" s="727"/>
      <c r="WQS144" s="727"/>
      <c r="WQT144" s="727"/>
      <c r="WQU144" s="727"/>
      <c r="WQV144" s="727"/>
      <c r="WQW144" s="727"/>
      <c r="WQX144" s="727"/>
      <c r="WQY144" s="727"/>
      <c r="WQZ144" s="727"/>
      <c r="WRA144" s="727"/>
      <c r="WRB144" s="727"/>
      <c r="WRC144" s="727"/>
      <c r="WRD144" s="727"/>
      <c r="WRE144" s="727"/>
      <c r="WRF144" s="727"/>
      <c r="WRG144" s="727"/>
      <c r="WRH144" s="727"/>
      <c r="WRI144" s="727"/>
      <c r="WRJ144" s="727"/>
      <c r="WRK144" s="727"/>
      <c r="WRL144" s="727"/>
      <c r="WRM144" s="727"/>
      <c r="WRN144" s="727"/>
      <c r="WRO144" s="727"/>
      <c r="WRP144" s="727"/>
      <c r="WRQ144" s="727"/>
      <c r="WRR144" s="727"/>
      <c r="WRS144" s="727"/>
      <c r="WRT144" s="727"/>
      <c r="WRU144" s="727"/>
      <c r="WRV144" s="727"/>
      <c r="WRW144" s="727"/>
      <c r="WRX144" s="727"/>
      <c r="WRY144" s="727"/>
      <c r="WRZ144" s="727"/>
      <c r="WSA144" s="727"/>
      <c r="WSB144" s="727"/>
      <c r="WSC144" s="727"/>
      <c r="WSD144" s="727"/>
      <c r="WSE144" s="727"/>
      <c r="WSF144" s="727"/>
      <c r="WSG144" s="727"/>
      <c r="WSH144" s="727"/>
      <c r="WSI144" s="727"/>
      <c r="WSJ144" s="727"/>
      <c r="WSK144" s="727"/>
      <c r="WSL144" s="727"/>
      <c r="WSM144" s="727"/>
      <c r="WSN144" s="727"/>
      <c r="WSO144" s="727"/>
      <c r="WSP144" s="727"/>
      <c r="WSQ144" s="727"/>
      <c r="WSR144" s="727"/>
      <c r="WSS144" s="727"/>
      <c r="WST144" s="727"/>
      <c r="WSU144" s="727"/>
      <c r="WSV144" s="727"/>
      <c r="WSW144" s="727"/>
      <c r="WSX144" s="727"/>
      <c r="WSY144" s="727"/>
      <c r="WSZ144" s="727"/>
      <c r="WTA144" s="727"/>
      <c r="WTB144" s="727"/>
      <c r="WTC144" s="727"/>
      <c r="WTD144" s="727"/>
      <c r="WTE144" s="727"/>
      <c r="WTF144" s="727"/>
      <c r="WTG144" s="727"/>
      <c r="WTH144" s="727"/>
      <c r="WTI144" s="727"/>
      <c r="WTJ144" s="727"/>
      <c r="WTK144" s="727"/>
      <c r="WTL144" s="727"/>
      <c r="WTM144" s="727"/>
      <c r="WTN144" s="727"/>
      <c r="WTO144" s="727"/>
      <c r="WTP144" s="727"/>
      <c r="WTQ144" s="727"/>
      <c r="WTR144" s="727"/>
      <c r="WTS144" s="727"/>
      <c r="WTT144" s="727"/>
      <c r="WTU144" s="727"/>
      <c r="WTV144" s="727"/>
      <c r="WTW144" s="727"/>
      <c r="WTX144" s="727"/>
      <c r="WTY144" s="727"/>
      <c r="WTZ144" s="727"/>
      <c r="WUA144" s="727"/>
      <c r="WUB144" s="727"/>
      <c r="WUC144" s="727"/>
      <c r="WUD144" s="727"/>
      <c r="WUE144" s="727"/>
      <c r="WUF144" s="727"/>
      <c r="WUG144" s="727"/>
      <c r="WUH144" s="727"/>
      <c r="WUI144" s="727"/>
      <c r="WUJ144" s="727"/>
      <c r="WUK144" s="727"/>
      <c r="WUL144" s="727"/>
      <c r="WUM144" s="727"/>
      <c r="WUN144" s="727"/>
      <c r="WUO144" s="727"/>
      <c r="WUP144" s="727"/>
      <c r="WUQ144" s="727"/>
      <c r="WUR144" s="727"/>
      <c r="WUS144" s="727"/>
      <c r="WUT144" s="727"/>
      <c r="WUU144" s="727"/>
      <c r="WUV144" s="727"/>
      <c r="WUW144" s="727"/>
      <c r="WUX144" s="727"/>
      <c r="WUY144" s="727"/>
      <c r="WUZ144" s="727"/>
      <c r="WVA144" s="727"/>
      <c r="WVB144" s="727"/>
      <c r="WVC144" s="727"/>
      <c r="WVD144" s="727"/>
      <c r="WVE144" s="727"/>
      <c r="WVF144" s="727"/>
      <c r="WVG144" s="727"/>
      <c r="WVH144" s="727"/>
      <c r="WVI144" s="727"/>
      <c r="WVJ144" s="727"/>
      <c r="WVK144" s="727"/>
      <c r="WVL144" s="727"/>
      <c r="WVM144" s="727"/>
      <c r="WVN144" s="727"/>
      <c r="WVO144" s="727"/>
      <c r="WVP144" s="727"/>
      <c r="WVQ144" s="727"/>
      <c r="WVR144" s="727"/>
      <c r="WVS144" s="727"/>
      <c r="WVT144" s="727"/>
      <c r="WVU144" s="727"/>
      <c r="WVV144" s="727"/>
      <c r="WVW144" s="727"/>
      <c r="WVX144" s="727"/>
      <c r="WVY144" s="727"/>
      <c r="WVZ144" s="727"/>
      <c r="WWA144" s="727"/>
      <c r="WWB144" s="727"/>
      <c r="WWC144" s="727"/>
      <c r="WWD144" s="727"/>
      <c r="WWE144" s="727"/>
      <c r="WWF144" s="727"/>
      <c r="WWG144" s="727"/>
      <c r="WWH144" s="727"/>
      <c r="WWI144" s="727"/>
      <c r="WWJ144" s="727"/>
      <c r="WWK144" s="727"/>
      <c r="WWL144" s="727"/>
      <c r="WWM144" s="727"/>
      <c r="WWN144" s="727"/>
      <c r="WWO144" s="727"/>
      <c r="WWP144" s="727"/>
      <c r="WWQ144" s="727"/>
      <c r="WWR144" s="727"/>
      <c r="WWS144" s="727"/>
      <c r="WWT144" s="727"/>
      <c r="WWU144" s="727"/>
      <c r="WWV144" s="727"/>
      <c r="WWW144" s="727"/>
      <c r="WWX144" s="727"/>
      <c r="WWY144" s="727"/>
      <c r="WWZ144" s="727"/>
      <c r="WXA144" s="727"/>
      <c r="WXB144" s="727"/>
      <c r="WXC144" s="727"/>
      <c r="WXD144" s="727"/>
      <c r="WXE144" s="727"/>
      <c r="WXF144" s="727"/>
      <c r="WXG144" s="727"/>
      <c r="WXH144" s="727"/>
      <c r="WXI144" s="727"/>
      <c r="WXJ144" s="727"/>
      <c r="WXK144" s="727"/>
      <c r="WXL144" s="727"/>
      <c r="WXM144" s="727"/>
      <c r="WXN144" s="727"/>
      <c r="WXO144" s="727"/>
      <c r="WXP144" s="727"/>
      <c r="WXQ144" s="727"/>
      <c r="WXR144" s="727"/>
      <c r="WXS144" s="727"/>
      <c r="WXT144" s="727"/>
      <c r="WXU144" s="727"/>
      <c r="WXV144" s="727"/>
      <c r="WXW144" s="727"/>
      <c r="WXX144" s="727"/>
      <c r="WXY144" s="727"/>
      <c r="WXZ144" s="727"/>
      <c r="WYA144" s="727"/>
      <c r="WYB144" s="727"/>
      <c r="WYC144" s="727"/>
      <c r="WYD144" s="727"/>
      <c r="WYE144" s="727"/>
      <c r="WYF144" s="727"/>
      <c r="WYG144" s="727"/>
      <c r="WYH144" s="727"/>
      <c r="WYI144" s="727"/>
      <c r="WYJ144" s="727"/>
      <c r="WYK144" s="727"/>
      <c r="WYL144" s="727"/>
      <c r="WYM144" s="727"/>
      <c r="WYN144" s="727"/>
      <c r="WYO144" s="727"/>
      <c r="WYP144" s="727"/>
      <c r="WYQ144" s="727"/>
      <c r="WYR144" s="727"/>
      <c r="WYS144" s="727"/>
      <c r="WYT144" s="727"/>
      <c r="WYU144" s="727"/>
      <c r="WYV144" s="727"/>
      <c r="WYW144" s="727"/>
      <c r="WYX144" s="727"/>
      <c r="WYY144" s="727"/>
      <c r="WYZ144" s="727"/>
      <c r="WZA144" s="727"/>
      <c r="WZB144" s="727"/>
      <c r="WZC144" s="727"/>
      <c r="WZD144" s="727"/>
      <c r="WZE144" s="727"/>
      <c r="WZF144" s="727"/>
      <c r="WZG144" s="727"/>
      <c r="WZH144" s="727"/>
      <c r="WZI144" s="727"/>
      <c r="WZJ144" s="727"/>
      <c r="WZK144" s="727"/>
      <c r="WZL144" s="727"/>
      <c r="WZM144" s="727"/>
      <c r="WZN144" s="727"/>
      <c r="WZO144" s="727"/>
      <c r="WZP144" s="727"/>
      <c r="WZQ144" s="727"/>
      <c r="WZR144" s="727"/>
      <c r="WZS144" s="727"/>
      <c r="WZT144" s="727"/>
      <c r="WZU144" s="727"/>
      <c r="WZV144" s="727"/>
      <c r="WZW144" s="727"/>
      <c r="WZX144" s="727"/>
      <c r="WZY144" s="727"/>
      <c r="WZZ144" s="727"/>
      <c r="XAA144" s="727"/>
      <c r="XAB144" s="727"/>
      <c r="XAC144" s="727"/>
      <c r="XAD144" s="727"/>
      <c r="XAE144" s="727"/>
      <c r="XAF144" s="727"/>
      <c r="XAG144" s="727"/>
      <c r="XAH144" s="727"/>
      <c r="XAI144" s="727"/>
      <c r="XAJ144" s="727"/>
      <c r="XAK144" s="727"/>
      <c r="XAL144" s="727"/>
      <c r="XAM144" s="727"/>
      <c r="XAN144" s="727"/>
      <c r="XAO144" s="727"/>
      <c r="XAP144" s="727"/>
      <c r="XAQ144" s="727"/>
      <c r="XAR144" s="727"/>
      <c r="XAS144" s="727"/>
      <c r="XAT144" s="727"/>
      <c r="XAU144" s="727"/>
      <c r="XAV144" s="727"/>
      <c r="XAW144" s="727"/>
      <c r="XAX144" s="727"/>
      <c r="XAY144" s="727"/>
      <c r="XAZ144" s="727"/>
      <c r="XBA144" s="727"/>
      <c r="XBB144" s="727"/>
      <c r="XBC144" s="727"/>
      <c r="XBD144" s="727"/>
      <c r="XBE144" s="727"/>
      <c r="XBF144" s="727"/>
      <c r="XBG144" s="727"/>
      <c r="XBH144" s="727"/>
      <c r="XBI144" s="727"/>
      <c r="XBJ144" s="727"/>
      <c r="XBK144" s="727"/>
      <c r="XBL144" s="727"/>
      <c r="XBM144" s="727"/>
      <c r="XBN144" s="727"/>
      <c r="XBO144" s="727"/>
      <c r="XBP144" s="727"/>
      <c r="XBQ144" s="727"/>
      <c r="XBR144" s="727"/>
      <c r="XBS144" s="727"/>
      <c r="XBT144" s="727"/>
      <c r="XBU144" s="727"/>
      <c r="XBV144" s="727"/>
      <c r="XBW144" s="727"/>
      <c r="XBX144" s="727"/>
      <c r="XBY144" s="727"/>
      <c r="XBZ144" s="727"/>
      <c r="XCA144" s="727"/>
      <c r="XCB144" s="727"/>
      <c r="XCC144" s="727"/>
      <c r="XCD144" s="727"/>
      <c r="XCE144" s="727"/>
      <c r="XCF144" s="727"/>
      <c r="XCG144" s="727"/>
      <c r="XCH144" s="727"/>
      <c r="XCI144" s="727"/>
      <c r="XCJ144" s="727"/>
      <c r="XCK144" s="727"/>
      <c r="XCL144" s="727"/>
      <c r="XCM144" s="727"/>
      <c r="XCN144" s="727"/>
      <c r="XCO144" s="727"/>
      <c r="XCP144" s="727"/>
      <c r="XCQ144" s="727"/>
      <c r="XCR144" s="727"/>
      <c r="XCS144" s="727"/>
      <c r="XCT144" s="727"/>
      <c r="XCU144" s="727"/>
      <c r="XCV144" s="727"/>
      <c r="XCW144" s="727"/>
      <c r="XCX144" s="727"/>
      <c r="XCY144" s="727"/>
      <c r="XCZ144" s="727"/>
      <c r="XDA144" s="727"/>
      <c r="XDB144" s="727"/>
      <c r="XDC144" s="727"/>
      <c r="XDD144" s="727"/>
      <c r="XDE144" s="727"/>
      <c r="XDF144" s="727"/>
      <c r="XDG144" s="727"/>
      <c r="XDH144" s="727"/>
      <c r="XDI144" s="727"/>
      <c r="XDJ144" s="727"/>
      <c r="XDK144" s="727"/>
      <c r="XDL144" s="727"/>
      <c r="XDM144" s="727"/>
      <c r="XDN144" s="727"/>
      <c r="XDO144" s="727"/>
      <c r="XDP144" s="727"/>
      <c r="XDQ144" s="727"/>
      <c r="XDR144" s="727"/>
      <c r="XDS144" s="727"/>
      <c r="XDT144" s="727"/>
      <c r="XDU144" s="727"/>
      <c r="XDV144" s="727"/>
      <c r="XDW144" s="727"/>
      <c r="XDX144" s="727"/>
      <c r="XDY144" s="727"/>
      <c r="XDZ144" s="727"/>
      <c r="XEA144" s="727"/>
      <c r="XEB144" s="727"/>
      <c r="XEC144" s="727"/>
      <c r="XED144" s="727"/>
      <c r="XEE144" s="727"/>
      <c r="XEF144" s="727"/>
      <c r="XEG144" s="727"/>
      <c r="XEH144" s="727"/>
      <c r="XEI144" s="727"/>
      <c r="XEJ144" s="727"/>
      <c r="XEK144" s="727"/>
      <c r="XEL144" s="727"/>
      <c r="XEM144" s="727"/>
      <c r="XEN144" s="727"/>
      <c r="XEO144" s="727"/>
      <c r="XEP144" s="727"/>
      <c r="XEQ144" s="727"/>
      <c r="XER144" s="727"/>
      <c r="XES144" s="727"/>
      <c r="XET144" s="727"/>
      <c r="XEU144" s="727"/>
      <c r="XEV144" s="727"/>
      <c r="XEW144" s="727"/>
      <c r="XEX144" s="727"/>
      <c r="XEY144" s="727"/>
      <c r="XEZ144" s="727"/>
      <c r="XFA144" s="727"/>
      <c r="XFB144" s="727"/>
      <c r="XFC144" s="727"/>
      <c r="XFD144" s="727"/>
    </row>
    <row r="145" spans="1:11" ht="20.100000000000001" customHeight="1">
      <c r="A145" s="619">
        <v>15</v>
      </c>
      <c r="B145" s="41"/>
      <c r="C145" s="41"/>
      <c r="D145" s="39" t="s">
        <v>88</v>
      </c>
      <c r="E145" s="39"/>
      <c r="F145" s="14"/>
      <c r="G145" s="12"/>
      <c r="H145" s="39"/>
      <c r="I145" s="620"/>
    </row>
    <row r="146" spans="1:11" s="19" customFormat="1" ht="45" customHeight="1" outlineLevel="1">
      <c r="A146" s="649" t="s">
        <v>497</v>
      </c>
      <c r="B146" s="320">
        <v>93358</v>
      </c>
      <c r="C146" s="56" t="s">
        <v>102</v>
      </c>
      <c r="D146" s="55" t="s">
        <v>109</v>
      </c>
      <c r="E146" s="321" t="s">
        <v>108</v>
      </c>
      <c r="F146" s="17">
        <v>19.391999999999996</v>
      </c>
      <c r="G146" s="53">
        <v>70.290000000000006</v>
      </c>
      <c r="H146" s="322">
        <v>90.470259000000013</v>
      </c>
      <c r="I146" s="650">
        <v>1754.3992625279998</v>
      </c>
      <c r="K146" s="326"/>
    </row>
    <row r="147" spans="1:11" s="19" customFormat="1" ht="34.799999999999997" customHeight="1" outlineLevel="1">
      <c r="A147" s="649" t="s">
        <v>498</v>
      </c>
      <c r="B147" s="320" t="s">
        <v>110</v>
      </c>
      <c r="C147" s="56" t="s">
        <v>29</v>
      </c>
      <c r="D147" s="55" t="s">
        <v>111</v>
      </c>
      <c r="E147" s="321" t="s">
        <v>106</v>
      </c>
      <c r="F147" s="17">
        <v>33.536666666666662</v>
      </c>
      <c r="G147" s="53">
        <v>11.46</v>
      </c>
      <c r="H147" s="322">
        <v>14.750166000000002</v>
      </c>
      <c r="I147" s="650">
        <v>494.67140042</v>
      </c>
      <c r="K147" s="326"/>
    </row>
    <row r="148" spans="1:11" s="19" customFormat="1" ht="23.4" customHeight="1" outlineLevel="1">
      <c r="A148" s="649" t="s">
        <v>499</v>
      </c>
      <c r="B148" s="320">
        <v>93382</v>
      </c>
      <c r="C148" s="56" t="s">
        <v>102</v>
      </c>
      <c r="D148" s="55" t="s">
        <v>112</v>
      </c>
      <c r="E148" s="321" t="s">
        <v>108</v>
      </c>
      <c r="F148" s="17">
        <v>3.3664999999999985</v>
      </c>
      <c r="G148" s="53">
        <v>23.28</v>
      </c>
      <c r="H148" s="322">
        <v>29.963688000000001</v>
      </c>
      <c r="I148" s="650">
        <v>100.87275565199995</v>
      </c>
      <c r="K148" s="326"/>
    </row>
    <row r="149" spans="1:11" ht="20.100000000000001" customHeight="1" outlineLevel="1">
      <c r="A149" s="623"/>
      <c r="B149" s="21"/>
      <c r="C149" s="21"/>
      <c r="D149" s="21"/>
      <c r="E149" s="21"/>
      <c r="F149" s="22" t="s">
        <v>50</v>
      </c>
      <c r="G149" s="22"/>
      <c r="H149" s="44"/>
      <c r="I149" s="624">
        <v>2349.9434185999994</v>
      </c>
      <c r="K149" s="20">
        <f>SUM(I146:I148)</f>
        <v>2349.9434185999994</v>
      </c>
    </row>
    <row r="150" spans="1:11" ht="20.100000000000001" customHeight="1">
      <c r="A150" s="625"/>
      <c r="B150" s="611"/>
      <c r="C150" s="611"/>
      <c r="D150" s="626"/>
      <c r="E150" s="611"/>
      <c r="F150" s="11"/>
      <c r="G150" s="10"/>
      <c r="H150" s="612"/>
      <c r="I150" s="627"/>
    </row>
    <row r="151" spans="1:11" ht="25.8" customHeight="1">
      <c r="A151" s="619">
        <v>16</v>
      </c>
      <c r="B151" s="41"/>
      <c r="C151" s="41"/>
      <c r="D151" s="39" t="s">
        <v>48</v>
      </c>
      <c r="E151" s="39"/>
      <c r="F151" s="14"/>
      <c r="G151" s="12"/>
      <c r="H151" s="39"/>
      <c r="I151" s="620"/>
    </row>
    <row r="152" spans="1:11" s="19" customFormat="1" ht="23.4" customHeight="1" outlineLevel="1">
      <c r="A152" s="647" t="s">
        <v>500</v>
      </c>
      <c r="B152" s="18"/>
      <c r="C152" s="18"/>
      <c r="D152" s="6" t="s">
        <v>321</v>
      </c>
      <c r="E152" s="323"/>
      <c r="F152" s="54"/>
      <c r="G152" s="54"/>
      <c r="H152" s="306"/>
      <c r="I152" s="648"/>
      <c r="K152" s="326"/>
    </row>
    <row r="153" spans="1:11" s="19" customFormat="1" ht="34.799999999999997" customHeight="1" outlineLevel="1">
      <c r="A153" s="649" t="s">
        <v>501</v>
      </c>
      <c r="B153" s="320">
        <v>96619</v>
      </c>
      <c r="C153" s="56" t="s">
        <v>102</v>
      </c>
      <c r="D153" s="55" t="s">
        <v>114</v>
      </c>
      <c r="E153" s="321" t="s">
        <v>106</v>
      </c>
      <c r="F153" s="17">
        <v>0.73849999999999993</v>
      </c>
      <c r="G153" s="53">
        <v>30.62</v>
      </c>
      <c r="H153" s="322">
        <v>39.411002000000003</v>
      </c>
      <c r="I153" s="650">
        <v>29.105024976999999</v>
      </c>
      <c r="K153" s="326"/>
    </row>
    <row r="154" spans="1:11" s="19" customFormat="1" ht="34.799999999999997" customHeight="1" outlineLevel="1">
      <c r="A154" s="649" t="s">
        <v>502</v>
      </c>
      <c r="B154" s="320" t="s">
        <v>116</v>
      </c>
      <c r="C154" s="56" t="s">
        <v>29</v>
      </c>
      <c r="D154" s="55" t="s">
        <v>118</v>
      </c>
      <c r="E154" s="321" t="s">
        <v>121</v>
      </c>
      <c r="F154" s="17">
        <v>154</v>
      </c>
      <c r="G154" s="53">
        <v>11.69</v>
      </c>
      <c r="H154" s="322">
        <v>15.046199</v>
      </c>
      <c r="I154" s="650">
        <v>2317.114646</v>
      </c>
      <c r="K154" s="326"/>
    </row>
    <row r="155" spans="1:11" s="19" customFormat="1" ht="43.8" customHeight="1" outlineLevel="1">
      <c r="A155" s="649" t="s">
        <v>503</v>
      </c>
      <c r="B155" s="320" t="s">
        <v>122</v>
      </c>
      <c r="C155" s="56" t="s">
        <v>29</v>
      </c>
      <c r="D155" s="55" t="s">
        <v>123</v>
      </c>
      <c r="E155" s="321" t="s">
        <v>108</v>
      </c>
      <c r="F155" s="17">
        <v>8.9879999999999978</v>
      </c>
      <c r="G155" s="53">
        <v>693.41</v>
      </c>
      <c r="H155" s="322">
        <v>892.48801099999991</v>
      </c>
      <c r="I155" s="650">
        <v>8021.682242867997</v>
      </c>
      <c r="K155" s="326"/>
    </row>
    <row r="156" spans="1:11" s="19" customFormat="1" ht="23.4" customHeight="1" outlineLevel="1">
      <c r="A156" s="647" t="s">
        <v>504</v>
      </c>
      <c r="B156" s="18"/>
      <c r="C156" s="18"/>
      <c r="D156" s="6" t="s">
        <v>87</v>
      </c>
      <c r="E156" s="323"/>
      <c r="F156" s="54"/>
      <c r="G156" s="54"/>
      <c r="H156" s="306"/>
      <c r="I156" s="648"/>
      <c r="K156" s="326"/>
    </row>
    <row r="157" spans="1:11" s="19" customFormat="1" ht="34.799999999999997" customHeight="1" outlineLevel="1">
      <c r="A157" s="649" t="s">
        <v>505</v>
      </c>
      <c r="B157" s="320" t="s">
        <v>124</v>
      </c>
      <c r="C157" s="56" t="s">
        <v>29</v>
      </c>
      <c r="D157" s="55" t="s">
        <v>125</v>
      </c>
      <c r="E157" s="321" t="s">
        <v>108</v>
      </c>
      <c r="F157" s="17">
        <v>2.7260000000000009</v>
      </c>
      <c r="G157" s="53">
        <v>512.25</v>
      </c>
      <c r="H157" s="322">
        <v>659.31697499999996</v>
      </c>
      <c r="I157" s="650">
        <v>1797.2980738500005</v>
      </c>
      <c r="K157" s="326"/>
    </row>
    <row r="158" spans="1:11" s="19" customFormat="1" ht="39" customHeight="1" outlineLevel="1">
      <c r="A158" s="649" t="s">
        <v>506</v>
      </c>
      <c r="B158" s="320" t="s">
        <v>115</v>
      </c>
      <c r="C158" s="56" t="s">
        <v>29</v>
      </c>
      <c r="D158" s="55" t="s">
        <v>119</v>
      </c>
      <c r="E158" s="321" t="s">
        <v>121</v>
      </c>
      <c r="F158" s="17">
        <v>672.77680000000009</v>
      </c>
      <c r="G158" s="53">
        <v>12.02</v>
      </c>
      <c r="H158" s="322">
        <v>15.470941999999999</v>
      </c>
      <c r="I158" s="650">
        <v>10408.490851745601</v>
      </c>
      <c r="K158" s="326"/>
    </row>
    <row r="159" spans="1:11" s="19" customFormat="1" ht="34.799999999999997" customHeight="1" outlineLevel="1">
      <c r="A159" s="649" t="s">
        <v>507</v>
      </c>
      <c r="B159" s="320" t="s">
        <v>117</v>
      </c>
      <c r="C159" s="56" t="s">
        <v>29</v>
      </c>
      <c r="D159" s="55" t="s">
        <v>120</v>
      </c>
      <c r="E159" s="321" t="s">
        <v>121</v>
      </c>
      <c r="F159" s="17">
        <v>166.45607999999999</v>
      </c>
      <c r="G159" s="53">
        <v>11.58</v>
      </c>
      <c r="H159" s="322">
        <v>14.904617999999999</v>
      </c>
      <c r="I159" s="650">
        <v>2480.9642861774396</v>
      </c>
      <c r="K159" s="326"/>
    </row>
    <row r="160" spans="1:11" s="19" customFormat="1" ht="34.799999999999997" customHeight="1" outlineLevel="1">
      <c r="A160" s="649" t="s">
        <v>508</v>
      </c>
      <c r="B160" s="320" t="s">
        <v>122</v>
      </c>
      <c r="C160" s="56" t="s">
        <v>29</v>
      </c>
      <c r="D160" s="55" t="s">
        <v>123</v>
      </c>
      <c r="E160" s="321" t="s">
        <v>108</v>
      </c>
      <c r="F160" s="17">
        <v>13.630000000000003</v>
      </c>
      <c r="G160" s="53">
        <v>693.41</v>
      </c>
      <c r="H160" s="322">
        <v>892.48801099999991</v>
      </c>
      <c r="I160" s="650">
        <v>12164.61158993</v>
      </c>
      <c r="K160" s="326"/>
    </row>
    <row r="161" spans="1:11" ht="20.100000000000001" customHeight="1" outlineLevel="1">
      <c r="A161" s="623"/>
      <c r="B161" s="21"/>
      <c r="C161" s="21"/>
      <c r="D161" s="21"/>
      <c r="E161" s="21"/>
      <c r="F161" s="22" t="s">
        <v>50</v>
      </c>
      <c r="G161" s="22"/>
      <c r="H161" s="44"/>
      <c r="I161" s="624">
        <v>37219.266715548038</v>
      </c>
      <c r="J161" s="594">
        <f>SUM(I153:I160)</f>
        <v>37219.266715548038</v>
      </c>
    </row>
    <row r="162" spans="1:11" ht="20.100000000000001" customHeight="1">
      <c r="A162" s="625"/>
      <c r="B162" s="611"/>
      <c r="C162" s="611"/>
      <c r="D162" s="626"/>
      <c r="E162" s="611"/>
      <c r="F162" s="11"/>
      <c r="G162" s="10"/>
      <c r="H162" s="612"/>
      <c r="I162" s="627"/>
    </row>
    <row r="163" spans="1:11" ht="20.100000000000001" customHeight="1">
      <c r="A163" s="619">
        <v>17</v>
      </c>
      <c r="B163" s="41"/>
      <c r="C163" s="41"/>
      <c r="D163" s="39" t="s">
        <v>79</v>
      </c>
      <c r="E163" s="39"/>
      <c r="F163" s="14"/>
      <c r="G163" s="12"/>
      <c r="H163" s="39"/>
      <c r="I163" s="620"/>
    </row>
    <row r="164" spans="1:11" s="19" customFormat="1" ht="23.4" customHeight="1" outlineLevel="1">
      <c r="A164" s="647" t="s">
        <v>488</v>
      </c>
      <c r="B164" s="18"/>
      <c r="C164" s="18"/>
      <c r="D164" s="6" t="s">
        <v>41</v>
      </c>
      <c r="E164" s="323"/>
      <c r="F164" s="54"/>
      <c r="G164" s="54"/>
      <c r="H164" s="306"/>
      <c r="I164" s="648"/>
      <c r="K164" s="326"/>
    </row>
    <row r="165" spans="1:11" s="19" customFormat="1" ht="43.2" customHeight="1" outlineLevel="1">
      <c r="A165" s="649" t="s">
        <v>310</v>
      </c>
      <c r="B165" s="320">
        <v>92443</v>
      </c>
      <c r="C165" s="56" t="s">
        <v>102</v>
      </c>
      <c r="D165" s="55" t="s">
        <v>126</v>
      </c>
      <c r="E165" s="321" t="s">
        <v>106</v>
      </c>
      <c r="F165" s="17">
        <v>82.89500000000001</v>
      </c>
      <c r="G165" s="53">
        <v>44.45</v>
      </c>
      <c r="H165" s="322">
        <v>57.211595000000003</v>
      </c>
      <c r="I165" s="650">
        <v>4742.5551675250008</v>
      </c>
      <c r="K165" s="326"/>
    </row>
    <row r="166" spans="1:11" s="19" customFormat="1" ht="34.799999999999997" customHeight="1" outlineLevel="1">
      <c r="A166" s="649" t="s">
        <v>509</v>
      </c>
      <c r="B166" s="320" t="s">
        <v>115</v>
      </c>
      <c r="C166" s="56" t="s">
        <v>29</v>
      </c>
      <c r="D166" s="55" t="s">
        <v>119</v>
      </c>
      <c r="E166" s="321" t="s">
        <v>121</v>
      </c>
      <c r="F166" s="17">
        <v>232.97919999999999</v>
      </c>
      <c r="G166" s="53">
        <v>12.02</v>
      </c>
      <c r="H166" s="322">
        <v>15.470941999999999</v>
      </c>
      <c r="I166" s="650">
        <v>3604.4076904063995</v>
      </c>
      <c r="K166" s="326"/>
    </row>
    <row r="167" spans="1:11" s="19" customFormat="1" ht="37.799999999999997" customHeight="1" outlineLevel="1">
      <c r="A167" s="649" t="s">
        <v>311</v>
      </c>
      <c r="B167" s="320" t="s">
        <v>117</v>
      </c>
      <c r="C167" s="56" t="s">
        <v>29</v>
      </c>
      <c r="D167" s="55" t="s">
        <v>120</v>
      </c>
      <c r="E167" s="321" t="s">
        <v>121</v>
      </c>
      <c r="F167" s="17">
        <v>58.467599999999997</v>
      </c>
      <c r="G167" s="53">
        <v>11.58</v>
      </c>
      <c r="H167" s="322">
        <v>14.904617999999999</v>
      </c>
      <c r="I167" s="650">
        <v>871.43724337679987</v>
      </c>
      <c r="K167" s="326"/>
    </row>
    <row r="168" spans="1:11" s="19" customFormat="1" ht="34.799999999999997" customHeight="1" outlineLevel="1">
      <c r="A168" s="649" t="s">
        <v>510</v>
      </c>
      <c r="B168" s="320" t="s">
        <v>127</v>
      </c>
      <c r="C168" s="56" t="s">
        <v>29</v>
      </c>
      <c r="D168" s="55" t="s">
        <v>128</v>
      </c>
      <c r="E168" s="321" t="s">
        <v>108</v>
      </c>
      <c r="F168" s="17">
        <v>4.1447500000000002</v>
      </c>
      <c r="G168" s="53">
        <v>705.94</v>
      </c>
      <c r="H168" s="322">
        <v>908.61537400000009</v>
      </c>
      <c r="I168" s="650">
        <v>3765.9835713865004</v>
      </c>
      <c r="K168" s="326"/>
    </row>
    <row r="169" spans="1:11" s="19" customFormat="1" ht="23.4" customHeight="1" outlineLevel="1">
      <c r="A169" s="647" t="s">
        <v>11</v>
      </c>
      <c r="B169" s="18"/>
      <c r="C169" s="18"/>
      <c r="D169" s="6" t="s">
        <v>42</v>
      </c>
      <c r="E169" s="323"/>
      <c r="F169" s="54"/>
      <c r="G169" s="54"/>
      <c r="H169" s="306"/>
      <c r="I169" s="648"/>
      <c r="K169" s="326"/>
    </row>
    <row r="170" spans="1:11" s="19" customFormat="1" ht="49.2" customHeight="1" outlineLevel="1">
      <c r="A170" s="649" t="s">
        <v>302</v>
      </c>
      <c r="B170" s="320">
        <v>92479</v>
      </c>
      <c r="C170" s="56" t="s">
        <v>102</v>
      </c>
      <c r="D170" s="55" t="s">
        <v>129</v>
      </c>
      <c r="E170" s="321" t="s">
        <v>106</v>
      </c>
      <c r="F170" s="17">
        <v>163.56</v>
      </c>
      <c r="G170" s="53">
        <v>67.16</v>
      </c>
      <c r="H170" s="322">
        <v>86.441635999999988</v>
      </c>
      <c r="I170" s="650">
        <v>14138.393984159999</v>
      </c>
      <c r="K170" s="326"/>
    </row>
    <row r="171" spans="1:11" s="19" customFormat="1" ht="34.799999999999997" customHeight="1" outlineLevel="1">
      <c r="A171" s="649" t="s">
        <v>303</v>
      </c>
      <c r="B171" s="320" t="s">
        <v>115</v>
      </c>
      <c r="C171" s="56" t="s">
        <v>29</v>
      </c>
      <c r="D171" s="55" t="s">
        <v>119</v>
      </c>
      <c r="E171" s="321" t="s">
        <v>121</v>
      </c>
      <c r="F171" s="17">
        <v>672.77680000000009</v>
      </c>
      <c r="G171" s="53">
        <v>12.02</v>
      </c>
      <c r="H171" s="322">
        <v>15.470941999999999</v>
      </c>
      <c r="I171" s="650">
        <v>10408.490851745601</v>
      </c>
      <c r="K171" s="326"/>
    </row>
    <row r="172" spans="1:11" s="19" customFormat="1" ht="34.799999999999997" customHeight="1" outlineLevel="1">
      <c r="A172" s="649" t="s">
        <v>304</v>
      </c>
      <c r="B172" s="320" t="s">
        <v>117</v>
      </c>
      <c r="C172" s="56" t="s">
        <v>29</v>
      </c>
      <c r="D172" s="55" t="s">
        <v>120</v>
      </c>
      <c r="E172" s="321" t="s">
        <v>121</v>
      </c>
      <c r="F172" s="17">
        <v>170.41932</v>
      </c>
      <c r="G172" s="53">
        <v>11.58</v>
      </c>
      <c r="H172" s="322">
        <v>14.904617999999999</v>
      </c>
      <c r="I172" s="650">
        <v>2540.0348644197597</v>
      </c>
      <c r="K172" s="326"/>
    </row>
    <row r="173" spans="1:11" s="19" customFormat="1" ht="42.6" customHeight="1" outlineLevel="1">
      <c r="A173" s="649" t="s">
        <v>305</v>
      </c>
      <c r="B173" s="320" t="s">
        <v>127</v>
      </c>
      <c r="C173" s="56" t="s">
        <v>29</v>
      </c>
      <c r="D173" s="55" t="s">
        <v>128</v>
      </c>
      <c r="E173" s="321" t="s">
        <v>108</v>
      </c>
      <c r="F173" s="17">
        <v>12.266999999999999</v>
      </c>
      <c r="G173" s="53">
        <v>705.94</v>
      </c>
      <c r="H173" s="322">
        <v>908.61537400000009</v>
      </c>
      <c r="I173" s="650">
        <v>11145.984792858</v>
      </c>
      <c r="K173" s="326"/>
    </row>
    <row r="174" spans="1:11" s="19" customFormat="1" ht="23.4" customHeight="1" outlineLevel="1">
      <c r="A174" s="647" t="s">
        <v>186</v>
      </c>
      <c r="B174" s="18"/>
      <c r="C174" s="18"/>
      <c r="D174" s="6" t="s">
        <v>84</v>
      </c>
      <c r="E174" s="323"/>
      <c r="F174" s="54"/>
      <c r="G174" s="54"/>
      <c r="H174" s="306"/>
      <c r="I174" s="648"/>
      <c r="K174" s="326"/>
    </row>
    <row r="175" spans="1:11" s="19" customFormat="1" ht="47.4" customHeight="1" outlineLevel="1">
      <c r="A175" s="649" t="s">
        <v>299</v>
      </c>
      <c r="B175" s="320">
        <v>101964</v>
      </c>
      <c r="C175" s="56" t="s">
        <v>102</v>
      </c>
      <c r="D175" s="55" t="s">
        <v>130</v>
      </c>
      <c r="E175" s="321" t="s">
        <v>106</v>
      </c>
      <c r="F175" s="17">
        <v>231.28</v>
      </c>
      <c r="G175" s="53">
        <v>211.2</v>
      </c>
      <c r="H175" s="322">
        <v>271.83551999999997</v>
      </c>
      <c r="I175" s="650">
        <v>62870.119065599996</v>
      </c>
      <c r="K175" s="326"/>
    </row>
    <row r="176" spans="1:11" s="19" customFormat="1" ht="37.200000000000003" customHeight="1" outlineLevel="1">
      <c r="A176" s="649" t="s">
        <v>300</v>
      </c>
      <c r="B176" s="320" t="s">
        <v>127</v>
      </c>
      <c r="C176" s="56" t="s">
        <v>29</v>
      </c>
      <c r="D176" s="55" t="s">
        <v>128</v>
      </c>
      <c r="E176" s="321" t="s">
        <v>108</v>
      </c>
      <c r="F176" s="17">
        <v>6.9383999999999997</v>
      </c>
      <c r="G176" s="53">
        <v>705.94</v>
      </c>
      <c r="H176" s="322">
        <v>908.61537400000009</v>
      </c>
      <c r="I176" s="650">
        <v>6304.3369109616006</v>
      </c>
      <c r="K176" s="326"/>
    </row>
    <row r="177" spans="1:11" s="19" customFormat="1" ht="46.2" customHeight="1" outlineLevel="1">
      <c r="A177" s="649" t="s">
        <v>301</v>
      </c>
      <c r="B177" s="320" t="s">
        <v>264</v>
      </c>
      <c r="C177" s="56" t="s">
        <v>29</v>
      </c>
      <c r="D177" s="55" t="s">
        <v>265</v>
      </c>
      <c r="E177" s="321" t="s">
        <v>266</v>
      </c>
      <c r="F177" s="17">
        <v>231.28</v>
      </c>
      <c r="G177" s="53">
        <v>16.34</v>
      </c>
      <c r="H177" s="322">
        <v>21.031213999999999</v>
      </c>
      <c r="I177" s="650">
        <v>4864.0991739199999</v>
      </c>
      <c r="K177" s="326"/>
    </row>
    <row r="178" spans="1:11" s="19" customFormat="1" ht="23.4" customHeight="1" outlineLevel="1">
      <c r="A178" s="647" t="s">
        <v>187</v>
      </c>
      <c r="B178" s="18"/>
      <c r="C178" s="18"/>
      <c r="D178" s="6" t="s">
        <v>85</v>
      </c>
      <c r="E178" s="323"/>
      <c r="F178" s="54"/>
      <c r="G178" s="54"/>
      <c r="H178" s="306"/>
      <c r="I178" s="648"/>
      <c r="K178" s="326"/>
    </row>
    <row r="179" spans="1:11" s="19" customFormat="1" ht="27" customHeight="1" outlineLevel="1">
      <c r="A179" s="649" t="s">
        <v>296</v>
      </c>
      <c r="B179" s="320">
        <v>93184</v>
      </c>
      <c r="C179" s="56" t="s">
        <v>102</v>
      </c>
      <c r="D179" s="55" t="s">
        <v>131</v>
      </c>
      <c r="E179" s="321" t="s">
        <v>113</v>
      </c>
      <c r="F179" s="17">
        <v>7.7000000000000011</v>
      </c>
      <c r="G179" s="53">
        <v>41.87</v>
      </c>
      <c r="H179" s="322">
        <v>53.890876999999996</v>
      </c>
      <c r="I179" s="650">
        <v>414.95975290000001</v>
      </c>
      <c r="K179" s="326"/>
    </row>
    <row r="180" spans="1:11" s="19" customFormat="1" ht="23.4" customHeight="1" outlineLevel="1">
      <c r="A180" s="649" t="s">
        <v>511</v>
      </c>
      <c r="B180" s="320">
        <v>93182</v>
      </c>
      <c r="C180" s="56" t="s">
        <v>102</v>
      </c>
      <c r="D180" s="55" t="s">
        <v>268</v>
      </c>
      <c r="E180" s="321" t="s">
        <v>113</v>
      </c>
      <c r="F180" s="17">
        <v>26.8</v>
      </c>
      <c r="G180" s="53">
        <v>56.28</v>
      </c>
      <c r="H180" s="322">
        <v>72.437988000000004</v>
      </c>
      <c r="I180" s="650">
        <v>1941.3380784000001</v>
      </c>
      <c r="K180" s="326"/>
    </row>
    <row r="181" spans="1:11" ht="20.100000000000001" customHeight="1" outlineLevel="1">
      <c r="A181" s="623"/>
      <c r="B181" s="21"/>
      <c r="C181" s="21"/>
      <c r="D181" s="21"/>
      <c r="E181" s="21"/>
      <c r="F181" s="22" t="s">
        <v>50</v>
      </c>
      <c r="G181" s="22"/>
      <c r="H181" s="44"/>
      <c r="I181" s="624">
        <v>127612.14114765965</v>
      </c>
      <c r="J181" s="594">
        <f>SUM(I165:I180)</f>
        <v>127612.14114765965</v>
      </c>
    </row>
    <row r="182" spans="1:11" ht="20.100000000000001" customHeight="1">
      <c r="A182" s="625"/>
      <c r="B182" s="611"/>
      <c r="C182" s="611"/>
      <c r="D182" s="626"/>
      <c r="E182" s="611"/>
      <c r="F182" s="11"/>
      <c r="G182" s="10"/>
      <c r="H182" s="612"/>
      <c r="I182" s="627"/>
    </row>
    <row r="183" spans="1:11" ht="20.100000000000001" customHeight="1">
      <c r="A183" s="619">
        <v>18</v>
      </c>
      <c r="B183" s="41"/>
      <c r="C183" s="41"/>
      <c r="D183" s="39" t="s">
        <v>95</v>
      </c>
      <c r="E183" s="39"/>
      <c r="F183" s="14"/>
      <c r="G183" s="12"/>
      <c r="H183" s="39"/>
      <c r="I183" s="620"/>
    </row>
    <row r="184" spans="1:11" s="19" customFormat="1" ht="23.4" customHeight="1" outlineLevel="1">
      <c r="A184" s="647" t="s">
        <v>512</v>
      </c>
      <c r="B184" s="18"/>
      <c r="C184" s="18"/>
      <c r="D184" s="6" t="s">
        <v>33</v>
      </c>
      <c r="E184" s="323"/>
      <c r="F184" s="54"/>
      <c r="G184" s="54"/>
      <c r="H184" s="306"/>
      <c r="I184" s="648"/>
      <c r="K184" s="326"/>
    </row>
    <row r="185" spans="1:11" s="19" customFormat="1" ht="55.2" customHeight="1" outlineLevel="1">
      <c r="A185" s="649" t="s">
        <v>513</v>
      </c>
      <c r="B185" s="320" t="s">
        <v>175</v>
      </c>
      <c r="C185" s="56" t="s">
        <v>29</v>
      </c>
      <c r="D185" s="55" t="s">
        <v>176</v>
      </c>
      <c r="E185" s="321" t="s">
        <v>106</v>
      </c>
      <c r="F185" s="17">
        <v>213.43999999999997</v>
      </c>
      <c r="G185" s="53">
        <v>46.05</v>
      </c>
      <c r="H185" s="322">
        <v>59.270955000000001</v>
      </c>
      <c r="I185" s="650">
        <v>12650.792635199998</v>
      </c>
      <c r="K185" s="326"/>
    </row>
    <row r="186" spans="1:11" ht="20.100000000000001" customHeight="1" outlineLevel="1">
      <c r="A186" s="623"/>
      <c r="B186" s="21"/>
      <c r="C186" s="21"/>
      <c r="D186" s="21"/>
      <c r="E186" s="21"/>
      <c r="F186" s="22" t="s">
        <v>50</v>
      </c>
      <c r="G186" s="22"/>
      <c r="H186" s="44"/>
      <c r="I186" s="624">
        <v>12650.792635199998</v>
      </c>
    </row>
    <row r="187" spans="1:11" ht="20.100000000000001" customHeight="1">
      <c r="A187" s="625"/>
      <c r="B187" s="611"/>
      <c r="C187" s="611"/>
      <c r="D187" s="626"/>
      <c r="E187" s="611"/>
      <c r="F187" s="11"/>
      <c r="G187" s="10"/>
      <c r="H187" s="612"/>
      <c r="I187" s="627"/>
    </row>
    <row r="188" spans="1:11" ht="20.100000000000001" customHeight="1">
      <c r="A188" s="619">
        <v>19</v>
      </c>
      <c r="B188" s="41"/>
      <c r="C188" s="41"/>
      <c r="D188" s="39" t="s">
        <v>80</v>
      </c>
      <c r="E188" s="39"/>
      <c r="F188" s="14"/>
      <c r="G188" s="12"/>
      <c r="H188" s="39"/>
      <c r="I188" s="620"/>
    </row>
    <row r="189" spans="1:11" s="19" customFormat="1" ht="23.4" customHeight="1" outlineLevel="1">
      <c r="A189" s="647" t="s">
        <v>188</v>
      </c>
      <c r="B189" s="18"/>
      <c r="C189" s="18"/>
      <c r="D189" s="6" t="s">
        <v>43</v>
      </c>
      <c r="E189" s="323"/>
      <c r="F189" s="54"/>
      <c r="G189" s="54"/>
      <c r="H189" s="306"/>
      <c r="I189" s="648"/>
      <c r="K189" s="326"/>
    </row>
    <row r="190" spans="1:11" s="19" customFormat="1" ht="49.2" customHeight="1" outlineLevel="1">
      <c r="A190" s="649" t="s">
        <v>518</v>
      </c>
      <c r="B190" s="320">
        <v>90843</v>
      </c>
      <c r="C190" s="56" t="s">
        <v>102</v>
      </c>
      <c r="D190" s="55" t="s">
        <v>183</v>
      </c>
      <c r="E190" s="321" t="s">
        <v>107</v>
      </c>
      <c r="F190" s="17">
        <v>7</v>
      </c>
      <c r="G190" s="53">
        <v>997.28</v>
      </c>
      <c r="H190" s="322">
        <v>1283.5990879999999</v>
      </c>
      <c r="I190" s="650">
        <v>8985.1936160000005</v>
      </c>
      <c r="K190" s="326"/>
    </row>
    <row r="191" spans="1:11" s="19" customFormat="1" ht="23.4" customHeight="1" outlineLevel="1">
      <c r="A191" s="647" t="s">
        <v>514</v>
      </c>
      <c r="B191" s="18"/>
      <c r="C191" s="18"/>
      <c r="D191" s="6" t="s">
        <v>47</v>
      </c>
      <c r="E191" s="323"/>
      <c r="F191" s="54"/>
      <c r="G191" s="54"/>
      <c r="H191" s="306"/>
      <c r="I191" s="648"/>
      <c r="K191" s="326"/>
    </row>
    <row r="192" spans="1:11" s="19" customFormat="1" ht="34.799999999999997" customHeight="1" outlineLevel="1">
      <c r="A192" s="649" t="s">
        <v>519</v>
      </c>
      <c r="B192" s="320">
        <v>100874</v>
      </c>
      <c r="C192" s="56" t="s">
        <v>102</v>
      </c>
      <c r="D192" s="55" t="s">
        <v>443</v>
      </c>
      <c r="E192" s="321" t="s">
        <v>107</v>
      </c>
      <c r="F192" s="17">
        <v>1</v>
      </c>
      <c r="G192" s="53">
        <v>349.86</v>
      </c>
      <c r="H192" s="322">
        <v>450.30480600000004</v>
      </c>
      <c r="I192" s="650">
        <v>450.30480600000004</v>
      </c>
      <c r="K192" s="326"/>
    </row>
    <row r="193" spans="1:15" s="19" customFormat="1" ht="34.799999999999997" customHeight="1" outlineLevel="1">
      <c r="A193" s="649" t="s">
        <v>520</v>
      </c>
      <c r="B193" s="320" t="s">
        <v>184</v>
      </c>
      <c r="C193" s="56" t="s">
        <v>29</v>
      </c>
      <c r="D193" s="55" t="s">
        <v>185</v>
      </c>
      <c r="E193" s="321" t="s">
        <v>106</v>
      </c>
      <c r="F193" s="17">
        <v>3.2</v>
      </c>
      <c r="G193" s="53">
        <v>399.81</v>
      </c>
      <c r="H193" s="322">
        <v>514.59545100000003</v>
      </c>
      <c r="I193" s="650">
        <v>1646.7054432000002</v>
      </c>
      <c r="K193" s="326"/>
    </row>
    <row r="194" spans="1:15" s="19" customFormat="1" ht="23.4" customHeight="1" outlineLevel="1">
      <c r="A194" s="647" t="s">
        <v>515</v>
      </c>
      <c r="B194" s="18"/>
      <c r="C194" s="18"/>
      <c r="D194" s="6" t="s">
        <v>89</v>
      </c>
      <c r="E194" s="323"/>
      <c r="F194" s="54"/>
      <c r="G194" s="54"/>
      <c r="H194" s="306"/>
      <c r="I194" s="648"/>
      <c r="K194" s="326"/>
    </row>
    <row r="195" spans="1:15" s="19" customFormat="1" ht="57" customHeight="1" outlineLevel="1">
      <c r="A195" s="649" t="s">
        <v>521</v>
      </c>
      <c r="B195" s="320" t="s">
        <v>182</v>
      </c>
      <c r="C195" s="56" t="s">
        <v>29</v>
      </c>
      <c r="D195" s="55" t="s">
        <v>181</v>
      </c>
      <c r="E195" s="321" t="s">
        <v>106</v>
      </c>
      <c r="F195" s="17">
        <v>23.1</v>
      </c>
      <c r="G195" s="53">
        <v>859.48</v>
      </c>
      <c r="H195" s="322">
        <v>1106.2367080000001</v>
      </c>
      <c r="I195" s="650">
        <v>25554.067954800004</v>
      </c>
      <c r="K195" s="326"/>
    </row>
    <row r="196" spans="1:15" s="19" customFormat="1" ht="52.8" customHeight="1" outlineLevel="1">
      <c r="A196" s="649" t="s">
        <v>522</v>
      </c>
      <c r="B196" s="320" t="s">
        <v>444</v>
      </c>
      <c r="C196" s="56" t="s">
        <v>29</v>
      </c>
      <c r="D196" s="55" t="s">
        <v>445</v>
      </c>
      <c r="E196" s="321" t="s">
        <v>106</v>
      </c>
      <c r="F196" s="17">
        <v>0.4</v>
      </c>
      <c r="G196" s="53">
        <v>1006.8</v>
      </c>
      <c r="H196" s="322">
        <v>1295.8522800000001</v>
      </c>
      <c r="I196" s="650">
        <v>518.340912</v>
      </c>
      <c r="K196" s="326"/>
    </row>
    <row r="197" spans="1:15" s="19" customFormat="1" ht="23.4" customHeight="1" outlineLevel="1">
      <c r="A197" s="647" t="s">
        <v>516</v>
      </c>
      <c r="B197" s="18"/>
      <c r="C197" s="18" t="s">
        <v>446</v>
      </c>
      <c r="D197" s="6" t="s">
        <v>447</v>
      </c>
      <c r="E197" s="323"/>
      <c r="F197" s="54"/>
      <c r="G197" s="54"/>
      <c r="H197" s="306"/>
      <c r="I197" s="648"/>
      <c r="K197" s="326"/>
    </row>
    <row r="198" spans="1:15" s="19" customFormat="1" ht="40.799999999999997" customHeight="1" outlineLevel="1">
      <c r="A198" s="649" t="s">
        <v>517</v>
      </c>
      <c r="B198" s="320" t="s">
        <v>448</v>
      </c>
      <c r="C198" s="56" t="s">
        <v>29</v>
      </c>
      <c r="D198" s="55" t="s">
        <v>449</v>
      </c>
      <c r="E198" s="321" t="s">
        <v>107</v>
      </c>
      <c r="F198" s="17">
        <v>1</v>
      </c>
      <c r="G198" s="53">
        <v>237.59</v>
      </c>
      <c r="H198" s="322">
        <v>305.80208900000002</v>
      </c>
      <c r="I198" s="650">
        <v>305.80208900000002</v>
      </c>
      <c r="K198" s="326"/>
    </row>
    <row r="199" spans="1:15" ht="20.100000000000001" customHeight="1" outlineLevel="1">
      <c r="A199" s="623"/>
      <c r="B199" s="21"/>
      <c r="C199" s="21"/>
      <c r="D199" s="21"/>
      <c r="E199" s="21"/>
      <c r="F199" s="22" t="s">
        <v>50</v>
      </c>
      <c r="G199" s="22"/>
      <c r="H199" s="44"/>
      <c r="I199" s="624">
        <v>37460.414821000006</v>
      </c>
      <c r="J199" s="594">
        <f>SUM(I190:I198)</f>
        <v>37460.414821000006</v>
      </c>
    </row>
    <row r="200" spans="1:15" ht="20.100000000000001" customHeight="1">
      <c r="A200" s="625"/>
      <c r="B200" s="611"/>
      <c r="C200" s="611"/>
      <c r="D200" s="626"/>
      <c r="E200" s="611"/>
      <c r="F200" s="11"/>
      <c r="G200" s="10"/>
      <c r="H200" s="612"/>
      <c r="I200" s="627"/>
    </row>
    <row r="201" spans="1:15" ht="20.100000000000001" customHeight="1">
      <c r="A201" s="619">
        <v>20</v>
      </c>
      <c r="B201" s="41"/>
      <c r="C201" s="41"/>
      <c r="D201" s="39" t="s">
        <v>86</v>
      </c>
      <c r="E201" s="39"/>
      <c r="F201" s="14"/>
      <c r="G201" s="12"/>
      <c r="H201" s="39"/>
      <c r="I201" s="620"/>
    </row>
    <row r="202" spans="1:15" s="19" customFormat="1" ht="41.4" customHeight="1" outlineLevel="1">
      <c r="A202" s="649" t="s">
        <v>294</v>
      </c>
      <c r="B202" s="320">
        <v>92540</v>
      </c>
      <c r="C202" s="56" t="s">
        <v>102</v>
      </c>
      <c r="D202" s="55" t="s">
        <v>133</v>
      </c>
      <c r="E202" s="321" t="s">
        <v>106</v>
      </c>
      <c r="F202" s="17">
        <v>262.27999999999997</v>
      </c>
      <c r="G202" s="53">
        <v>107.74</v>
      </c>
      <c r="H202" s="322">
        <v>138.67215400000001</v>
      </c>
      <c r="I202" s="650">
        <v>36370.93255112</v>
      </c>
      <c r="K202" s="326"/>
    </row>
    <row r="203" spans="1:15" s="19" customFormat="1" ht="35.4" customHeight="1" outlineLevel="1">
      <c r="A203" s="649" t="s">
        <v>295</v>
      </c>
      <c r="B203" s="320">
        <v>102203</v>
      </c>
      <c r="C203" s="56" t="s">
        <v>102</v>
      </c>
      <c r="D203" s="55" t="s">
        <v>134</v>
      </c>
      <c r="E203" s="321" t="s">
        <v>106</v>
      </c>
      <c r="F203" s="17">
        <v>262.27999999999997</v>
      </c>
      <c r="G203" s="53">
        <v>9.68</v>
      </c>
      <c r="H203" s="322">
        <v>12.459128</v>
      </c>
      <c r="I203" s="650">
        <v>3267.7800918399994</v>
      </c>
      <c r="K203" s="326"/>
    </row>
    <row r="204" spans="1:15" s="19" customFormat="1" ht="34.799999999999997" customHeight="1" outlineLevel="1">
      <c r="A204" s="649" t="s">
        <v>523</v>
      </c>
      <c r="B204" s="320">
        <v>94441</v>
      </c>
      <c r="C204" s="56" t="s">
        <v>102</v>
      </c>
      <c r="D204" s="55" t="s">
        <v>135</v>
      </c>
      <c r="E204" s="321" t="s">
        <v>106</v>
      </c>
      <c r="F204" s="17">
        <v>262.27999999999997</v>
      </c>
      <c r="G204" s="53">
        <v>45.93</v>
      </c>
      <c r="H204" s="322">
        <v>59.116503000000002</v>
      </c>
      <c r="I204" s="650">
        <v>15505.076406839999</v>
      </c>
      <c r="K204" s="326"/>
    </row>
    <row r="205" spans="1:15" s="19" customFormat="1" ht="40.799999999999997" customHeight="1" outlineLevel="1">
      <c r="A205" s="649" t="s">
        <v>524</v>
      </c>
      <c r="B205" s="320">
        <v>94221</v>
      </c>
      <c r="C205" s="56" t="s">
        <v>102</v>
      </c>
      <c r="D205" s="55" t="s">
        <v>136</v>
      </c>
      <c r="E205" s="321" t="s">
        <v>106</v>
      </c>
      <c r="F205" s="17">
        <v>8.6059999999999999</v>
      </c>
      <c r="G205" s="53">
        <v>27.71</v>
      </c>
      <c r="H205" s="322">
        <v>35.665541000000005</v>
      </c>
      <c r="I205" s="650">
        <v>306.93764584600001</v>
      </c>
      <c r="K205" s="326"/>
    </row>
    <row r="206" spans="1:15" s="19" customFormat="1" ht="41.4" customHeight="1" outlineLevel="1">
      <c r="A206" s="649" t="s">
        <v>525</v>
      </c>
      <c r="B206" s="320">
        <v>94227</v>
      </c>
      <c r="C206" s="56" t="s">
        <v>102</v>
      </c>
      <c r="D206" s="55" t="s">
        <v>336</v>
      </c>
      <c r="E206" s="321" t="s">
        <v>113</v>
      </c>
      <c r="F206" s="17">
        <v>62.3</v>
      </c>
      <c r="G206" s="53">
        <v>66.209999999999994</v>
      </c>
      <c r="H206" s="322">
        <v>85.218890999999985</v>
      </c>
      <c r="I206" s="650">
        <f>F206*H206</f>
        <v>5309.1369092999985</v>
      </c>
      <c r="K206" s="326"/>
      <c r="L206" s="17">
        <v>8.6059999999999999</v>
      </c>
      <c r="M206" s="53">
        <v>66.209999999999994</v>
      </c>
      <c r="N206" s="322">
        <v>85.218890999999985</v>
      </c>
      <c r="O206" s="650">
        <v>733.39377594599989</v>
      </c>
    </row>
    <row r="207" spans="1:15" s="19" customFormat="1" ht="34.799999999999997" customHeight="1" outlineLevel="1">
      <c r="A207" s="649" t="s">
        <v>526</v>
      </c>
      <c r="B207" s="320">
        <v>89576</v>
      </c>
      <c r="C207" s="56" t="s">
        <v>102</v>
      </c>
      <c r="D207" s="55" t="s">
        <v>335</v>
      </c>
      <c r="E207" s="321" t="s">
        <v>113</v>
      </c>
      <c r="F207" s="17">
        <v>32</v>
      </c>
      <c r="G207" s="53">
        <v>27.62</v>
      </c>
      <c r="H207" s="322">
        <v>35.549702000000003</v>
      </c>
      <c r="I207" s="650">
        <f>F207*H207</f>
        <v>1137.5904640000001</v>
      </c>
      <c r="K207" s="326"/>
      <c r="L207" s="17">
        <v>8.6059999999999999</v>
      </c>
      <c r="M207" s="53">
        <v>27.62</v>
      </c>
      <c r="N207" s="322">
        <v>35.549702000000003</v>
      </c>
      <c r="O207" s="650">
        <v>305.94073541200004</v>
      </c>
    </row>
    <row r="208" spans="1:15" ht="20.100000000000001" customHeight="1" outlineLevel="1">
      <c r="A208" s="623"/>
      <c r="B208" s="21"/>
      <c r="C208" s="21"/>
      <c r="D208" s="21"/>
      <c r="E208" s="21"/>
      <c r="F208" s="22" t="s">
        <v>50</v>
      </c>
      <c r="G208" s="22"/>
      <c r="H208" s="44"/>
      <c r="I208" s="624">
        <f>SUM(I202:I207)</f>
        <v>61897.454068946005</v>
      </c>
      <c r="J208" s="594">
        <f>SUM(I202:I207)</f>
        <v>61897.454068946005</v>
      </c>
    </row>
    <row r="209" spans="1:12" ht="20.100000000000001" customHeight="1">
      <c r="A209" s="625"/>
      <c r="B209" s="611"/>
      <c r="C209" s="611"/>
      <c r="D209" s="626"/>
      <c r="E209" s="611"/>
      <c r="F209" s="11"/>
      <c r="G209" s="10"/>
      <c r="H209" s="612"/>
      <c r="I209" s="627"/>
    </row>
    <row r="210" spans="1:12" ht="20.100000000000001" customHeight="1">
      <c r="A210" s="619">
        <v>21</v>
      </c>
      <c r="B210" s="41"/>
      <c r="C210" s="41"/>
      <c r="D210" s="39" t="s">
        <v>72</v>
      </c>
      <c r="E210" s="39"/>
      <c r="F210" s="14"/>
      <c r="G210" s="12"/>
      <c r="H210" s="39"/>
      <c r="I210" s="620"/>
      <c r="L210" s="624">
        <v>55450.726695646008</v>
      </c>
    </row>
    <row r="211" spans="1:12" s="19" customFormat="1" ht="34.799999999999997" customHeight="1" outlineLevel="1">
      <c r="A211" s="649" t="s">
        <v>527</v>
      </c>
      <c r="B211" s="320">
        <v>98557</v>
      </c>
      <c r="C211" s="56" t="s">
        <v>102</v>
      </c>
      <c r="D211" s="55" t="s">
        <v>132</v>
      </c>
      <c r="E211" s="321" t="s">
        <v>106</v>
      </c>
      <c r="F211" s="17">
        <v>48.360000000000007</v>
      </c>
      <c r="G211" s="53">
        <v>38.700000000000003</v>
      </c>
      <c r="H211" s="322">
        <v>49.810770000000005</v>
      </c>
      <c r="I211" s="650">
        <v>2408.8488372000006</v>
      </c>
      <c r="K211" s="326"/>
      <c r="L211" s="673">
        <f>SUM(I202:I207)</f>
        <v>61897.454068946005</v>
      </c>
    </row>
    <row r="212" spans="1:12" ht="20.100000000000001" customHeight="1" outlineLevel="1">
      <c r="A212" s="623"/>
      <c r="B212" s="21"/>
      <c r="C212" s="21"/>
      <c r="D212" s="21"/>
      <c r="E212" s="21"/>
      <c r="F212" s="22" t="s">
        <v>50</v>
      </c>
      <c r="G212" s="22"/>
      <c r="H212" s="44"/>
      <c r="I212" s="624">
        <v>2408.8488372000006</v>
      </c>
      <c r="L212" s="674">
        <f>L211-L210</f>
        <v>6446.7273732999965</v>
      </c>
    </row>
    <row r="213" spans="1:12" ht="20.100000000000001" customHeight="1">
      <c r="A213" s="625"/>
      <c r="B213" s="611"/>
      <c r="C213" s="611"/>
      <c r="D213" s="626"/>
      <c r="E213" s="611"/>
      <c r="F213" s="11"/>
      <c r="G213" s="10"/>
      <c r="H213" s="612"/>
      <c r="I213" s="627"/>
    </row>
    <row r="214" spans="1:12" ht="20.100000000000001" customHeight="1">
      <c r="A214" s="619">
        <v>22</v>
      </c>
      <c r="B214" s="41"/>
      <c r="C214" s="41"/>
      <c r="D214" s="39" t="s">
        <v>93</v>
      </c>
      <c r="E214" s="39"/>
      <c r="F214" s="14"/>
      <c r="G214" s="12"/>
      <c r="H214" s="39"/>
      <c r="I214" s="620"/>
    </row>
    <row r="215" spans="1:12" s="19" customFormat="1" ht="55.2" customHeight="1" outlineLevel="1">
      <c r="A215" s="649" t="s">
        <v>528</v>
      </c>
      <c r="B215" s="320" t="s">
        <v>148</v>
      </c>
      <c r="C215" s="56" t="s">
        <v>29</v>
      </c>
      <c r="D215" s="55" t="s">
        <v>150</v>
      </c>
      <c r="E215" s="321" t="s">
        <v>106</v>
      </c>
      <c r="F215" s="17">
        <v>541.32000000000005</v>
      </c>
      <c r="G215" s="53">
        <v>8.56</v>
      </c>
      <c r="H215" s="322">
        <v>11.017576000000002</v>
      </c>
      <c r="I215" s="650">
        <v>5964.0342403200011</v>
      </c>
      <c r="K215" s="326"/>
    </row>
    <row r="216" spans="1:12" s="19" customFormat="1" ht="45" customHeight="1" outlineLevel="1">
      <c r="A216" s="649" t="s">
        <v>529</v>
      </c>
      <c r="B216" s="320">
        <v>87881</v>
      </c>
      <c r="C216" s="56" t="s">
        <v>102</v>
      </c>
      <c r="D216" s="55" t="s">
        <v>149</v>
      </c>
      <c r="E216" s="321" t="s">
        <v>106</v>
      </c>
      <c r="F216" s="17">
        <v>185.16750000000002</v>
      </c>
      <c r="G216" s="53">
        <v>5.9</v>
      </c>
      <c r="H216" s="322">
        <v>7.5938900000000009</v>
      </c>
      <c r="I216" s="650">
        <v>1406.1416265750004</v>
      </c>
      <c r="K216" s="326"/>
    </row>
    <row r="217" spans="1:12" s="19" customFormat="1" ht="34.799999999999997" customHeight="1" outlineLevel="1">
      <c r="A217" s="649" t="s">
        <v>530</v>
      </c>
      <c r="B217" s="320" t="s">
        <v>151</v>
      </c>
      <c r="C217" s="56" t="s">
        <v>29</v>
      </c>
      <c r="D217" s="55" t="s">
        <v>154</v>
      </c>
      <c r="E217" s="321" t="s">
        <v>106</v>
      </c>
      <c r="F217" s="17">
        <v>541.32000000000005</v>
      </c>
      <c r="G217" s="53">
        <v>30.54</v>
      </c>
      <c r="H217" s="322">
        <v>39.308033999999999</v>
      </c>
      <c r="I217" s="650">
        <v>21278.224964880003</v>
      </c>
      <c r="K217" s="326"/>
    </row>
    <row r="218" spans="1:12" s="19" customFormat="1" ht="37.200000000000003" customHeight="1" outlineLevel="1">
      <c r="A218" s="649" t="s">
        <v>531</v>
      </c>
      <c r="B218" s="320" t="s">
        <v>152</v>
      </c>
      <c r="C218" s="56" t="s">
        <v>29</v>
      </c>
      <c r="D218" s="55" t="s">
        <v>155</v>
      </c>
      <c r="E218" s="321" t="s">
        <v>106</v>
      </c>
      <c r="F218" s="17">
        <v>541.32000000000005</v>
      </c>
      <c r="G218" s="53">
        <v>28.66</v>
      </c>
      <c r="H218" s="322">
        <v>36.888286000000001</v>
      </c>
      <c r="I218" s="650">
        <v>19968.366977520003</v>
      </c>
      <c r="K218" s="326"/>
    </row>
    <row r="219" spans="1:12" s="19" customFormat="1" ht="44.4" customHeight="1" outlineLevel="1">
      <c r="A219" s="649" t="s">
        <v>532</v>
      </c>
      <c r="B219" s="320" t="s">
        <v>153</v>
      </c>
      <c r="C219" s="56" t="s">
        <v>29</v>
      </c>
      <c r="D219" s="55" t="s">
        <v>156</v>
      </c>
      <c r="E219" s="321" t="s">
        <v>106</v>
      </c>
      <c r="F219" s="17">
        <v>185.16750000000002</v>
      </c>
      <c r="G219" s="53">
        <v>30.96</v>
      </c>
      <c r="H219" s="322">
        <v>39.848616</v>
      </c>
      <c r="I219" s="650">
        <v>7378.6686031800009</v>
      </c>
      <c r="K219" s="326"/>
    </row>
    <row r="220" spans="1:12" s="19" customFormat="1" ht="61.8" customHeight="1" outlineLevel="1">
      <c r="A220" s="649" t="s">
        <v>533</v>
      </c>
      <c r="B220" s="320" t="s">
        <v>450</v>
      </c>
      <c r="C220" s="56" t="s">
        <v>29</v>
      </c>
      <c r="D220" s="55" t="s">
        <v>451</v>
      </c>
      <c r="E220" s="321" t="s">
        <v>106</v>
      </c>
      <c r="F220" s="17">
        <v>37.135999999999996</v>
      </c>
      <c r="G220" s="53">
        <v>70.33</v>
      </c>
      <c r="H220" s="322">
        <v>90.521743000000001</v>
      </c>
      <c r="I220" s="650">
        <v>3361.6154480479995</v>
      </c>
      <c r="K220" s="326"/>
    </row>
    <row r="221" spans="1:12" s="19" customFormat="1" ht="25.2" customHeight="1" outlineLevel="1">
      <c r="A221" s="649" t="s">
        <v>534</v>
      </c>
      <c r="B221" s="320">
        <v>101738</v>
      </c>
      <c r="C221" s="56" t="s">
        <v>102</v>
      </c>
      <c r="D221" s="55" t="s">
        <v>288</v>
      </c>
      <c r="E221" s="321" t="s">
        <v>113</v>
      </c>
      <c r="F221" s="17">
        <v>75</v>
      </c>
      <c r="G221" s="53">
        <v>31.84</v>
      </c>
      <c r="H221" s="322">
        <v>40.981264000000003</v>
      </c>
      <c r="I221" s="650">
        <v>3073.5948000000003</v>
      </c>
      <c r="K221" s="326"/>
    </row>
    <row r="222" spans="1:12" ht="20.100000000000001" customHeight="1" outlineLevel="1">
      <c r="A222" s="623"/>
      <c r="B222" s="21"/>
      <c r="C222" s="21"/>
      <c r="D222" s="21"/>
      <c r="E222" s="21"/>
      <c r="F222" s="22" t="s">
        <v>50</v>
      </c>
      <c r="G222" s="22"/>
      <c r="H222" s="44"/>
      <c r="I222" s="624">
        <v>62430.646660523002</v>
      </c>
      <c r="J222" s="594">
        <f>SUM(I215:I221)</f>
        <v>62430.646660523002</v>
      </c>
    </row>
    <row r="223" spans="1:12" ht="20.100000000000001" customHeight="1">
      <c r="A223" s="625"/>
      <c r="B223" s="611"/>
      <c r="C223" s="611"/>
      <c r="D223" s="626"/>
      <c r="E223" s="611"/>
      <c r="F223" s="11"/>
      <c r="G223" s="10"/>
      <c r="H223" s="612"/>
      <c r="I223" s="627"/>
    </row>
    <row r="224" spans="1:12" ht="20.100000000000001" customHeight="1">
      <c r="A224" s="619">
        <v>23</v>
      </c>
      <c r="B224" s="41"/>
      <c r="C224" s="41"/>
      <c r="D224" s="39" t="s">
        <v>96</v>
      </c>
      <c r="E224" s="39"/>
      <c r="F224" s="14"/>
      <c r="G224" s="12"/>
      <c r="H224" s="39"/>
      <c r="I224" s="620"/>
    </row>
    <row r="225" spans="1:11" s="19" customFormat="1" ht="23.4" customHeight="1" outlineLevel="1">
      <c r="A225" s="647" t="s">
        <v>535</v>
      </c>
      <c r="B225" s="18"/>
      <c r="C225" s="18"/>
      <c r="D225" s="6" t="s">
        <v>82</v>
      </c>
      <c r="E225" s="323"/>
      <c r="F225" s="54"/>
      <c r="G225" s="54"/>
      <c r="H225" s="306"/>
      <c r="I225" s="648"/>
      <c r="K225" s="326"/>
    </row>
    <row r="226" spans="1:11" s="19" customFormat="1" ht="34.799999999999997" customHeight="1" outlineLevel="1">
      <c r="A226" s="649" t="s">
        <v>536</v>
      </c>
      <c r="B226" s="320" t="s">
        <v>157</v>
      </c>
      <c r="C226" s="56" t="s">
        <v>29</v>
      </c>
      <c r="D226" s="55" t="s">
        <v>158</v>
      </c>
      <c r="E226" s="321" t="s">
        <v>106</v>
      </c>
      <c r="F226" s="17">
        <v>216.21</v>
      </c>
      <c r="G226" s="53">
        <v>40.08</v>
      </c>
      <c r="H226" s="322">
        <v>51.586967999999999</v>
      </c>
      <c r="I226" s="650">
        <v>11153.61835128</v>
      </c>
      <c r="K226" s="326"/>
    </row>
    <row r="227" spans="1:11" s="19" customFormat="1" ht="55.2" customHeight="1" outlineLevel="1">
      <c r="A227" s="649" t="s">
        <v>537</v>
      </c>
      <c r="B227" s="320" t="s">
        <v>333</v>
      </c>
      <c r="C227" s="56" t="s">
        <v>29</v>
      </c>
      <c r="D227" s="55" t="s">
        <v>332</v>
      </c>
      <c r="E227" s="321" t="s">
        <v>106</v>
      </c>
      <c r="F227" s="17">
        <v>10.810500000000001</v>
      </c>
      <c r="G227" s="53">
        <v>674.53</v>
      </c>
      <c r="H227" s="322">
        <v>868.18756299999995</v>
      </c>
      <c r="I227" s="650">
        <v>9385.541649811501</v>
      </c>
      <c r="K227" s="326"/>
    </row>
    <row r="228" spans="1:11" s="19" customFormat="1" ht="60.6" customHeight="1" outlineLevel="1">
      <c r="A228" s="649" t="s">
        <v>538</v>
      </c>
      <c r="B228" s="320" t="s">
        <v>159</v>
      </c>
      <c r="C228" s="56" t="s">
        <v>29</v>
      </c>
      <c r="D228" s="55" t="s">
        <v>160</v>
      </c>
      <c r="E228" s="321" t="s">
        <v>106</v>
      </c>
      <c r="F228" s="17">
        <v>216.21</v>
      </c>
      <c r="G228" s="53">
        <v>70.040000000000006</v>
      </c>
      <c r="H228" s="322">
        <v>90.14848400000001</v>
      </c>
      <c r="I228" s="650">
        <v>19491.003725640003</v>
      </c>
      <c r="K228" s="326"/>
    </row>
    <row r="229" spans="1:11" s="19" customFormat="1" ht="25.2" customHeight="1" outlineLevel="1">
      <c r="A229" s="649" t="s">
        <v>539</v>
      </c>
      <c r="B229" s="320">
        <v>98689</v>
      </c>
      <c r="C229" s="56" t="s">
        <v>102</v>
      </c>
      <c r="D229" s="55" t="s">
        <v>161</v>
      </c>
      <c r="E229" s="321" t="s">
        <v>113</v>
      </c>
      <c r="F229" s="17">
        <v>5.6000000000000005</v>
      </c>
      <c r="G229" s="53">
        <v>88.85</v>
      </c>
      <c r="H229" s="322">
        <v>114.358835</v>
      </c>
      <c r="I229" s="650">
        <v>640.40947600000004</v>
      </c>
      <c r="K229" s="326"/>
    </row>
    <row r="230" spans="1:11" s="19" customFormat="1" ht="23.4" customHeight="1" outlineLevel="1">
      <c r="A230" s="647" t="s">
        <v>540</v>
      </c>
      <c r="B230" s="18"/>
      <c r="C230" s="18"/>
      <c r="D230" s="6" t="s">
        <v>103</v>
      </c>
      <c r="E230" s="323"/>
      <c r="F230" s="54"/>
      <c r="G230" s="54"/>
      <c r="H230" s="306"/>
      <c r="I230" s="648"/>
      <c r="K230" s="326"/>
    </row>
    <row r="231" spans="1:11" s="19" customFormat="1" ht="34.799999999999997" customHeight="1" outlineLevel="1">
      <c r="A231" s="649" t="s">
        <v>541</v>
      </c>
      <c r="B231" s="320" t="s">
        <v>164</v>
      </c>
      <c r="C231" s="56" t="s">
        <v>29</v>
      </c>
      <c r="D231" s="55" t="s">
        <v>172</v>
      </c>
      <c r="E231" s="321" t="s">
        <v>107</v>
      </c>
      <c r="F231" s="17">
        <v>2</v>
      </c>
      <c r="G231" s="53">
        <v>390.64</v>
      </c>
      <c r="H231" s="322">
        <v>502.79274399999997</v>
      </c>
      <c r="I231" s="650">
        <v>1005.5854879999999</v>
      </c>
      <c r="K231" s="326"/>
    </row>
    <row r="232" spans="1:11" s="19" customFormat="1" ht="42.6" customHeight="1" outlineLevel="1">
      <c r="A232" s="649" t="s">
        <v>542</v>
      </c>
      <c r="B232" s="320" t="s">
        <v>162</v>
      </c>
      <c r="C232" s="56" t="s">
        <v>29</v>
      </c>
      <c r="D232" s="55" t="s">
        <v>163</v>
      </c>
      <c r="E232" s="321" t="s">
        <v>106</v>
      </c>
      <c r="F232" s="17">
        <v>0.36</v>
      </c>
      <c r="G232" s="53">
        <v>129.35</v>
      </c>
      <c r="H232" s="322">
        <v>166.48638499999998</v>
      </c>
      <c r="I232" s="650">
        <v>59.935098599999989</v>
      </c>
      <c r="K232" s="326"/>
    </row>
    <row r="233" spans="1:11" s="19" customFormat="1" ht="55.2" customHeight="1" outlineLevel="1">
      <c r="A233" s="649" t="s">
        <v>543</v>
      </c>
      <c r="B233" s="320" t="s">
        <v>273</v>
      </c>
      <c r="C233" s="56" t="s">
        <v>29</v>
      </c>
      <c r="D233" s="55" t="s">
        <v>272</v>
      </c>
      <c r="E233" s="321" t="s">
        <v>106</v>
      </c>
      <c r="F233" s="17">
        <v>0.26999999999999996</v>
      </c>
      <c r="G233" s="53">
        <v>131.5</v>
      </c>
      <c r="H233" s="322">
        <v>169.25364999999999</v>
      </c>
      <c r="I233" s="650">
        <v>45.69848549999999</v>
      </c>
      <c r="K233" s="326"/>
    </row>
    <row r="234" spans="1:11" ht="20.100000000000001" customHeight="1" outlineLevel="1">
      <c r="A234" s="623"/>
      <c r="B234" s="21"/>
      <c r="C234" s="21"/>
      <c r="D234" s="21"/>
      <c r="E234" s="21"/>
      <c r="F234" s="22" t="s">
        <v>50</v>
      </c>
      <c r="G234" s="22"/>
      <c r="H234" s="44"/>
      <c r="I234" s="624">
        <v>41781.792274831496</v>
      </c>
      <c r="J234" s="594">
        <f>SUM(I226:I233)</f>
        <v>41781.792274831496</v>
      </c>
    </row>
    <row r="235" spans="1:11" ht="20.100000000000001" customHeight="1">
      <c r="A235" s="625"/>
      <c r="B235" s="611"/>
      <c r="C235" s="611"/>
      <c r="D235" s="626"/>
      <c r="E235" s="611"/>
      <c r="F235" s="11"/>
      <c r="G235" s="10"/>
      <c r="H235" s="612"/>
      <c r="I235" s="627"/>
    </row>
    <row r="236" spans="1:11" ht="20.100000000000001" customHeight="1">
      <c r="A236" s="619">
        <v>24</v>
      </c>
      <c r="B236" s="41"/>
      <c r="C236" s="41"/>
      <c r="D236" s="39" t="s">
        <v>92</v>
      </c>
      <c r="E236" s="39"/>
      <c r="F236" s="14"/>
      <c r="G236" s="12"/>
      <c r="H236" s="39"/>
      <c r="I236" s="620"/>
    </row>
    <row r="237" spans="1:11" s="19" customFormat="1" ht="34.799999999999997" customHeight="1" outlineLevel="1">
      <c r="A237" s="649" t="s">
        <v>544</v>
      </c>
      <c r="B237" s="320" t="s">
        <v>168</v>
      </c>
      <c r="C237" s="56" t="s">
        <v>29</v>
      </c>
      <c r="D237" s="55" t="s">
        <v>169</v>
      </c>
      <c r="E237" s="321" t="s">
        <v>106</v>
      </c>
      <c r="F237" s="17">
        <v>709.64749999999992</v>
      </c>
      <c r="G237" s="53">
        <v>17.329999999999998</v>
      </c>
      <c r="H237" s="322">
        <v>22.305442999999997</v>
      </c>
      <c r="I237" s="650">
        <v>15829.001861342496</v>
      </c>
      <c r="K237" s="326"/>
    </row>
    <row r="238" spans="1:11" s="19" customFormat="1" ht="34.799999999999997" customHeight="1" outlineLevel="1">
      <c r="A238" s="649" t="s">
        <v>545</v>
      </c>
      <c r="B238" s="320" t="s">
        <v>167</v>
      </c>
      <c r="C238" s="56" t="s">
        <v>29</v>
      </c>
      <c r="D238" s="55" t="s">
        <v>166</v>
      </c>
      <c r="E238" s="321" t="s">
        <v>106</v>
      </c>
      <c r="F238" s="17">
        <v>185.16750000000002</v>
      </c>
      <c r="G238" s="53">
        <v>15.64</v>
      </c>
      <c r="H238" s="322">
        <v>20.130244000000001</v>
      </c>
      <c r="I238" s="650">
        <v>3727.4669558700007</v>
      </c>
      <c r="K238" s="326"/>
    </row>
    <row r="239" spans="1:11" s="19" customFormat="1" ht="55.2" customHeight="1" outlineLevel="1">
      <c r="A239" s="649" t="s">
        <v>546</v>
      </c>
      <c r="B239" s="320" t="s">
        <v>170</v>
      </c>
      <c r="C239" s="56" t="s">
        <v>29</v>
      </c>
      <c r="D239" s="55" t="s">
        <v>171</v>
      </c>
      <c r="E239" s="321" t="s">
        <v>106</v>
      </c>
      <c r="F239" s="17">
        <v>524.4799999999999</v>
      </c>
      <c r="G239" s="53">
        <v>14.1</v>
      </c>
      <c r="H239" s="322">
        <v>18.148109999999999</v>
      </c>
      <c r="I239" s="650">
        <v>9518.3207327999971</v>
      </c>
      <c r="K239" s="326"/>
    </row>
    <row r="240" spans="1:11" s="19" customFormat="1" ht="34.799999999999997" customHeight="1" outlineLevel="1">
      <c r="A240" s="649" t="s">
        <v>547</v>
      </c>
      <c r="B240" s="320">
        <v>102219</v>
      </c>
      <c r="C240" s="56" t="s">
        <v>102</v>
      </c>
      <c r="D240" s="55" t="s">
        <v>165</v>
      </c>
      <c r="E240" s="321" t="s">
        <v>106</v>
      </c>
      <c r="F240" s="17">
        <v>7.5</v>
      </c>
      <c r="G240" s="53">
        <v>16.37</v>
      </c>
      <c r="H240" s="322">
        <v>21.069827000000004</v>
      </c>
      <c r="I240" s="650">
        <v>158.02370250000001</v>
      </c>
      <c r="K240" s="326"/>
    </row>
    <row r="241" spans="1:11" s="19" customFormat="1" ht="34.799999999999997" customHeight="1" outlineLevel="1">
      <c r="A241" s="649" t="s">
        <v>548</v>
      </c>
      <c r="B241" s="320">
        <v>102203</v>
      </c>
      <c r="C241" s="56" t="s">
        <v>102</v>
      </c>
      <c r="D241" s="55" t="s">
        <v>134</v>
      </c>
      <c r="E241" s="321" t="s">
        <v>106</v>
      </c>
      <c r="F241" s="17">
        <v>23.520000000000003</v>
      </c>
      <c r="G241" s="53">
        <v>9.68</v>
      </c>
      <c r="H241" s="322">
        <v>12.459128</v>
      </c>
      <c r="I241" s="650">
        <v>293.03869056000002</v>
      </c>
      <c r="K241" s="326"/>
    </row>
    <row r="242" spans="1:11" ht="20.100000000000001" customHeight="1" outlineLevel="1">
      <c r="A242" s="623"/>
      <c r="B242" s="21"/>
      <c r="C242" s="21"/>
      <c r="D242" s="21"/>
      <c r="E242" s="21"/>
      <c r="F242" s="22" t="s">
        <v>50</v>
      </c>
      <c r="G242" s="22"/>
      <c r="H242" s="44"/>
      <c r="I242" s="624">
        <v>29525.851943072492</v>
      </c>
      <c r="J242" s="594">
        <f>SUM(I237:I241)</f>
        <v>29525.851943072492</v>
      </c>
    </row>
    <row r="243" spans="1:11" ht="20.100000000000001" customHeight="1">
      <c r="A243" s="625"/>
      <c r="B243" s="611"/>
      <c r="C243" s="611"/>
      <c r="D243" s="626"/>
      <c r="E243" s="611"/>
      <c r="F243" s="11"/>
      <c r="G243" s="10"/>
      <c r="H243" s="612"/>
      <c r="I243" s="627"/>
    </row>
    <row r="244" spans="1:11" ht="20.100000000000001" customHeight="1">
      <c r="A244" s="619">
        <v>25</v>
      </c>
      <c r="B244" s="41"/>
      <c r="C244" s="41"/>
      <c r="D244" s="39" t="s">
        <v>452</v>
      </c>
      <c r="E244" s="39"/>
      <c r="F244" s="14"/>
      <c r="G244" s="12"/>
      <c r="H244" s="39"/>
      <c r="I244" s="620"/>
    </row>
    <row r="245" spans="1:11" s="19" customFormat="1" ht="23.4" customHeight="1" outlineLevel="1">
      <c r="A245" s="647" t="s">
        <v>549</v>
      </c>
      <c r="B245" s="18"/>
      <c r="C245" s="18"/>
      <c r="D245" s="6" t="s">
        <v>453</v>
      </c>
      <c r="E245" s="323"/>
      <c r="F245" s="54"/>
      <c r="G245" s="54"/>
      <c r="H245" s="306"/>
      <c r="I245" s="648"/>
      <c r="K245" s="326"/>
    </row>
    <row r="246" spans="1:11" s="19" customFormat="1" ht="34.799999999999997" customHeight="1" outlineLevel="1">
      <c r="A246" s="649" t="s">
        <v>550</v>
      </c>
      <c r="B246" s="320">
        <v>89401</v>
      </c>
      <c r="C246" s="56" t="s">
        <v>102</v>
      </c>
      <c r="D246" s="55" t="s">
        <v>454</v>
      </c>
      <c r="E246" s="321" t="s">
        <v>113</v>
      </c>
      <c r="F246" s="17">
        <v>24</v>
      </c>
      <c r="G246" s="53">
        <v>9.9</v>
      </c>
      <c r="H246" s="322">
        <v>12.742290000000001</v>
      </c>
      <c r="I246" s="650">
        <v>305.81496000000004</v>
      </c>
      <c r="K246" s="326"/>
    </row>
    <row r="247" spans="1:11" s="19" customFormat="1" ht="34.799999999999997" customHeight="1" outlineLevel="1">
      <c r="A247" s="649" t="s">
        <v>552</v>
      </c>
      <c r="B247" s="320">
        <v>89446</v>
      </c>
      <c r="C247" s="56" t="s">
        <v>102</v>
      </c>
      <c r="D247" s="55" t="s">
        <v>455</v>
      </c>
      <c r="E247" s="321" t="s">
        <v>113</v>
      </c>
      <c r="F247" s="17">
        <v>6</v>
      </c>
      <c r="G247" s="53">
        <v>5.36</v>
      </c>
      <c r="H247" s="322">
        <v>6.8988560000000003</v>
      </c>
      <c r="I247" s="650">
        <v>41.393135999999998</v>
      </c>
      <c r="K247" s="326"/>
    </row>
    <row r="248" spans="1:11" s="19" customFormat="1" ht="39.6" customHeight="1" outlineLevel="1">
      <c r="A248" s="649" t="s">
        <v>553</v>
      </c>
      <c r="B248" s="320">
        <v>89485</v>
      </c>
      <c r="C248" s="56" t="s">
        <v>102</v>
      </c>
      <c r="D248" s="55" t="s">
        <v>456</v>
      </c>
      <c r="E248" s="321" t="s">
        <v>107</v>
      </c>
      <c r="F248" s="17">
        <v>2</v>
      </c>
      <c r="G248" s="53">
        <v>5.51</v>
      </c>
      <c r="H248" s="322">
        <v>7.0919210000000001</v>
      </c>
      <c r="I248" s="650">
        <v>14.183842</v>
      </c>
      <c r="K248" s="326"/>
    </row>
    <row r="249" spans="1:11" s="19" customFormat="1" ht="34.799999999999997" customHeight="1" outlineLevel="1">
      <c r="A249" s="649" t="s">
        <v>554</v>
      </c>
      <c r="B249" s="320">
        <v>89358</v>
      </c>
      <c r="C249" s="56" t="s">
        <v>102</v>
      </c>
      <c r="D249" s="55" t="s">
        <v>457</v>
      </c>
      <c r="E249" s="321" t="s">
        <v>107</v>
      </c>
      <c r="F249" s="17">
        <v>6</v>
      </c>
      <c r="G249" s="53">
        <v>6.93</v>
      </c>
      <c r="H249" s="322">
        <v>8.9196030000000004</v>
      </c>
      <c r="I249" s="650">
        <v>53.517617999999999</v>
      </c>
      <c r="K249" s="326"/>
    </row>
    <row r="250" spans="1:11" s="19" customFormat="1" ht="34.799999999999997" customHeight="1" outlineLevel="1">
      <c r="A250" s="649" t="s">
        <v>555</v>
      </c>
      <c r="B250" s="320">
        <v>89362</v>
      </c>
      <c r="C250" s="56" t="s">
        <v>102</v>
      </c>
      <c r="D250" s="55" t="s">
        <v>458</v>
      </c>
      <c r="E250" s="321" t="s">
        <v>107</v>
      </c>
      <c r="F250" s="17">
        <v>4</v>
      </c>
      <c r="G250" s="53">
        <v>8.24</v>
      </c>
      <c r="H250" s="322">
        <v>10.605703999999999</v>
      </c>
      <c r="I250" s="650">
        <v>42.422815999999997</v>
      </c>
      <c r="K250" s="326"/>
    </row>
    <row r="251" spans="1:11" s="19" customFormat="1" ht="39.6" customHeight="1" outlineLevel="1">
      <c r="A251" s="649" t="s">
        <v>556</v>
      </c>
      <c r="B251" s="320">
        <v>89438</v>
      </c>
      <c r="C251" s="56" t="s">
        <v>102</v>
      </c>
      <c r="D251" s="55" t="s">
        <v>459</v>
      </c>
      <c r="E251" s="321" t="s">
        <v>107</v>
      </c>
      <c r="F251" s="17">
        <v>2</v>
      </c>
      <c r="G251" s="53">
        <v>8.84</v>
      </c>
      <c r="H251" s="322">
        <v>11.377964</v>
      </c>
      <c r="I251" s="650">
        <v>22.755928000000001</v>
      </c>
      <c r="K251" s="326"/>
    </row>
    <row r="252" spans="1:11" s="19" customFormat="1" ht="34.799999999999997" customHeight="1" outlineLevel="1">
      <c r="A252" s="649" t="s">
        <v>557</v>
      </c>
      <c r="B252" s="320">
        <v>89617</v>
      </c>
      <c r="C252" s="56" t="s">
        <v>102</v>
      </c>
      <c r="D252" s="55" t="s">
        <v>460</v>
      </c>
      <c r="E252" s="321" t="s">
        <v>107</v>
      </c>
      <c r="F252" s="17">
        <v>4</v>
      </c>
      <c r="G252" s="53">
        <v>6.68</v>
      </c>
      <c r="H252" s="322">
        <v>8.5978279999999998</v>
      </c>
      <c r="I252" s="650">
        <v>34.391311999999999</v>
      </c>
      <c r="K252" s="326"/>
    </row>
    <row r="253" spans="1:11" s="19" customFormat="1" ht="23.4" customHeight="1" outlineLevel="1">
      <c r="A253" s="647" t="s">
        <v>549</v>
      </c>
      <c r="B253" s="18"/>
      <c r="C253" s="18"/>
      <c r="D253" s="6" t="s">
        <v>461</v>
      </c>
      <c r="E253" s="323"/>
      <c r="F253" s="54"/>
      <c r="G253" s="54"/>
      <c r="H253" s="306"/>
      <c r="I253" s="648"/>
      <c r="K253" s="326"/>
    </row>
    <row r="254" spans="1:11" s="19" customFormat="1" ht="39" customHeight="1" outlineLevel="1">
      <c r="A254" s="649" t="s">
        <v>551</v>
      </c>
      <c r="B254" s="320">
        <v>94495</v>
      </c>
      <c r="C254" s="56" t="s">
        <v>102</v>
      </c>
      <c r="D254" s="55" t="s">
        <v>462</v>
      </c>
      <c r="E254" s="321" t="s">
        <v>107</v>
      </c>
      <c r="F254" s="17">
        <v>1</v>
      </c>
      <c r="G254" s="53">
        <v>82.22</v>
      </c>
      <c r="H254" s="322">
        <v>105.825362</v>
      </c>
      <c r="I254" s="650">
        <v>105.825362</v>
      </c>
      <c r="K254" s="326"/>
    </row>
    <row r="255" spans="1:11" s="19" customFormat="1" ht="46.8" customHeight="1" outlineLevel="1">
      <c r="A255" s="649" t="s">
        <v>558</v>
      </c>
      <c r="B255" s="320" t="s">
        <v>463</v>
      </c>
      <c r="C255" s="56" t="s">
        <v>29</v>
      </c>
      <c r="D255" s="55" t="s">
        <v>464</v>
      </c>
      <c r="E255" s="321" t="s">
        <v>107</v>
      </c>
      <c r="F255" s="17">
        <v>1</v>
      </c>
      <c r="G255" s="53">
        <v>625.86</v>
      </c>
      <c r="H255" s="322">
        <v>805.54440599999998</v>
      </c>
      <c r="I255" s="650">
        <v>805.54440599999998</v>
      </c>
      <c r="K255" s="326"/>
    </row>
    <row r="256" spans="1:11" ht="20.100000000000001" customHeight="1" outlineLevel="1">
      <c r="A256" s="623"/>
      <c r="B256" s="21"/>
      <c r="C256" s="21"/>
      <c r="D256" s="21"/>
      <c r="E256" s="21"/>
      <c r="F256" s="22" t="s">
        <v>50</v>
      </c>
      <c r="G256" s="22"/>
      <c r="H256" s="44"/>
      <c r="I256" s="624">
        <v>1425.8493800000001</v>
      </c>
      <c r="J256" s="594">
        <f>SUM(I246:I255)</f>
        <v>1425.8493800000001</v>
      </c>
    </row>
    <row r="257" spans="1:11" ht="20.100000000000001" customHeight="1">
      <c r="A257" s="625"/>
      <c r="B257" s="611"/>
      <c r="C257" s="611"/>
      <c r="D257" s="626"/>
      <c r="E257" s="611"/>
      <c r="F257" s="11"/>
      <c r="G257" s="10"/>
      <c r="H257" s="612"/>
      <c r="I257" s="627"/>
    </row>
    <row r="258" spans="1:11" ht="20.100000000000001" customHeight="1">
      <c r="A258" s="619">
        <v>26</v>
      </c>
      <c r="B258" s="41"/>
      <c r="C258" s="41"/>
      <c r="D258" s="39" t="s">
        <v>465</v>
      </c>
      <c r="E258" s="39"/>
      <c r="F258" s="14"/>
      <c r="G258" s="12"/>
      <c r="H258" s="39"/>
      <c r="I258" s="620"/>
    </row>
    <row r="259" spans="1:11" s="19" customFormat="1" ht="23.4" customHeight="1" outlineLevel="1">
      <c r="A259" s="647" t="s">
        <v>559</v>
      </c>
      <c r="B259" s="18"/>
      <c r="C259" s="18"/>
      <c r="D259" s="6" t="s">
        <v>453</v>
      </c>
      <c r="E259" s="323"/>
      <c r="F259" s="54"/>
      <c r="G259" s="54"/>
      <c r="H259" s="306"/>
      <c r="I259" s="648"/>
      <c r="K259" s="326"/>
    </row>
    <row r="260" spans="1:11" s="19" customFormat="1" ht="55.2" customHeight="1" outlineLevel="1">
      <c r="A260" s="649" t="s">
        <v>560</v>
      </c>
      <c r="B260" s="320">
        <v>89711</v>
      </c>
      <c r="C260" s="56" t="s">
        <v>102</v>
      </c>
      <c r="D260" s="55" t="s">
        <v>466</v>
      </c>
      <c r="E260" s="321" t="s">
        <v>113</v>
      </c>
      <c r="F260" s="17">
        <v>12</v>
      </c>
      <c r="G260" s="53">
        <v>19.829999999999998</v>
      </c>
      <c r="H260" s="322">
        <v>25.523192999999999</v>
      </c>
      <c r="I260" s="650">
        <v>306.27831600000002</v>
      </c>
      <c r="K260" s="326"/>
    </row>
    <row r="261" spans="1:11" s="19" customFormat="1" ht="53.4" customHeight="1" outlineLevel="1">
      <c r="A261" s="649" t="s">
        <v>561</v>
      </c>
      <c r="B261" s="320">
        <v>89714</v>
      </c>
      <c r="C261" s="56" t="s">
        <v>102</v>
      </c>
      <c r="D261" s="55" t="s">
        <v>467</v>
      </c>
      <c r="E261" s="321" t="s">
        <v>113</v>
      </c>
      <c r="F261" s="17">
        <v>18</v>
      </c>
      <c r="G261" s="53">
        <v>35.71</v>
      </c>
      <c r="H261" s="322">
        <v>45.962341000000002</v>
      </c>
      <c r="I261" s="650">
        <v>827.322138</v>
      </c>
      <c r="K261" s="326"/>
    </row>
    <row r="262" spans="1:11" s="19" customFormat="1" ht="48" customHeight="1" outlineLevel="1">
      <c r="A262" s="649" t="s">
        <v>562</v>
      </c>
      <c r="B262" s="320">
        <v>89726</v>
      </c>
      <c r="C262" s="56" t="s">
        <v>102</v>
      </c>
      <c r="D262" s="55" t="s">
        <v>468</v>
      </c>
      <c r="E262" s="321" t="s">
        <v>107</v>
      </c>
      <c r="F262" s="17">
        <v>2</v>
      </c>
      <c r="G262" s="53">
        <v>9.4600000000000009</v>
      </c>
      <c r="H262" s="322">
        <v>12.175966000000001</v>
      </c>
      <c r="I262" s="650">
        <v>24.351932000000001</v>
      </c>
      <c r="K262" s="326"/>
    </row>
    <row r="263" spans="1:11" s="19" customFormat="1" ht="49.2" customHeight="1" outlineLevel="1">
      <c r="A263" s="649" t="s">
        <v>563</v>
      </c>
      <c r="B263" s="320">
        <v>89724</v>
      </c>
      <c r="C263" s="56" t="s">
        <v>102</v>
      </c>
      <c r="D263" s="55" t="s">
        <v>469</v>
      </c>
      <c r="E263" s="321" t="s">
        <v>107</v>
      </c>
      <c r="F263" s="17">
        <v>4</v>
      </c>
      <c r="G263" s="53">
        <v>9.2200000000000006</v>
      </c>
      <c r="H263" s="322">
        <v>11.867062000000001</v>
      </c>
      <c r="I263" s="650">
        <v>47.468248000000003</v>
      </c>
      <c r="K263" s="326"/>
    </row>
    <row r="264" spans="1:11" s="19" customFormat="1" ht="52.2" customHeight="1" outlineLevel="1">
      <c r="A264" s="649" t="s">
        <v>564</v>
      </c>
      <c r="B264" s="320">
        <v>89744</v>
      </c>
      <c r="C264" s="56" t="s">
        <v>102</v>
      </c>
      <c r="D264" s="55" t="s">
        <v>470</v>
      </c>
      <c r="E264" s="321" t="s">
        <v>107</v>
      </c>
      <c r="F264" s="17">
        <v>2</v>
      </c>
      <c r="G264" s="53">
        <v>25.57</v>
      </c>
      <c r="H264" s="322">
        <v>32.911147</v>
      </c>
      <c r="I264" s="650">
        <v>65.822293999999999</v>
      </c>
      <c r="K264" s="326"/>
    </row>
    <row r="265" spans="1:11" s="19" customFormat="1" ht="47.4" customHeight="1" outlineLevel="1">
      <c r="A265" s="649" t="s">
        <v>565</v>
      </c>
      <c r="B265" s="320">
        <v>89690</v>
      </c>
      <c r="C265" s="56" t="s">
        <v>102</v>
      </c>
      <c r="D265" s="55" t="s">
        <v>471</v>
      </c>
      <c r="E265" s="321" t="s">
        <v>107</v>
      </c>
      <c r="F265" s="17">
        <v>2</v>
      </c>
      <c r="G265" s="53">
        <v>87.28</v>
      </c>
      <c r="H265" s="322">
        <v>112.338088</v>
      </c>
      <c r="I265" s="650">
        <v>224.676176</v>
      </c>
      <c r="K265" s="326"/>
    </row>
    <row r="266" spans="1:11" s="19" customFormat="1" ht="23.4" customHeight="1" outlineLevel="1">
      <c r="A266" s="647" t="s">
        <v>566</v>
      </c>
      <c r="B266" s="18"/>
      <c r="C266" s="18"/>
      <c r="D266" s="6" t="s">
        <v>472</v>
      </c>
      <c r="E266" s="323"/>
      <c r="F266" s="54"/>
      <c r="G266" s="54"/>
      <c r="H266" s="306"/>
      <c r="I266" s="648"/>
      <c r="K266" s="326"/>
    </row>
    <row r="267" spans="1:11" s="19" customFormat="1" ht="34.799999999999997" customHeight="1" outlineLevel="1">
      <c r="A267" s="649" t="s">
        <v>567</v>
      </c>
      <c r="B267" s="320">
        <v>89482</v>
      </c>
      <c r="C267" s="56" t="s">
        <v>102</v>
      </c>
      <c r="D267" s="55" t="s">
        <v>473</v>
      </c>
      <c r="E267" s="321" t="s">
        <v>107</v>
      </c>
      <c r="F267" s="17">
        <v>1</v>
      </c>
      <c r="G267" s="53">
        <v>33.85</v>
      </c>
      <c r="H267" s="322">
        <v>43.568335000000005</v>
      </c>
      <c r="I267" s="650">
        <v>43.568335000000005</v>
      </c>
      <c r="K267" s="326"/>
    </row>
    <row r="268" spans="1:11" s="19" customFormat="1" ht="44.4" customHeight="1" outlineLevel="1">
      <c r="A268" s="649" t="s">
        <v>568</v>
      </c>
      <c r="B268" s="320">
        <v>97903</v>
      </c>
      <c r="C268" s="56" t="s">
        <v>102</v>
      </c>
      <c r="D268" s="55" t="s">
        <v>474</v>
      </c>
      <c r="E268" s="321" t="s">
        <v>107</v>
      </c>
      <c r="F268" s="17">
        <v>1</v>
      </c>
      <c r="G268" s="53">
        <v>724.93</v>
      </c>
      <c r="H268" s="322">
        <v>933.05740300000002</v>
      </c>
      <c r="I268" s="650">
        <v>933.05740300000002</v>
      </c>
      <c r="K268" s="326"/>
    </row>
    <row r="269" spans="1:11" ht="20.100000000000001" customHeight="1" outlineLevel="1">
      <c r="A269" s="623"/>
      <c r="B269" s="21"/>
      <c r="C269" s="21"/>
      <c r="D269" s="21"/>
      <c r="E269" s="21"/>
      <c r="F269" s="22" t="s">
        <v>50</v>
      </c>
      <c r="G269" s="22"/>
      <c r="H269" s="44"/>
      <c r="I269" s="624">
        <v>2472.5448419999998</v>
      </c>
      <c r="J269" s="594">
        <f>SUM(I260:I268)</f>
        <v>2472.5448419999998</v>
      </c>
    </row>
    <row r="270" spans="1:11" ht="20.100000000000001" customHeight="1">
      <c r="A270" s="625"/>
      <c r="B270" s="611"/>
      <c r="C270" s="611"/>
      <c r="D270" s="626"/>
      <c r="E270" s="611"/>
      <c r="F270" s="11"/>
      <c r="G270" s="10"/>
      <c r="H270" s="612"/>
      <c r="I270" s="627"/>
    </row>
    <row r="271" spans="1:11" ht="20.100000000000001" customHeight="1">
      <c r="A271" s="619">
        <v>27</v>
      </c>
      <c r="B271" s="41"/>
      <c r="C271" s="41"/>
      <c r="D271" s="39" t="s">
        <v>475</v>
      </c>
      <c r="E271" s="39"/>
      <c r="F271" s="14"/>
      <c r="G271" s="12"/>
      <c r="H271" s="39"/>
      <c r="I271" s="620"/>
    </row>
    <row r="272" spans="1:11" s="19" customFormat="1" ht="42.6" customHeight="1" outlineLevel="1">
      <c r="A272" s="649" t="s">
        <v>569</v>
      </c>
      <c r="B272" s="320">
        <v>95471</v>
      </c>
      <c r="C272" s="56" t="s">
        <v>102</v>
      </c>
      <c r="D272" s="55" t="s">
        <v>476</v>
      </c>
      <c r="E272" s="321" t="s">
        <v>107</v>
      </c>
      <c r="F272" s="17">
        <v>1</v>
      </c>
      <c r="G272" s="53">
        <v>743.1</v>
      </c>
      <c r="H272" s="322">
        <v>956.44401000000005</v>
      </c>
      <c r="I272" s="650">
        <v>956.44401000000005</v>
      </c>
      <c r="K272" s="326"/>
    </row>
    <row r="273" spans="1:11" s="19" customFormat="1" ht="34.799999999999997" customHeight="1" outlineLevel="1">
      <c r="A273" s="649" t="s">
        <v>570</v>
      </c>
      <c r="B273" s="320">
        <v>99635</v>
      </c>
      <c r="C273" s="56" t="s">
        <v>102</v>
      </c>
      <c r="D273" s="55" t="s">
        <v>477</v>
      </c>
      <c r="E273" s="321" t="s">
        <v>107</v>
      </c>
      <c r="F273" s="17">
        <v>1</v>
      </c>
      <c r="G273" s="53">
        <v>332.32</v>
      </c>
      <c r="H273" s="322">
        <v>427.72907199999997</v>
      </c>
      <c r="I273" s="650">
        <v>427.72907199999997</v>
      </c>
      <c r="K273" s="326"/>
    </row>
    <row r="274" spans="1:11" s="19" customFormat="1" ht="34.799999999999997" customHeight="1" outlineLevel="1">
      <c r="A274" s="649" t="s">
        <v>571</v>
      </c>
      <c r="B274" s="320">
        <v>86904</v>
      </c>
      <c r="C274" s="56" t="s">
        <v>102</v>
      </c>
      <c r="D274" s="55" t="s">
        <v>478</v>
      </c>
      <c r="E274" s="321" t="s">
        <v>107</v>
      </c>
      <c r="F274" s="17">
        <v>1</v>
      </c>
      <c r="G274" s="53">
        <v>150.81</v>
      </c>
      <c r="H274" s="322">
        <v>194.107551</v>
      </c>
      <c r="I274" s="650">
        <v>194.107551</v>
      </c>
      <c r="K274" s="326"/>
    </row>
    <row r="275" spans="1:11" s="19" customFormat="1" ht="39.6" customHeight="1" outlineLevel="1">
      <c r="A275" s="649" t="s">
        <v>572</v>
      </c>
      <c r="B275" s="320" t="s">
        <v>479</v>
      </c>
      <c r="C275" s="56" t="s">
        <v>29</v>
      </c>
      <c r="D275" s="55" t="s">
        <v>480</v>
      </c>
      <c r="E275" s="321" t="s">
        <v>107</v>
      </c>
      <c r="F275" s="17">
        <v>1</v>
      </c>
      <c r="G275" s="53">
        <v>151.61000000000001</v>
      </c>
      <c r="H275" s="322">
        <v>195.13723100000001</v>
      </c>
      <c r="I275" s="650">
        <v>195.13723100000001</v>
      </c>
      <c r="K275" s="326"/>
    </row>
    <row r="276" spans="1:11" s="19" customFormat="1" ht="34.799999999999997" customHeight="1" outlineLevel="1">
      <c r="A276" s="649" t="s">
        <v>573</v>
      </c>
      <c r="B276" s="320">
        <v>86906</v>
      </c>
      <c r="C276" s="56" t="s">
        <v>102</v>
      </c>
      <c r="D276" s="55" t="s">
        <v>481</v>
      </c>
      <c r="E276" s="321" t="s">
        <v>107</v>
      </c>
      <c r="F276" s="17">
        <v>1</v>
      </c>
      <c r="G276" s="53">
        <v>71.02</v>
      </c>
      <c r="H276" s="322">
        <v>91.409841999999998</v>
      </c>
      <c r="I276" s="650">
        <v>91.409841999999998</v>
      </c>
      <c r="K276" s="326"/>
    </row>
    <row r="277" spans="1:11" s="19" customFormat="1" ht="34.799999999999997" customHeight="1" outlineLevel="1">
      <c r="A277" s="649" t="s">
        <v>574</v>
      </c>
      <c r="B277" s="320">
        <v>95544</v>
      </c>
      <c r="C277" s="56" t="s">
        <v>102</v>
      </c>
      <c r="D277" s="55" t="s">
        <v>482</v>
      </c>
      <c r="E277" s="321" t="s">
        <v>107</v>
      </c>
      <c r="F277" s="17">
        <v>1</v>
      </c>
      <c r="G277" s="53">
        <v>37.9</v>
      </c>
      <c r="H277" s="322">
        <v>48.781089999999999</v>
      </c>
      <c r="I277" s="650">
        <v>48.781089999999999</v>
      </c>
      <c r="K277" s="326"/>
    </row>
    <row r="278" spans="1:11" s="19" customFormat="1" ht="28.8" customHeight="1" outlineLevel="1">
      <c r="A278" s="649" t="s">
        <v>575</v>
      </c>
      <c r="B278" s="320" t="s">
        <v>483</v>
      </c>
      <c r="C278" s="56" t="s">
        <v>29</v>
      </c>
      <c r="D278" s="55" t="s">
        <v>484</v>
      </c>
      <c r="E278" s="321" t="s">
        <v>107</v>
      </c>
      <c r="F278" s="17">
        <v>1</v>
      </c>
      <c r="G278" s="53">
        <v>64.47</v>
      </c>
      <c r="H278" s="322">
        <v>82.979337000000001</v>
      </c>
      <c r="I278" s="650">
        <v>82.979337000000001</v>
      </c>
      <c r="K278" s="326"/>
    </row>
    <row r="279" spans="1:11" s="19" customFormat="1" ht="34.799999999999997" customHeight="1" outlineLevel="1">
      <c r="A279" s="649" t="s">
        <v>576</v>
      </c>
      <c r="B279" s="320">
        <v>95547</v>
      </c>
      <c r="C279" s="56" t="s">
        <v>102</v>
      </c>
      <c r="D279" s="55" t="s">
        <v>485</v>
      </c>
      <c r="E279" s="321" t="s">
        <v>107</v>
      </c>
      <c r="F279" s="17">
        <v>1</v>
      </c>
      <c r="G279" s="53">
        <v>39.15</v>
      </c>
      <c r="H279" s="322">
        <v>50.389964999999997</v>
      </c>
      <c r="I279" s="650">
        <v>50.389964999999997</v>
      </c>
      <c r="K279" s="326"/>
    </row>
    <row r="280" spans="1:11" s="19" customFormat="1" ht="34.799999999999997" customHeight="1" outlineLevel="1">
      <c r="A280" s="649" t="s">
        <v>577</v>
      </c>
      <c r="B280" s="320">
        <v>100868</v>
      </c>
      <c r="C280" s="56" t="s">
        <v>102</v>
      </c>
      <c r="D280" s="55" t="s">
        <v>486</v>
      </c>
      <c r="E280" s="321" t="s">
        <v>107</v>
      </c>
      <c r="F280" s="17">
        <v>2</v>
      </c>
      <c r="G280" s="53">
        <v>384.08</v>
      </c>
      <c r="H280" s="322">
        <v>494.34936799999997</v>
      </c>
      <c r="I280" s="650">
        <v>988.69873599999994</v>
      </c>
      <c r="K280" s="326"/>
    </row>
    <row r="281" spans="1:11" s="19" customFormat="1" ht="39.6" customHeight="1" outlineLevel="1">
      <c r="A281" s="649" t="s">
        <v>578</v>
      </c>
      <c r="B281" s="320">
        <v>100864</v>
      </c>
      <c r="C281" s="56" t="s">
        <v>102</v>
      </c>
      <c r="D281" s="55" t="s">
        <v>487</v>
      </c>
      <c r="E281" s="321" t="s">
        <v>107</v>
      </c>
      <c r="F281" s="17">
        <v>1</v>
      </c>
      <c r="G281" s="53">
        <v>730.43</v>
      </c>
      <c r="H281" s="322">
        <v>940.13645299999996</v>
      </c>
      <c r="I281" s="650">
        <v>940.13645299999996</v>
      </c>
      <c r="K281" s="326"/>
    </row>
    <row r="282" spans="1:11" ht="20.100000000000001" customHeight="1" outlineLevel="1">
      <c r="A282" s="623"/>
      <c r="B282" s="21"/>
      <c r="C282" s="21"/>
      <c r="D282" s="21"/>
      <c r="E282" s="21"/>
      <c r="F282" s="22" t="s">
        <v>50</v>
      </c>
      <c r="G282" s="22"/>
      <c r="H282" s="44"/>
      <c r="I282" s="624">
        <v>3975.8132869999999</v>
      </c>
      <c r="J282" s="594">
        <f>SUM(I272:I281)</f>
        <v>3975.8132869999999</v>
      </c>
    </row>
    <row r="283" spans="1:11" ht="20.100000000000001" customHeight="1">
      <c r="A283" s="625"/>
      <c r="B283" s="611"/>
      <c r="C283" s="611"/>
      <c r="D283" s="626"/>
      <c r="E283" s="611"/>
      <c r="F283" s="11"/>
      <c r="G283" s="10"/>
      <c r="H283" s="612"/>
      <c r="I283" s="627"/>
    </row>
    <row r="284" spans="1:11" ht="20.100000000000001" customHeight="1">
      <c r="A284" s="619">
        <v>28</v>
      </c>
      <c r="B284" s="41"/>
      <c r="C284" s="41"/>
      <c r="D284" s="39" t="s">
        <v>101</v>
      </c>
      <c r="E284" s="39"/>
      <c r="F284" s="14"/>
      <c r="G284" s="12"/>
      <c r="H284" s="39"/>
      <c r="I284" s="620"/>
    </row>
    <row r="285" spans="1:11" s="19" customFormat="1" ht="23.4" customHeight="1" outlineLevel="1">
      <c r="A285" s="647" t="s">
        <v>579</v>
      </c>
      <c r="B285" s="18"/>
      <c r="C285" s="18"/>
      <c r="D285" s="6" t="s">
        <v>9</v>
      </c>
      <c r="E285" s="323"/>
      <c r="F285" s="54"/>
      <c r="G285" s="54"/>
      <c r="H285" s="306"/>
      <c r="I285" s="648"/>
      <c r="K285" s="326"/>
    </row>
    <row r="286" spans="1:11" s="19" customFormat="1" ht="43.2" customHeight="1" outlineLevel="1">
      <c r="A286" s="649" t="s">
        <v>580</v>
      </c>
      <c r="B286" s="320">
        <v>101875</v>
      </c>
      <c r="C286" s="56" t="s">
        <v>102</v>
      </c>
      <c r="D286" s="55" t="s">
        <v>144</v>
      </c>
      <c r="E286" s="321" t="s">
        <v>107</v>
      </c>
      <c r="F286" s="17">
        <v>1</v>
      </c>
      <c r="G286" s="53">
        <v>376.44</v>
      </c>
      <c r="H286" s="322">
        <v>484.51592399999998</v>
      </c>
      <c r="I286" s="650">
        <v>484.51592399999998</v>
      </c>
      <c r="K286" s="326"/>
    </row>
    <row r="287" spans="1:11" s="19" customFormat="1" ht="35.4" customHeight="1" outlineLevel="1">
      <c r="A287" s="649" t="s">
        <v>581</v>
      </c>
      <c r="B287" s="320">
        <v>93653</v>
      </c>
      <c r="C287" s="56" t="s">
        <v>102</v>
      </c>
      <c r="D287" s="55" t="s">
        <v>312</v>
      </c>
      <c r="E287" s="321" t="s">
        <v>107</v>
      </c>
      <c r="F287" s="17">
        <v>3</v>
      </c>
      <c r="G287" s="53">
        <v>16.82</v>
      </c>
      <c r="H287" s="322">
        <v>21.649022000000002</v>
      </c>
      <c r="I287" s="650">
        <v>64.947066000000007</v>
      </c>
      <c r="K287" s="326"/>
    </row>
    <row r="288" spans="1:11" s="19" customFormat="1" ht="34.799999999999997" customHeight="1" outlineLevel="1">
      <c r="A288" s="649" t="s">
        <v>582</v>
      </c>
      <c r="B288" s="320">
        <v>93656</v>
      </c>
      <c r="C288" s="56" t="s">
        <v>102</v>
      </c>
      <c r="D288" s="55" t="s">
        <v>313</v>
      </c>
      <c r="E288" s="321" t="s">
        <v>107</v>
      </c>
      <c r="F288" s="17">
        <v>2</v>
      </c>
      <c r="G288" s="53">
        <v>18.62</v>
      </c>
      <c r="H288" s="322">
        <v>23.965802000000004</v>
      </c>
      <c r="I288" s="650">
        <v>47.931604000000007</v>
      </c>
      <c r="K288" s="326"/>
    </row>
    <row r="289" spans="1:11" s="19" customFormat="1" ht="34.799999999999997" customHeight="1" outlineLevel="1">
      <c r="A289" s="649" t="s">
        <v>583</v>
      </c>
      <c r="B289" s="320">
        <v>93665</v>
      </c>
      <c r="C289" s="56" t="s">
        <v>102</v>
      </c>
      <c r="D289" s="55" t="s">
        <v>314</v>
      </c>
      <c r="E289" s="321" t="s">
        <v>107</v>
      </c>
      <c r="F289" s="17">
        <v>1</v>
      </c>
      <c r="G289" s="53">
        <v>95.09</v>
      </c>
      <c r="H289" s="322">
        <v>122.39033900000001</v>
      </c>
      <c r="I289" s="650">
        <v>122.39033900000001</v>
      </c>
      <c r="K289" s="326"/>
    </row>
    <row r="290" spans="1:11" s="19" customFormat="1" ht="23.4" customHeight="1" outlineLevel="1">
      <c r="A290" s="647" t="s">
        <v>584</v>
      </c>
      <c r="B290" s="18"/>
      <c r="C290" s="18"/>
      <c r="D290" s="6" t="s">
        <v>10</v>
      </c>
      <c r="E290" s="323"/>
      <c r="F290" s="54"/>
      <c r="G290" s="54"/>
      <c r="H290" s="306"/>
      <c r="I290" s="648"/>
      <c r="K290" s="326"/>
    </row>
    <row r="291" spans="1:11" s="19" customFormat="1" ht="41.4" customHeight="1" outlineLevel="1">
      <c r="A291" s="649" t="s">
        <v>585</v>
      </c>
      <c r="B291" s="320">
        <v>91834</v>
      </c>
      <c r="C291" s="56" t="s">
        <v>102</v>
      </c>
      <c r="D291" s="55" t="s">
        <v>177</v>
      </c>
      <c r="E291" s="321" t="s">
        <v>113</v>
      </c>
      <c r="F291" s="17">
        <v>206.4</v>
      </c>
      <c r="G291" s="53">
        <v>10.17</v>
      </c>
      <c r="H291" s="322">
        <v>13.089807</v>
      </c>
      <c r="I291" s="650">
        <v>2701.7361648000001</v>
      </c>
      <c r="K291" s="326"/>
    </row>
    <row r="292" spans="1:11" s="19" customFormat="1" ht="40.200000000000003" customHeight="1" outlineLevel="1">
      <c r="A292" s="649" t="s">
        <v>586</v>
      </c>
      <c r="B292" s="320">
        <v>91836</v>
      </c>
      <c r="C292" s="56" t="s">
        <v>102</v>
      </c>
      <c r="D292" s="55" t="s">
        <v>178</v>
      </c>
      <c r="E292" s="321" t="s">
        <v>113</v>
      </c>
      <c r="F292" s="17">
        <v>37.950000000000003</v>
      </c>
      <c r="G292" s="53">
        <v>12.97</v>
      </c>
      <c r="H292" s="322">
        <v>16.693687000000001</v>
      </c>
      <c r="I292" s="650">
        <v>633.52542165000011</v>
      </c>
      <c r="K292" s="326"/>
    </row>
    <row r="293" spans="1:11" s="19" customFormat="1" ht="45.6" customHeight="1" outlineLevel="1">
      <c r="A293" s="649" t="s">
        <v>587</v>
      </c>
      <c r="B293" s="320" t="s">
        <v>179</v>
      </c>
      <c r="C293" s="56" t="s">
        <v>29</v>
      </c>
      <c r="D293" s="55" t="s">
        <v>180</v>
      </c>
      <c r="E293" s="321" t="s">
        <v>107</v>
      </c>
      <c r="F293" s="17">
        <v>2</v>
      </c>
      <c r="G293" s="53">
        <v>144.85</v>
      </c>
      <c r="H293" s="322">
        <v>186.43643499999999</v>
      </c>
      <c r="I293" s="650">
        <v>372.87286999999998</v>
      </c>
      <c r="K293" s="326"/>
    </row>
    <row r="294" spans="1:11" s="19" customFormat="1" ht="34.799999999999997" customHeight="1" outlineLevel="1">
      <c r="A294" s="649" t="s">
        <v>588</v>
      </c>
      <c r="B294" s="320">
        <v>91939</v>
      </c>
      <c r="C294" s="56" t="s">
        <v>102</v>
      </c>
      <c r="D294" s="55" t="s">
        <v>306</v>
      </c>
      <c r="E294" s="321" t="s">
        <v>107</v>
      </c>
      <c r="F294" s="17">
        <v>10</v>
      </c>
      <c r="G294" s="53">
        <v>27.91</v>
      </c>
      <c r="H294" s="322">
        <v>35.922961000000001</v>
      </c>
      <c r="I294" s="650">
        <v>359.22960999999998</v>
      </c>
      <c r="K294" s="326"/>
    </row>
    <row r="295" spans="1:11" s="19" customFormat="1" ht="34.799999999999997" customHeight="1" outlineLevel="1">
      <c r="A295" s="649" t="s">
        <v>589</v>
      </c>
      <c r="B295" s="320">
        <v>91940</v>
      </c>
      <c r="C295" s="56" t="s">
        <v>102</v>
      </c>
      <c r="D295" s="55" t="s">
        <v>307</v>
      </c>
      <c r="E295" s="321" t="s">
        <v>107</v>
      </c>
      <c r="F295" s="17">
        <v>7</v>
      </c>
      <c r="G295" s="53">
        <v>16.309999999999999</v>
      </c>
      <c r="H295" s="322">
        <v>20.992601000000001</v>
      </c>
      <c r="I295" s="650">
        <v>146.948207</v>
      </c>
      <c r="K295" s="326"/>
    </row>
    <row r="296" spans="1:11" s="19" customFormat="1" ht="40.799999999999997" customHeight="1" outlineLevel="1">
      <c r="A296" s="649" t="s">
        <v>590</v>
      </c>
      <c r="B296" s="320">
        <v>91941</v>
      </c>
      <c r="C296" s="56" t="s">
        <v>102</v>
      </c>
      <c r="D296" s="55" t="s">
        <v>308</v>
      </c>
      <c r="E296" s="321" t="s">
        <v>107</v>
      </c>
      <c r="F296" s="17">
        <v>36</v>
      </c>
      <c r="G296" s="53">
        <v>10.62</v>
      </c>
      <c r="H296" s="322">
        <v>13.669001999999999</v>
      </c>
      <c r="I296" s="650">
        <v>492.08407199999999</v>
      </c>
      <c r="K296" s="326"/>
    </row>
    <row r="297" spans="1:11" s="19" customFormat="1" ht="34.799999999999997" customHeight="1" outlineLevel="1">
      <c r="A297" s="649" t="s">
        <v>591</v>
      </c>
      <c r="B297" s="320">
        <v>91936</v>
      </c>
      <c r="C297" s="56" t="s">
        <v>102</v>
      </c>
      <c r="D297" s="55" t="s">
        <v>309</v>
      </c>
      <c r="E297" s="321" t="s">
        <v>107</v>
      </c>
      <c r="F297" s="17">
        <v>26</v>
      </c>
      <c r="G297" s="53">
        <v>17.02</v>
      </c>
      <c r="H297" s="322">
        <v>21.906441999999998</v>
      </c>
      <c r="I297" s="650">
        <v>569.5674919999999</v>
      </c>
      <c r="K297" s="326"/>
    </row>
    <row r="298" spans="1:11" s="19" customFormat="1" ht="23.4" customHeight="1" outlineLevel="1">
      <c r="A298" s="647" t="s">
        <v>592</v>
      </c>
      <c r="B298" s="18"/>
      <c r="C298" s="18"/>
      <c r="D298" s="6" t="s">
        <v>91</v>
      </c>
      <c r="E298" s="323"/>
      <c r="F298" s="54"/>
      <c r="G298" s="54"/>
      <c r="H298" s="306"/>
      <c r="I298" s="648"/>
      <c r="K298" s="326"/>
    </row>
    <row r="299" spans="1:11" s="19" customFormat="1" ht="39" customHeight="1" outlineLevel="1">
      <c r="A299" s="649" t="s">
        <v>593</v>
      </c>
      <c r="B299" s="320">
        <v>91926</v>
      </c>
      <c r="C299" s="56" t="s">
        <v>102</v>
      </c>
      <c r="D299" s="55" t="s">
        <v>145</v>
      </c>
      <c r="E299" s="321" t="s">
        <v>113</v>
      </c>
      <c r="F299" s="17">
        <v>150</v>
      </c>
      <c r="G299" s="53">
        <v>3.64</v>
      </c>
      <c r="H299" s="322">
        <v>4.6850440000000004</v>
      </c>
      <c r="I299" s="650">
        <v>702.75660000000005</v>
      </c>
      <c r="K299" s="326"/>
    </row>
    <row r="300" spans="1:11" s="19" customFormat="1" ht="34.799999999999997" customHeight="1" outlineLevel="1">
      <c r="A300" s="649" t="s">
        <v>594</v>
      </c>
      <c r="B300" s="320">
        <v>91928</v>
      </c>
      <c r="C300" s="56" t="s">
        <v>102</v>
      </c>
      <c r="D300" s="55" t="s">
        <v>146</v>
      </c>
      <c r="E300" s="321" t="s">
        <v>113</v>
      </c>
      <c r="F300" s="17">
        <v>303.60000000000002</v>
      </c>
      <c r="G300" s="53">
        <v>5.63</v>
      </c>
      <c r="H300" s="322">
        <v>7.2463730000000002</v>
      </c>
      <c r="I300" s="650">
        <v>2199.9988428000001</v>
      </c>
      <c r="K300" s="326"/>
    </row>
    <row r="301" spans="1:11" s="19" customFormat="1" ht="34.799999999999997" customHeight="1" outlineLevel="1">
      <c r="A301" s="649" t="s">
        <v>595</v>
      </c>
      <c r="B301" s="320">
        <v>91932</v>
      </c>
      <c r="C301" s="56" t="s">
        <v>102</v>
      </c>
      <c r="D301" s="55" t="s">
        <v>147</v>
      </c>
      <c r="E301" s="321" t="s">
        <v>113</v>
      </c>
      <c r="F301" s="17">
        <v>75.900000000000006</v>
      </c>
      <c r="G301" s="53">
        <v>14.04</v>
      </c>
      <c r="H301" s="322">
        <v>18.070884</v>
      </c>
      <c r="I301" s="650">
        <v>1371.5800956</v>
      </c>
      <c r="K301" s="326"/>
    </row>
    <row r="302" spans="1:11" s="19" customFormat="1" ht="24.6" customHeight="1" outlineLevel="1">
      <c r="A302" s="649" t="s">
        <v>596</v>
      </c>
      <c r="B302" s="320" t="s">
        <v>489</v>
      </c>
      <c r="C302" s="56" t="s">
        <v>29</v>
      </c>
      <c r="D302" s="55" t="s">
        <v>490</v>
      </c>
      <c r="E302" s="321" t="s">
        <v>113</v>
      </c>
      <c r="F302" s="17">
        <v>50</v>
      </c>
      <c r="G302" s="53">
        <v>21.5</v>
      </c>
      <c r="H302" s="322">
        <v>27.672650000000001</v>
      </c>
      <c r="I302" s="650">
        <v>1383.6324999999999</v>
      </c>
      <c r="K302" s="326"/>
    </row>
    <row r="303" spans="1:11" s="19" customFormat="1" ht="23.4" customHeight="1" outlineLevel="1">
      <c r="A303" s="647" t="s">
        <v>597</v>
      </c>
      <c r="B303" s="18"/>
      <c r="C303" s="18"/>
      <c r="D303" s="6" t="s">
        <v>94</v>
      </c>
      <c r="E303" s="323"/>
      <c r="F303" s="54"/>
      <c r="G303" s="54"/>
      <c r="H303" s="306"/>
      <c r="I303" s="648"/>
      <c r="K303" s="326"/>
    </row>
    <row r="304" spans="1:11" s="19" customFormat="1" ht="34.799999999999997" customHeight="1" outlineLevel="1">
      <c r="A304" s="649" t="s">
        <v>598</v>
      </c>
      <c r="B304" s="320">
        <v>91996</v>
      </c>
      <c r="C304" s="56" t="s">
        <v>102</v>
      </c>
      <c r="D304" s="55" t="s">
        <v>141</v>
      </c>
      <c r="E304" s="321" t="s">
        <v>107</v>
      </c>
      <c r="F304" s="17">
        <v>36</v>
      </c>
      <c r="G304" s="53">
        <v>31.76</v>
      </c>
      <c r="H304" s="322">
        <v>40.878296000000006</v>
      </c>
      <c r="I304" s="650">
        <v>1471.6186560000001</v>
      </c>
      <c r="K304" s="326"/>
    </row>
    <row r="305" spans="1:11" s="19" customFormat="1" ht="37.799999999999997" customHeight="1" outlineLevel="1">
      <c r="A305" s="649" t="s">
        <v>599</v>
      </c>
      <c r="B305" s="320">
        <v>91953</v>
      </c>
      <c r="C305" s="56" t="s">
        <v>102</v>
      </c>
      <c r="D305" s="55" t="s">
        <v>142</v>
      </c>
      <c r="E305" s="321" t="s">
        <v>107</v>
      </c>
      <c r="F305" s="17">
        <v>3</v>
      </c>
      <c r="G305" s="53">
        <v>27.02</v>
      </c>
      <c r="H305" s="322">
        <v>34.777442000000001</v>
      </c>
      <c r="I305" s="650">
        <v>104.33232599999999</v>
      </c>
      <c r="K305" s="326"/>
    </row>
    <row r="306" spans="1:11" s="19" customFormat="1" ht="34.799999999999997" customHeight="1" outlineLevel="1">
      <c r="A306" s="649" t="s">
        <v>600</v>
      </c>
      <c r="B306" s="320">
        <v>91967</v>
      </c>
      <c r="C306" s="56" t="s">
        <v>102</v>
      </c>
      <c r="D306" s="55" t="s">
        <v>143</v>
      </c>
      <c r="E306" s="321" t="s">
        <v>107</v>
      </c>
      <c r="F306" s="17">
        <v>3</v>
      </c>
      <c r="G306" s="53">
        <v>56.56</v>
      </c>
      <c r="H306" s="322">
        <v>72.798376000000005</v>
      </c>
      <c r="I306" s="650">
        <v>218.395128</v>
      </c>
      <c r="K306" s="326"/>
    </row>
    <row r="307" spans="1:11" s="19" customFormat="1" ht="34.799999999999997" customHeight="1" outlineLevel="1">
      <c r="A307" s="649" t="s">
        <v>601</v>
      </c>
      <c r="B307" s="320">
        <v>91955</v>
      </c>
      <c r="C307" s="56" t="s">
        <v>102</v>
      </c>
      <c r="D307" s="55" t="s">
        <v>491</v>
      </c>
      <c r="E307" s="321" t="s">
        <v>107</v>
      </c>
      <c r="F307" s="17">
        <v>1</v>
      </c>
      <c r="G307" s="53">
        <v>32.86</v>
      </c>
      <c r="H307" s="322">
        <v>42.294105999999999</v>
      </c>
      <c r="I307" s="650">
        <v>42.294105999999999</v>
      </c>
      <c r="K307" s="326"/>
    </row>
    <row r="308" spans="1:11" s="19" customFormat="1" ht="48.6" customHeight="1" outlineLevel="1">
      <c r="A308" s="649" t="s">
        <v>602</v>
      </c>
      <c r="B308" s="320">
        <v>91957</v>
      </c>
      <c r="C308" s="56" t="s">
        <v>102</v>
      </c>
      <c r="D308" s="55" t="s">
        <v>492</v>
      </c>
      <c r="E308" s="321" t="s">
        <v>107</v>
      </c>
      <c r="F308" s="17">
        <v>2</v>
      </c>
      <c r="G308" s="53">
        <v>47.07</v>
      </c>
      <c r="H308" s="322">
        <v>60.583797000000004</v>
      </c>
      <c r="I308" s="650">
        <v>121.16759400000001</v>
      </c>
      <c r="K308" s="326"/>
    </row>
    <row r="309" spans="1:11" s="19" customFormat="1" ht="43.2" customHeight="1" outlineLevel="1">
      <c r="A309" s="649" t="s">
        <v>603</v>
      </c>
      <c r="B309" s="320" t="s">
        <v>297</v>
      </c>
      <c r="C309" s="56" t="s">
        <v>29</v>
      </c>
      <c r="D309" s="55" t="s">
        <v>298</v>
      </c>
      <c r="E309" s="321" t="s">
        <v>107</v>
      </c>
      <c r="F309" s="17">
        <v>30</v>
      </c>
      <c r="G309" s="53">
        <v>199.79</v>
      </c>
      <c r="H309" s="322">
        <v>257.14970899999997</v>
      </c>
      <c r="I309" s="650">
        <v>7714.4912699999995</v>
      </c>
      <c r="K309" s="326"/>
    </row>
    <row r="310" spans="1:11" s="19" customFormat="1" ht="20.399999999999999" customHeight="1" outlineLevel="1">
      <c r="A310" s="649" t="s">
        <v>604</v>
      </c>
      <c r="B310" s="320">
        <v>98308</v>
      </c>
      <c r="C310" s="56" t="s">
        <v>102</v>
      </c>
      <c r="D310" s="55" t="s">
        <v>493</v>
      </c>
      <c r="E310" s="321" t="s">
        <v>107</v>
      </c>
      <c r="F310" s="17">
        <v>1</v>
      </c>
      <c r="G310" s="53">
        <v>28.85</v>
      </c>
      <c r="H310" s="322">
        <v>37.132835</v>
      </c>
      <c r="I310" s="650">
        <v>37.132835</v>
      </c>
      <c r="K310" s="326"/>
    </row>
    <row r="311" spans="1:11" s="19" customFormat="1" ht="55.2" customHeight="1" outlineLevel="1">
      <c r="A311" s="649" t="s">
        <v>605</v>
      </c>
      <c r="B311" s="320" t="s">
        <v>494</v>
      </c>
      <c r="C311" s="56" t="s">
        <v>29</v>
      </c>
      <c r="D311" s="55" t="s">
        <v>495</v>
      </c>
      <c r="E311" s="321" t="s">
        <v>107</v>
      </c>
      <c r="F311" s="17">
        <v>2</v>
      </c>
      <c r="G311" s="53">
        <v>27.03</v>
      </c>
      <c r="H311" s="322">
        <v>34.790313000000005</v>
      </c>
      <c r="I311" s="650">
        <v>69.580626000000009</v>
      </c>
      <c r="K311" s="326"/>
    </row>
    <row r="312" spans="1:11" ht="20.100000000000001" customHeight="1" outlineLevel="1">
      <c r="A312" s="623"/>
      <c r="B312" s="21"/>
      <c r="C312" s="21"/>
      <c r="D312" s="21"/>
      <c r="E312" s="21"/>
      <c r="F312" s="22" t="s">
        <v>50</v>
      </c>
      <c r="G312" s="22"/>
      <c r="H312" s="44"/>
      <c r="I312" s="624">
        <v>21432.72934985</v>
      </c>
      <c r="J312" s="594">
        <f>SUM(I286:I311)</f>
        <v>21432.72934985</v>
      </c>
    </row>
    <row r="313" spans="1:11" ht="20.100000000000001" customHeight="1">
      <c r="A313" s="625"/>
      <c r="B313" s="611"/>
      <c r="C313" s="611"/>
      <c r="D313" s="626"/>
      <c r="E313" s="611"/>
      <c r="F313" s="11"/>
      <c r="G313" s="10"/>
      <c r="H313" s="612"/>
      <c r="I313" s="627"/>
    </row>
    <row r="314" spans="1:11" ht="20.100000000000001" customHeight="1">
      <c r="A314" s="619">
        <v>29</v>
      </c>
      <c r="B314" s="41"/>
      <c r="C314" s="41"/>
      <c r="D314" s="39" t="s">
        <v>49</v>
      </c>
      <c r="E314" s="39"/>
      <c r="F314" s="14"/>
      <c r="G314" s="12"/>
      <c r="H314" s="39"/>
      <c r="I314" s="620"/>
    </row>
    <row r="315" spans="1:11" s="19" customFormat="1" ht="23.4" customHeight="1" outlineLevel="1">
      <c r="A315" s="647" t="s">
        <v>606</v>
      </c>
      <c r="B315" s="18"/>
      <c r="C315" s="18"/>
      <c r="D315" s="6" t="s">
        <v>97</v>
      </c>
      <c r="E315" s="323"/>
      <c r="F315" s="54"/>
      <c r="G315" s="54"/>
      <c r="H315" s="306"/>
      <c r="I315" s="648"/>
      <c r="K315" s="326"/>
    </row>
    <row r="316" spans="1:11" s="19" customFormat="1" ht="34.799999999999997" customHeight="1" outlineLevel="1">
      <c r="A316" s="649" t="s">
        <v>607</v>
      </c>
      <c r="B316" s="320" t="s">
        <v>174</v>
      </c>
      <c r="C316" s="56" t="s">
        <v>29</v>
      </c>
      <c r="D316" s="55" t="s">
        <v>173</v>
      </c>
      <c r="E316" s="321" t="s">
        <v>106</v>
      </c>
      <c r="F316" s="17">
        <v>4.6400000000000006</v>
      </c>
      <c r="G316" s="53">
        <v>264.26</v>
      </c>
      <c r="H316" s="322">
        <v>340.12904600000002</v>
      </c>
      <c r="I316" s="650">
        <v>1578.1987734400002</v>
      </c>
      <c r="K316" s="326"/>
    </row>
    <row r="317" spans="1:11" ht="20.100000000000001" customHeight="1" outlineLevel="1">
      <c r="A317" s="623"/>
      <c r="B317" s="21"/>
      <c r="C317" s="21"/>
      <c r="D317" s="21"/>
      <c r="E317" s="21"/>
      <c r="F317" s="22" t="s">
        <v>50</v>
      </c>
      <c r="G317" s="22"/>
      <c r="H317" s="44"/>
      <c r="I317" s="624">
        <v>1578.1987734400002</v>
      </c>
    </row>
    <row r="318" spans="1:11" ht="20.100000000000001" customHeight="1">
      <c r="A318" s="625"/>
      <c r="B318" s="611"/>
      <c r="C318" s="611"/>
      <c r="D318" s="626"/>
      <c r="E318" s="611"/>
      <c r="F318" s="11"/>
      <c r="G318" s="10"/>
      <c r="H318" s="612"/>
      <c r="I318" s="627"/>
    </row>
    <row r="319" spans="1:11" ht="20.100000000000001" customHeight="1">
      <c r="A319" s="619">
        <v>30</v>
      </c>
      <c r="B319" s="41"/>
      <c r="C319" s="41"/>
      <c r="D319" s="39" t="s">
        <v>6</v>
      </c>
      <c r="E319" s="39"/>
      <c r="F319" s="14"/>
      <c r="G319" s="12"/>
      <c r="H319" s="39"/>
      <c r="I319" s="620"/>
    </row>
    <row r="320" spans="1:11" s="19" customFormat="1" ht="55.2" customHeight="1" outlineLevel="1">
      <c r="A320" s="649" t="s">
        <v>608</v>
      </c>
      <c r="B320" s="320" t="s">
        <v>138</v>
      </c>
      <c r="C320" s="56" t="s">
        <v>29</v>
      </c>
      <c r="D320" s="55" t="s">
        <v>137</v>
      </c>
      <c r="E320" s="321" t="s">
        <v>106</v>
      </c>
      <c r="F320" s="17">
        <v>216.21</v>
      </c>
      <c r="G320" s="53">
        <v>6.56</v>
      </c>
      <c r="H320" s="322">
        <v>8.4433759999999989</v>
      </c>
      <c r="I320" s="650">
        <v>1825.5423249599999</v>
      </c>
      <c r="K320" s="326"/>
    </row>
    <row r="321" spans="1:11" s="19" customFormat="1" ht="34.799999999999997" customHeight="1" outlineLevel="1">
      <c r="A321" s="649" t="s">
        <v>609</v>
      </c>
      <c r="B321" s="320" t="s">
        <v>140</v>
      </c>
      <c r="C321" s="56" t="s">
        <v>29</v>
      </c>
      <c r="D321" s="55" t="s">
        <v>139</v>
      </c>
      <c r="E321" s="321" t="s">
        <v>107</v>
      </c>
      <c r="F321" s="17">
        <v>1</v>
      </c>
      <c r="G321" s="53">
        <v>989.6</v>
      </c>
      <c r="H321" s="322">
        <v>1273.71416</v>
      </c>
      <c r="I321" s="650">
        <v>1273.71416</v>
      </c>
      <c r="K321" s="326"/>
    </row>
    <row r="322" spans="1:11" ht="20.100000000000001" customHeight="1" outlineLevel="1">
      <c r="A322" s="623"/>
      <c r="B322" s="21"/>
      <c r="C322" s="21"/>
      <c r="D322" s="21"/>
      <c r="E322" s="21"/>
      <c r="F322" s="22" t="s">
        <v>50</v>
      </c>
      <c r="G322" s="22"/>
      <c r="H322" s="44"/>
      <c r="I322" s="624">
        <v>3099.2564849599999</v>
      </c>
    </row>
    <row r="323" spans="1:11" ht="20.100000000000001" customHeight="1" thickBot="1">
      <c r="A323" s="625"/>
      <c r="B323" s="611"/>
      <c r="C323" s="611"/>
      <c r="D323" s="626"/>
      <c r="E323" s="611"/>
      <c r="F323" s="11"/>
      <c r="G323" s="10"/>
      <c r="H323" s="612"/>
      <c r="I323" s="627"/>
    </row>
    <row r="324" spans="1:11" ht="20.100000000000001" customHeight="1" thickBot="1">
      <c r="A324" s="661"/>
      <c r="B324" s="599"/>
      <c r="C324" s="599"/>
      <c r="D324" s="599"/>
      <c r="E324" s="599"/>
      <c r="F324" s="599"/>
      <c r="G324" s="600" t="s">
        <v>100</v>
      </c>
      <c r="H324" s="601"/>
      <c r="I324" s="680">
        <f>I322+I317+I312+I282+I269+I256+I242+I234+I222+I212+I208+I199+I186+I181+I161+I149</f>
        <v>449321.54463983077</v>
      </c>
    </row>
    <row r="325" spans="1:11" ht="20.100000000000001" customHeight="1" thickBot="1">
      <c r="A325" s="731"/>
      <c r="B325" s="732"/>
      <c r="C325" s="732"/>
      <c r="D325" s="732"/>
      <c r="E325" s="732"/>
      <c r="F325" s="732"/>
      <c r="G325" s="732"/>
      <c r="H325" s="732"/>
      <c r="I325" s="733"/>
    </row>
    <row r="326" spans="1:11" ht="20.100000000000001" customHeight="1" thickBot="1">
      <c r="A326" s="676"/>
      <c r="B326" s="677"/>
      <c r="C326" s="677"/>
      <c r="D326" s="677"/>
      <c r="E326" s="677"/>
      <c r="F326" s="677"/>
      <c r="G326" s="678" t="s">
        <v>641</v>
      </c>
      <c r="H326" s="679"/>
      <c r="I326" s="680">
        <f>I324+I142</f>
        <v>641488.82187368791</v>
      </c>
    </row>
    <row r="327" spans="1:11" ht="60" customHeight="1">
      <c r="A327" s="734"/>
      <c r="B327" s="735"/>
      <c r="C327" s="735"/>
      <c r="D327" s="735"/>
      <c r="E327" s="735"/>
      <c r="F327" s="735"/>
      <c r="G327" s="735"/>
      <c r="H327" s="735"/>
      <c r="I327" s="736"/>
    </row>
    <row r="328" spans="1:11" ht="41.4" customHeight="1">
      <c r="A328" s="602"/>
      <c r="B328" s="64" t="s">
        <v>200</v>
      </c>
      <c r="C328" s="64"/>
      <c r="D328" s="64"/>
      <c r="E328" s="603"/>
      <c r="F328" s="728"/>
      <c r="G328" s="728"/>
      <c r="H328" s="604"/>
      <c r="I328" s="605"/>
      <c r="J328" s="8"/>
    </row>
    <row r="329" spans="1:11" ht="16.8" customHeight="1" collapsed="1">
      <c r="A329" s="606"/>
      <c r="B329" s="607"/>
      <c r="C329" s="607"/>
      <c r="D329" s="607"/>
      <c r="E329" s="607"/>
      <c r="F329" s="607"/>
      <c r="G329" s="608"/>
      <c r="H329" s="608"/>
      <c r="I329" s="609"/>
    </row>
    <row r="330" spans="1:11" ht="41.4" customHeight="1">
      <c r="A330" s="610"/>
      <c r="B330" s="737"/>
      <c r="C330" s="737"/>
      <c r="D330" s="611"/>
      <c r="E330" s="612"/>
      <c r="F330" s="737"/>
      <c r="G330" s="737"/>
      <c r="H330" s="613"/>
      <c r="I330" s="614"/>
    </row>
    <row r="331" spans="1:11" ht="41.4" customHeight="1">
      <c r="A331" s="602"/>
      <c r="B331" s="64" t="s">
        <v>201</v>
      </c>
      <c r="C331" s="64"/>
      <c r="D331" s="65"/>
      <c r="E331" s="603"/>
      <c r="F331" s="728"/>
      <c r="G331" s="728"/>
      <c r="H331" s="604"/>
      <c r="I331" s="605"/>
    </row>
    <row r="332" spans="1:11" ht="41.4" customHeight="1">
      <c r="A332" s="606"/>
      <c r="B332" s="607"/>
      <c r="C332" s="607"/>
      <c r="D332" s="607"/>
      <c r="E332" s="607"/>
      <c r="F332" s="607"/>
      <c r="G332" s="608"/>
      <c r="H332" s="608"/>
      <c r="I332" s="609"/>
    </row>
    <row r="333" spans="1:11" s="8" customFormat="1" ht="41.4" customHeight="1" thickBot="1">
      <c r="A333" s="615"/>
      <c r="B333" s="616"/>
      <c r="C333" s="616"/>
      <c r="D333" s="616"/>
      <c r="E333" s="616"/>
      <c r="F333" s="616"/>
      <c r="G333" s="617"/>
      <c r="H333" s="617"/>
      <c r="I333" s="618"/>
      <c r="K333" s="20"/>
    </row>
  </sheetData>
  <mergeCells count="1839">
    <mergeCell ref="F331:G331"/>
    <mergeCell ref="A8:I8"/>
    <mergeCell ref="J144:R144"/>
    <mergeCell ref="S144:AA144"/>
    <mergeCell ref="AB144:AJ144"/>
    <mergeCell ref="A325:I325"/>
    <mergeCell ref="A327:I327"/>
    <mergeCell ref="F328:G328"/>
    <mergeCell ref="B330:C330"/>
    <mergeCell ref="F330:G330"/>
    <mergeCell ref="A144:I144"/>
    <mergeCell ref="A1:I1"/>
    <mergeCell ref="A2:E2"/>
    <mergeCell ref="F2:I2"/>
    <mergeCell ref="A3:E3"/>
    <mergeCell ref="F3:I3"/>
    <mergeCell ref="A4:E4"/>
    <mergeCell ref="H4:I4"/>
    <mergeCell ref="A5:E5"/>
    <mergeCell ref="F5:F6"/>
    <mergeCell ref="G5:G6"/>
    <mergeCell ref="A6:E6"/>
    <mergeCell ref="FP144:FX144"/>
    <mergeCell ref="FY144:GG144"/>
    <mergeCell ref="GH144:GP144"/>
    <mergeCell ref="GQ144:GY144"/>
    <mergeCell ref="GZ144:HH144"/>
    <mergeCell ref="DW144:EE144"/>
    <mergeCell ref="EF144:EN144"/>
    <mergeCell ref="EO144:EW144"/>
    <mergeCell ref="EX144:FF144"/>
    <mergeCell ref="FG144:FO144"/>
    <mergeCell ref="CD144:CL144"/>
    <mergeCell ref="CM144:CU144"/>
    <mergeCell ref="CV144:DD144"/>
    <mergeCell ref="DE144:DM144"/>
    <mergeCell ref="DN144:DV144"/>
    <mergeCell ref="AK144:AS144"/>
    <mergeCell ref="AT144:BB144"/>
    <mergeCell ref="BC144:BK144"/>
    <mergeCell ref="BL144:BT144"/>
    <mergeCell ref="BU144:CC144"/>
    <mergeCell ref="MN144:MV144"/>
    <mergeCell ref="MW144:NE144"/>
    <mergeCell ref="NF144:NN144"/>
    <mergeCell ref="NO144:NW144"/>
    <mergeCell ref="NX144:OF144"/>
    <mergeCell ref="KU144:LC144"/>
    <mergeCell ref="LD144:LL144"/>
    <mergeCell ref="LM144:LU144"/>
    <mergeCell ref="LV144:MD144"/>
    <mergeCell ref="ME144:MM144"/>
    <mergeCell ref="JB144:JJ144"/>
    <mergeCell ref="JK144:JS144"/>
    <mergeCell ref="JT144:KB144"/>
    <mergeCell ref="KC144:KK144"/>
    <mergeCell ref="KL144:KT144"/>
    <mergeCell ref="HI144:HQ144"/>
    <mergeCell ref="HR144:HZ144"/>
    <mergeCell ref="IA144:II144"/>
    <mergeCell ref="IJ144:IR144"/>
    <mergeCell ref="IS144:JA144"/>
    <mergeCell ref="TL144:TT144"/>
    <mergeCell ref="TU144:UC144"/>
    <mergeCell ref="UD144:UL144"/>
    <mergeCell ref="UM144:UU144"/>
    <mergeCell ref="UV144:VD144"/>
    <mergeCell ref="RS144:SA144"/>
    <mergeCell ref="SB144:SJ144"/>
    <mergeCell ref="SK144:SS144"/>
    <mergeCell ref="ST144:TB144"/>
    <mergeCell ref="TC144:TK144"/>
    <mergeCell ref="PZ144:QH144"/>
    <mergeCell ref="QI144:QQ144"/>
    <mergeCell ref="QR144:QZ144"/>
    <mergeCell ref="RA144:RI144"/>
    <mergeCell ref="RJ144:RR144"/>
    <mergeCell ref="OG144:OO144"/>
    <mergeCell ref="OP144:OX144"/>
    <mergeCell ref="OY144:PG144"/>
    <mergeCell ref="PH144:PP144"/>
    <mergeCell ref="PQ144:PY144"/>
    <mergeCell ref="AAJ144:AAR144"/>
    <mergeCell ref="AAS144:ABA144"/>
    <mergeCell ref="ABB144:ABJ144"/>
    <mergeCell ref="ABK144:ABS144"/>
    <mergeCell ref="ABT144:ACB144"/>
    <mergeCell ref="YQ144:YY144"/>
    <mergeCell ref="YZ144:ZH144"/>
    <mergeCell ref="ZI144:ZQ144"/>
    <mergeCell ref="ZR144:ZZ144"/>
    <mergeCell ref="AAA144:AAI144"/>
    <mergeCell ref="WX144:XF144"/>
    <mergeCell ref="XG144:XO144"/>
    <mergeCell ref="XP144:XX144"/>
    <mergeCell ref="XY144:YG144"/>
    <mergeCell ref="YH144:YP144"/>
    <mergeCell ref="VE144:VM144"/>
    <mergeCell ref="VN144:VV144"/>
    <mergeCell ref="VW144:WE144"/>
    <mergeCell ref="WF144:WN144"/>
    <mergeCell ref="WO144:WW144"/>
    <mergeCell ref="AHH144:AHP144"/>
    <mergeCell ref="AHQ144:AHY144"/>
    <mergeCell ref="AHZ144:AIH144"/>
    <mergeCell ref="AII144:AIQ144"/>
    <mergeCell ref="AIR144:AIZ144"/>
    <mergeCell ref="AFO144:AFW144"/>
    <mergeCell ref="AFX144:AGF144"/>
    <mergeCell ref="AGG144:AGO144"/>
    <mergeCell ref="AGP144:AGX144"/>
    <mergeCell ref="AGY144:AHG144"/>
    <mergeCell ref="ADV144:AED144"/>
    <mergeCell ref="AEE144:AEM144"/>
    <mergeCell ref="AEN144:AEV144"/>
    <mergeCell ref="AEW144:AFE144"/>
    <mergeCell ref="AFF144:AFN144"/>
    <mergeCell ref="ACC144:ACK144"/>
    <mergeCell ref="ACL144:ACT144"/>
    <mergeCell ref="ACU144:ADC144"/>
    <mergeCell ref="ADD144:ADL144"/>
    <mergeCell ref="ADM144:ADU144"/>
    <mergeCell ref="AOF144:AON144"/>
    <mergeCell ref="AOO144:AOW144"/>
    <mergeCell ref="AOX144:APF144"/>
    <mergeCell ref="APG144:APO144"/>
    <mergeCell ref="APP144:APX144"/>
    <mergeCell ref="AMM144:AMU144"/>
    <mergeCell ref="AMV144:AND144"/>
    <mergeCell ref="ANE144:ANM144"/>
    <mergeCell ref="ANN144:ANV144"/>
    <mergeCell ref="ANW144:AOE144"/>
    <mergeCell ref="AKT144:ALB144"/>
    <mergeCell ref="ALC144:ALK144"/>
    <mergeCell ref="ALL144:ALT144"/>
    <mergeCell ref="ALU144:AMC144"/>
    <mergeCell ref="AMD144:AML144"/>
    <mergeCell ref="AJA144:AJI144"/>
    <mergeCell ref="AJJ144:AJR144"/>
    <mergeCell ref="AJS144:AKA144"/>
    <mergeCell ref="AKB144:AKJ144"/>
    <mergeCell ref="AKK144:AKS144"/>
    <mergeCell ref="AVD144:AVL144"/>
    <mergeCell ref="AVM144:AVU144"/>
    <mergeCell ref="AVV144:AWD144"/>
    <mergeCell ref="AWE144:AWM144"/>
    <mergeCell ref="AWN144:AWV144"/>
    <mergeCell ref="ATK144:ATS144"/>
    <mergeCell ref="ATT144:AUB144"/>
    <mergeCell ref="AUC144:AUK144"/>
    <mergeCell ref="AUL144:AUT144"/>
    <mergeCell ref="AUU144:AVC144"/>
    <mergeCell ref="ARR144:ARZ144"/>
    <mergeCell ref="ASA144:ASI144"/>
    <mergeCell ref="ASJ144:ASR144"/>
    <mergeCell ref="ASS144:ATA144"/>
    <mergeCell ref="ATB144:ATJ144"/>
    <mergeCell ref="APY144:AQG144"/>
    <mergeCell ref="AQH144:AQP144"/>
    <mergeCell ref="AQQ144:AQY144"/>
    <mergeCell ref="AQZ144:ARH144"/>
    <mergeCell ref="ARI144:ARQ144"/>
    <mergeCell ref="BCB144:BCJ144"/>
    <mergeCell ref="BCK144:BCS144"/>
    <mergeCell ref="BCT144:BDB144"/>
    <mergeCell ref="BDC144:BDK144"/>
    <mergeCell ref="BDL144:BDT144"/>
    <mergeCell ref="BAI144:BAQ144"/>
    <mergeCell ref="BAR144:BAZ144"/>
    <mergeCell ref="BBA144:BBI144"/>
    <mergeCell ref="BBJ144:BBR144"/>
    <mergeCell ref="BBS144:BCA144"/>
    <mergeCell ref="AYP144:AYX144"/>
    <mergeCell ref="AYY144:AZG144"/>
    <mergeCell ref="AZH144:AZP144"/>
    <mergeCell ref="AZQ144:AZY144"/>
    <mergeCell ref="AZZ144:BAH144"/>
    <mergeCell ref="AWW144:AXE144"/>
    <mergeCell ref="AXF144:AXN144"/>
    <mergeCell ref="AXO144:AXW144"/>
    <mergeCell ref="AXX144:AYF144"/>
    <mergeCell ref="AYG144:AYO144"/>
    <mergeCell ref="BIZ144:BJH144"/>
    <mergeCell ref="BJI144:BJQ144"/>
    <mergeCell ref="BJR144:BJZ144"/>
    <mergeCell ref="BKA144:BKI144"/>
    <mergeCell ref="BKJ144:BKR144"/>
    <mergeCell ref="BHG144:BHO144"/>
    <mergeCell ref="BHP144:BHX144"/>
    <mergeCell ref="BHY144:BIG144"/>
    <mergeCell ref="BIH144:BIP144"/>
    <mergeCell ref="BIQ144:BIY144"/>
    <mergeCell ref="BFN144:BFV144"/>
    <mergeCell ref="BFW144:BGE144"/>
    <mergeCell ref="BGF144:BGN144"/>
    <mergeCell ref="BGO144:BGW144"/>
    <mergeCell ref="BGX144:BHF144"/>
    <mergeCell ref="BDU144:BEC144"/>
    <mergeCell ref="BED144:BEL144"/>
    <mergeCell ref="BEM144:BEU144"/>
    <mergeCell ref="BEV144:BFD144"/>
    <mergeCell ref="BFE144:BFM144"/>
    <mergeCell ref="BPX144:BQF144"/>
    <mergeCell ref="BQG144:BQO144"/>
    <mergeCell ref="BQP144:BQX144"/>
    <mergeCell ref="BQY144:BRG144"/>
    <mergeCell ref="BRH144:BRP144"/>
    <mergeCell ref="BOE144:BOM144"/>
    <mergeCell ref="BON144:BOV144"/>
    <mergeCell ref="BOW144:BPE144"/>
    <mergeCell ref="BPF144:BPN144"/>
    <mergeCell ref="BPO144:BPW144"/>
    <mergeCell ref="BML144:BMT144"/>
    <mergeCell ref="BMU144:BNC144"/>
    <mergeCell ref="BND144:BNL144"/>
    <mergeCell ref="BNM144:BNU144"/>
    <mergeCell ref="BNV144:BOD144"/>
    <mergeCell ref="BKS144:BLA144"/>
    <mergeCell ref="BLB144:BLJ144"/>
    <mergeCell ref="BLK144:BLS144"/>
    <mergeCell ref="BLT144:BMB144"/>
    <mergeCell ref="BMC144:BMK144"/>
    <mergeCell ref="BWV144:BXD144"/>
    <mergeCell ref="BXE144:BXM144"/>
    <mergeCell ref="BXN144:BXV144"/>
    <mergeCell ref="BXW144:BYE144"/>
    <mergeCell ref="BYF144:BYN144"/>
    <mergeCell ref="BVC144:BVK144"/>
    <mergeCell ref="BVL144:BVT144"/>
    <mergeCell ref="BVU144:BWC144"/>
    <mergeCell ref="BWD144:BWL144"/>
    <mergeCell ref="BWM144:BWU144"/>
    <mergeCell ref="BTJ144:BTR144"/>
    <mergeCell ref="BTS144:BUA144"/>
    <mergeCell ref="BUB144:BUJ144"/>
    <mergeCell ref="BUK144:BUS144"/>
    <mergeCell ref="BUT144:BVB144"/>
    <mergeCell ref="BRQ144:BRY144"/>
    <mergeCell ref="BRZ144:BSH144"/>
    <mergeCell ref="BSI144:BSQ144"/>
    <mergeCell ref="BSR144:BSZ144"/>
    <mergeCell ref="BTA144:BTI144"/>
    <mergeCell ref="CDT144:CEB144"/>
    <mergeCell ref="CEC144:CEK144"/>
    <mergeCell ref="CEL144:CET144"/>
    <mergeCell ref="CEU144:CFC144"/>
    <mergeCell ref="CFD144:CFL144"/>
    <mergeCell ref="CCA144:CCI144"/>
    <mergeCell ref="CCJ144:CCR144"/>
    <mergeCell ref="CCS144:CDA144"/>
    <mergeCell ref="CDB144:CDJ144"/>
    <mergeCell ref="CDK144:CDS144"/>
    <mergeCell ref="CAH144:CAP144"/>
    <mergeCell ref="CAQ144:CAY144"/>
    <mergeCell ref="CAZ144:CBH144"/>
    <mergeCell ref="CBI144:CBQ144"/>
    <mergeCell ref="CBR144:CBZ144"/>
    <mergeCell ref="BYO144:BYW144"/>
    <mergeCell ref="BYX144:BZF144"/>
    <mergeCell ref="BZG144:BZO144"/>
    <mergeCell ref="BZP144:BZX144"/>
    <mergeCell ref="BZY144:CAG144"/>
    <mergeCell ref="CKR144:CKZ144"/>
    <mergeCell ref="CLA144:CLI144"/>
    <mergeCell ref="CLJ144:CLR144"/>
    <mergeCell ref="CLS144:CMA144"/>
    <mergeCell ref="CMB144:CMJ144"/>
    <mergeCell ref="CIY144:CJG144"/>
    <mergeCell ref="CJH144:CJP144"/>
    <mergeCell ref="CJQ144:CJY144"/>
    <mergeCell ref="CJZ144:CKH144"/>
    <mergeCell ref="CKI144:CKQ144"/>
    <mergeCell ref="CHF144:CHN144"/>
    <mergeCell ref="CHO144:CHW144"/>
    <mergeCell ref="CHX144:CIF144"/>
    <mergeCell ref="CIG144:CIO144"/>
    <mergeCell ref="CIP144:CIX144"/>
    <mergeCell ref="CFM144:CFU144"/>
    <mergeCell ref="CFV144:CGD144"/>
    <mergeCell ref="CGE144:CGM144"/>
    <mergeCell ref="CGN144:CGV144"/>
    <mergeCell ref="CGW144:CHE144"/>
    <mergeCell ref="CRP144:CRX144"/>
    <mergeCell ref="CRY144:CSG144"/>
    <mergeCell ref="CSH144:CSP144"/>
    <mergeCell ref="CSQ144:CSY144"/>
    <mergeCell ref="CSZ144:CTH144"/>
    <mergeCell ref="CPW144:CQE144"/>
    <mergeCell ref="CQF144:CQN144"/>
    <mergeCell ref="CQO144:CQW144"/>
    <mergeCell ref="CQX144:CRF144"/>
    <mergeCell ref="CRG144:CRO144"/>
    <mergeCell ref="COD144:COL144"/>
    <mergeCell ref="COM144:COU144"/>
    <mergeCell ref="COV144:CPD144"/>
    <mergeCell ref="CPE144:CPM144"/>
    <mergeCell ref="CPN144:CPV144"/>
    <mergeCell ref="CMK144:CMS144"/>
    <mergeCell ref="CMT144:CNB144"/>
    <mergeCell ref="CNC144:CNK144"/>
    <mergeCell ref="CNL144:CNT144"/>
    <mergeCell ref="CNU144:COC144"/>
    <mergeCell ref="CYN144:CYV144"/>
    <mergeCell ref="CYW144:CZE144"/>
    <mergeCell ref="CZF144:CZN144"/>
    <mergeCell ref="CZO144:CZW144"/>
    <mergeCell ref="CZX144:DAF144"/>
    <mergeCell ref="CWU144:CXC144"/>
    <mergeCell ref="CXD144:CXL144"/>
    <mergeCell ref="CXM144:CXU144"/>
    <mergeCell ref="CXV144:CYD144"/>
    <mergeCell ref="CYE144:CYM144"/>
    <mergeCell ref="CVB144:CVJ144"/>
    <mergeCell ref="CVK144:CVS144"/>
    <mergeCell ref="CVT144:CWB144"/>
    <mergeCell ref="CWC144:CWK144"/>
    <mergeCell ref="CWL144:CWT144"/>
    <mergeCell ref="CTI144:CTQ144"/>
    <mergeCell ref="CTR144:CTZ144"/>
    <mergeCell ref="CUA144:CUI144"/>
    <mergeCell ref="CUJ144:CUR144"/>
    <mergeCell ref="CUS144:CVA144"/>
    <mergeCell ref="DFL144:DFT144"/>
    <mergeCell ref="DFU144:DGC144"/>
    <mergeCell ref="DGD144:DGL144"/>
    <mergeCell ref="DGM144:DGU144"/>
    <mergeCell ref="DGV144:DHD144"/>
    <mergeCell ref="DDS144:DEA144"/>
    <mergeCell ref="DEB144:DEJ144"/>
    <mergeCell ref="DEK144:DES144"/>
    <mergeCell ref="DET144:DFB144"/>
    <mergeCell ref="DFC144:DFK144"/>
    <mergeCell ref="DBZ144:DCH144"/>
    <mergeCell ref="DCI144:DCQ144"/>
    <mergeCell ref="DCR144:DCZ144"/>
    <mergeCell ref="DDA144:DDI144"/>
    <mergeCell ref="DDJ144:DDR144"/>
    <mergeCell ref="DAG144:DAO144"/>
    <mergeCell ref="DAP144:DAX144"/>
    <mergeCell ref="DAY144:DBG144"/>
    <mergeCell ref="DBH144:DBP144"/>
    <mergeCell ref="DBQ144:DBY144"/>
    <mergeCell ref="DMJ144:DMR144"/>
    <mergeCell ref="DMS144:DNA144"/>
    <mergeCell ref="DNB144:DNJ144"/>
    <mergeCell ref="DNK144:DNS144"/>
    <mergeCell ref="DNT144:DOB144"/>
    <mergeCell ref="DKQ144:DKY144"/>
    <mergeCell ref="DKZ144:DLH144"/>
    <mergeCell ref="DLI144:DLQ144"/>
    <mergeCell ref="DLR144:DLZ144"/>
    <mergeCell ref="DMA144:DMI144"/>
    <mergeCell ref="DIX144:DJF144"/>
    <mergeCell ref="DJG144:DJO144"/>
    <mergeCell ref="DJP144:DJX144"/>
    <mergeCell ref="DJY144:DKG144"/>
    <mergeCell ref="DKH144:DKP144"/>
    <mergeCell ref="DHE144:DHM144"/>
    <mergeCell ref="DHN144:DHV144"/>
    <mergeCell ref="DHW144:DIE144"/>
    <mergeCell ref="DIF144:DIN144"/>
    <mergeCell ref="DIO144:DIW144"/>
    <mergeCell ref="DTH144:DTP144"/>
    <mergeCell ref="DTQ144:DTY144"/>
    <mergeCell ref="DTZ144:DUH144"/>
    <mergeCell ref="DUI144:DUQ144"/>
    <mergeCell ref="DUR144:DUZ144"/>
    <mergeCell ref="DRO144:DRW144"/>
    <mergeCell ref="DRX144:DSF144"/>
    <mergeCell ref="DSG144:DSO144"/>
    <mergeCell ref="DSP144:DSX144"/>
    <mergeCell ref="DSY144:DTG144"/>
    <mergeCell ref="DPV144:DQD144"/>
    <mergeCell ref="DQE144:DQM144"/>
    <mergeCell ref="DQN144:DQV144"/>
    <mergeCell ref="DQW144:DRE144"/>
    <mergeCell ref="DRF144:DRN144"/>
    <mergeCell ref="DOC144:DOK144"/>
    <mergeCell ref="DOL144:DOT144"/>
    <mergeCell ref="DOU144:DPC144"/>
    <mergeCell ref="DPD144:DPL144"/>
    <mergeCell ref="DPM144:DPU144"/>
    <mergeCell ref="EAF144:EAN144"/>
    <mergeCell ref="EAO144:EAW144"/>
    <mergeCell ref="EAX144:EBF144"/>
    <mergeCell ref="EBG144:EBO144"/>
    <mergeCell ref="EBP144:EBX144"/>
    <mergeCell ref="DYM144:DYU144"/>
    <mergeCell ref="DYV144:DZD144"/>
    <mergeCell ref="DZE144:DZM144"/>
    <mergeCell ref="DZN144:DZV144"/>
    <mergeCell ref="DZW144:EAE144"/>
    <mergeCell ref="DWT144:DXB144"/>
    <mergeCell ref="DXC144:DXK144"/>
    <mergeCell ref="DXL144:DXT144"/>
    <mergeCell ref="DXU144:DYC144"/>
    <mergeCell ref="DYD144:DYL144"/>
    <mergeCell ref="DVA144:DVI144"/>
    <mergeCell ref="DVJ144:DVR144"/>
    <mergeCell ref="DVS144:DWA144"/>
    <mergeCell ref="DWB144:DWJ144"/>
    <mergeCell ref="DWK144:DWS144"/>
    <mergeCell ref="EHD144:EHL144"/>
    <mergeCell ref="EHM144:EHU144"/>
    <mergeCell ref="EHV144:EID144"/>
    <mergeCell ref="EIE144:EIM144"/>
    <mergeCell ref="EIN144:EIV144"/>
    <mergeCell ref="EFK144:EFS144"/>
    <mergeCell ref="EFT144:EGB144"/>
    <mergeCell ref="EGC144:EGK144"/>
    <mergeCell ref="EGL144:EGT144"/>
    <mergeCell ref="EGU144:EHC144"/>
    <mergeCell ref="EDR144:EDZ144"/>
    <mergeCell ref="EEA144:EEI144"/>
    <mergeCell ref="EEJ144:EER144"/>
    <mergeCell ref="EES144:EFA144"/>
    <mergeCell ref="EFB144:EFJ144"/>
    <mergeCell ref="EBY144:ECG144"/>
    <mergeCell ref="ECH144:ECP144"/>
    <mergeCell ref="ECQ144:ECY144"/>
    <mergeCell ref="ECZ144:EDH144"/>
    <mergeCell ref="EDI144:EDQ144"/>
    <mergeCell ref="EOB144:EOJ144"/>
    <mergeCell ref="EOK144:EOS144"/>
    <mergeCell ref="EOT144:EPB144"/>
    <mergeCell ref="EPC144:EPK144"/>
    <mergeCell ref="EPL144:EPT144"/>
    <mergeCell ref="EMI144:EMQ144"/>
    <mergeCell ref="EMR144:EMZ144"/>
    <mergeCell ref="ENA144:ENI144"/>
    <mergeCell ref="ENJ144:ENR144"/>
    <mergeCell ref="ENS144:EOA144"/>
    <mergeCell ref="EKP144:EKX144"/>
    <mergeCell ref="EKY144:ELG144"/>
    <mergeCell ref="ELH144:ELP144"/>
    <mergeCell ref="ELQ144:ELY144"/>
    <mergeCell ref="ELZ144:EMH144"/>
    <mergeCell ref="EIW144:EJE144"/>
    <mergeCell ref="EJF144:EJN144"/>
    <mergeCell ref="EJO144:EJW144"/>
    <mergeCell ref="EJX144:EKF144"/>
    <mergeCell ref="EKG144:EKO144"/>
    <mergeCell ref="EUZ144:EVH144"/>
    <mergeCell ref="EVI144:EVQ144"/>
    <mergeCell ref="EVR144:EVZ144"/>
    <mergeCell ref="EWA144:EWI144"/>
    <mergeCell ref="EWJ144:EWR144"/>
    <mergeCell ref="ETG144:ETO144"/>
    <mergeCell ref="ETP144:ETX144"/>
    <mergeCell ref="ETY144:EUG144"/>
    <mergeCell ref="EUH144:EUP144"/>
    <mergeCell ref="EUQ144:EUY144"/>
    <mergeCell ref="ERN144:ERV144"/>
    <mergeCell ref="ERW144:ESE144"/>
    <mergeCell ref="ESF144:ESN144"/>
    <mergeCell ref="ESO144:ESW144"/>
    <mergeCell ref="ESX144:ETF144"/>
    <mergeCell ref="EPU144:EQC144"/>
    <mergeCell ref="EQD144:EQL144"/>
    <mergeCell ref="EQM144:EQU144"/>
    <mergeCell ref="EQV144:ERD144"/>
    <mergeCell ref="ERE144:ERM144"/>
    <mergeCell ref="FBX144:FCF144"/>
    <mergeCell ref="FCG144:FCO144"/>
    <mergeCell ref="FCP144:FCX144"/>
    <mergeCell ref="FCY144:FDG144"/>
    <mergeCell ref="FDH144:FDP144"/>
    <mergeCell ref="FAE144:FAM144"/>
    <mergeCell ref="FAN144:FAV144"/>
    <mergeCell ref="FAW144:FBE144"/>
    <mergeCell ref="FBF144:FBN144"/>
    <mergeCell ref="FBO144:FBW144"/>
    <mergeCell ref="EYL144:EYT144"/>
    <mergeCell ref="EYU144:EZC144"/>
    <mergeCell ref="EZD144:EZL144"/>
    <mergeCell ref="EZM144:EZU144"/>
    <mergeCell ref="EZV144:FAD144"/>
    <mergeCell ref="EWS144:EXA144"/>
    <mergeCell ref="EXB144:EXJ144"/>
    <mergeCell ref="EXK144:EXS144"/>
    <mergeCell ref="EXT144:EYB144"/>
    <mergeCell ref="EYC144:EYK144"/>
    <mergeCell ref="FIV144:FJD144"/>
    <mergeCell ref="FJE144:FJM144"/>
    <mergeCell ref="FJN144:FJV144"/>
    <mergeCell ref="FJW144:FKE144"/>
    <mergeCell ref="FKF144:FKN144"/>
    <mergeCell ref="FHC144:FHK144"/>
    <mergeCell ref="FHL144:FHT144"/>
    <mergeCell ref="FHU144:FIC144"/>
    <mergeCell ref="FID144:FIL144"/>
    <mergeCell ref="FIM144:FIU144"/>
    <mergeCell ref="FFJ144:FFR144"/>
    <mergeCell ref="FFS144:FGA144"/>
    <mergeCell ref="FGB144:FGJ144"/>
    <mergeCell ref="FGK144:FGS144"/>
    <mergeCell ref="FGT144:FHB144"/>
    <mergeCell ref="FDQ144:FDY144"/>
    <mergeCell ref="FDZ144:FEH144"/>
    <mergeCell ref="FEI144:FEQ144"/>
    <mergeCell ref="FER144:FEZ144"/>
    <mergeCell ref="FFA144:FFI144"/>
    <mergeCell ref="FPT144:FQB144"/>
    <mergeCell ref="FQC144:FQK144"/>
    <mergeCell ref="FQL144:FQT144"/>
    <mergeCell ref="FQU144:FRC144"/>
    <mergeCell ref="FRD144:FRL144"/>
    <mergeCell ref="FOA144:FOI144"/>
    <mergeCell ref="FOJ144:FOR144"/>
    <mergeCell ref="FOS144:FPA144"/>
    <mergeCell ref="FPB144:FPJ144"/>
    <mergeCell ref="FPK144:FPS144"/>
    <mergeCell ref="FMH144:FMP144"/>
    <mergeCell ref="FMQ144:FMY144"/>
    <mergeCell ref="FMZ144:FNH144"/>
    <mergeCell ref="FNI144:FNQ144"/>
    <mergeCell ref="FNR144:FNZ144"/>
    <mergeCell ref="FKO144:FKW144"/>
    <mergeCell ref="FKX144:FLF144"/>
    <mergeCell ref="FLG144:FLO144"/>
    <mergeCell ref="FLP144:FLX144"/>
    <mergeCell ref="FLY144:FMG144"/>
    <mergeCell ref="FWR144:FWZ144"/>
    <mergeCell ref="FXA144:FXI144"/>
    <mergeCell ref="FXJ144:FXR144"/>
    <mergeCell ref="FXS144:FYA144"/>
    <mergeCell ref="FYB144:FYJ144"/>
    <mergeCell ref="FUY144:FVG144"/>
    <mergeCell ref="FVH144:FVP144"/>
    <mergeCell ref="FVQ144:FVY144"/>
    <mergeCell ref="FVZ144:FWH144"/>
    <mergeCell ref="FWI144:FWQ144"/>
    <mergeCell ref="FTF144:FTN144"/>
    <mergeCell ref="FTO144:FTW144"/>
    <mergeCell ref="FTX144:FUF144"/>
    <mergeCell ref="FUG144:FUO144"/>
    <mergeCell ref="FUP144:FUX144"/>
    <mergeCell ref="FRM144:FRU144"/>
    <mergeCell ref="FRV144:FSD144"/>
    <mergeCell ref="FSE144:FSM144"/>
    <mergeCell ref="FSN144:FSV144"/>
    <mergeCell ref="FSW144:FTE144"/>
    <mergeCell ref="GDP144:GDX144"/>
    <mergeCell ref="GDY144:GEG144"/>
    <mergeCell ref="GEH144:GEP144"/>
    <mergeCell ref="GEQ144:GEY144"/>
    <mergeCell ref="GEZ144:GFH144"/>
    <mergeCell ref="GBW144:GCE144"/>
    <mergeCell ref="GCF144:GCN144"/>
    <mergeCell ref="GCO144:GCW144"/>
    <mergeCell ref="GCX144:GDF144"/>
    <mergeCell ref="GDG144:GDO144"/>
    <mergeCell ref="GAD144:GAL144"/>
    <mergeCell ref="GAM144:GAU144"/>
    <mergeCell ref="GAV144:GBD144"/>
    <mergeCell ref="GBE144:GBM144"/>
    <mergeCell ref="GBN144:GBV144"/>
    <mergeCell ref="FYK144:FYS144"/>
    <mergeCell ref="FYT144:FZB144"/>
    <mergeCell ref="FZC144:FZK144"/>
    <mergeCell ref="FZL144:FZT144"/>
    <mergeCell ref="FZU144:GAC144"/>
    <mergeCell ref="GKN144:GKV144"/>
    <mergeCell ref="GKW144:GLE144"/>
    <mergeCell ref="GLF144:GLN144"/>
    <mergeCell ref="GLO144:GLW144"/>
    <mergeCell ref="GLX144:GMF144"/>
    <mergeCell ref="GIU144:GJC144"/>
    <mergeCell ref="GJD144:GJL144"/>
    <mergeCell ref="GJM144:GJU144"/>
    <mergeCell ref="GJV144:GKD144"/>
    <mergeCell ref="GKE144:GKM144"/>
    <mergeCell ref="GHB144:GHJ144"/>
    <mergeCell ref="GHK144:GHS144"/>
    <mergeCell ref="GHT144:GIB144"/>
    <mergeCell ref="GIC144:GIK144"/>
    <mergeCell ref="GIL144:GIT144"/>
    <mergeCell ref="GFI144:GFQ144"/>
    <mergeCell ref="GFR144:GFZ144"/>
    <mergeCell ref="GGA144:GGI144"/>
    <mergeCell ref="GGJ144:GGR144"/>
    <mergeCell ref="GGS144:GHA144"/>
    <mergeCell ref="GRL144:GRT144"/>
    <mergeCell ref="GRU144:GSC144"/>
    <mergeCell ref="GSD144:GSL144"/>
    <mergeCell ref="GSM144:GSU144"/>
    <mergeCell ref="GSV144:GTD144"/>
    <mergeCell ref="GPS144:GQA144"/>
    <mergeCell ref="GQB144:GQJ144"/>
    <mergeCell ref="GQK144:GQS144"/>
    <mergeCell ref="GQT144:GRB144"/>
    <mergeCell ref="GRC144:GRK144"/>
    <mergeCell ref="GNZ144:GOH144"/>
    <mergeCell ref="GOI144:GOQ144"/>
    <mergeCell ref="GOR144:GOZ144"/>
    <mergeCell ref="GPA144:GPI144"/>
    <mergeCell ref="GPJ144:GPR144"/>
    <mergeCell ref="GMG144:GMO144"/>
    <mergeCell ref="GMP144:GMX144"/>
    <mergeCell ref="GMY144:GNG144"/>
    <mergeCell ref="GNH144:GNP144"/>
    <mergeCell ref="GNQ144:GNY144"/>
    <mergeCell ref="GYJ144:GYR144"/>
    <mergeCell ref="GYS144:GZA144"/>
    <mergeCell ref="GZB144:GZJ144"/>
    <mergeCell ref="GZK144:GZS144"/>
    <mergeCell ref="GZT144:HAB144"/>
    <mergeCell ref="GWQ144:GWY144"/>
    <mergeCell ref="GWZ144:GXH144"/>
    <mergeCell ref="GXI144:GXQ144"/>
    <mergeCell ref="GXR144:GXZ144"/>
    <mergeCell ref="GYA144:GYI144"/>
    <mergeCell ref="GUX144:GVF144"/>
    <mergeCell ref="GVG144:GVO144"/>
    <mergeCell ref="GVP144:GVX144"/>
    <mergeCell ref="GVY144:GWG144"/>
    <mergeCell ref="GWH144:GWP144"/>
    <mergeCell ref="GTE144:GTM144"/>
    <mergeCell ref="GTN144:GTV144"/>
    <mergeCell ref="GTW144:GUE144"/>
    <mergeCell ref="GUF144:GUN144"/>
    <mergeCell ref="GUO144:GUW144"/>
    <mergeCell ref="HFH144:HFP144"/>
    <mergeCell ref="HFQ144:HFY144"/>
    <mergeCell ref="HFZ144:HGH144"/>
    <mergeCell ref="HGI144:HGQ144"/>
    <mergeCell ref="HGR144:HGZ144"/>
    <mergeCell ref="HDO144:HDW144"/>
    <mergeCell ref="HDX144:HEF144"/>
    <mergeCell ref="HEG144:HEO144"/>
    <mergeCell ref="HEP144:HEX144"/>
    <mergeCell ref="HEY144:HFG144"/>
    <mergeCell ref="HBV144:HCD144"/>
    <mergeCell ref="HCE144:HCM144"/>
    <mergeCell ref="HCN144:HCV144"/>
    <mergeCell ref="HCW144:HDE144"/>
    <mergeCell ref="HDF144:HDN144"/>
    <mergeCell ref="HAC144:HAK144"/>
    <mergeCell ref="HAL144:HAT144"/>
    <mergeCell ref="HAU144:HBC144"/>
    <mergeCell ref="HBD144:HBL144"/>
    <mergeCell ref="HBM144:HBU144"/>
    <mergeCell ref="HMF144:HMN144"/>
    <mergeCell ref="HMO144:HMW144"/>
    <mergeCell ref="HMX144:HNF144"/>
    <mergeCell ref="HNG144:HNO144"/>
    <mergeCell ref="HNP144:HNX144"/>
    <mergeCell ref="HKM144:HKU144"/>
    <mergeCell ref="HKV144:HLD144"/>
    <mergeCell ref="HLE144:HLM144"/>
    <mergeCell ref="HLN144:HLV144"/>
    <mergeCell ref="HLW144:HME144"/>
    <mergeCell ref="HIT144:HJB144"/>
    <mergeCell ref="HJC144:HJK144"/>
    <mergeCell ref="HJL144:HJT144"/>
    <mergeCell ref="HJU144:HKC144"/>
    <mergeCell ref="HKD144:HKL144"/>
    <mergeCell ref="HHA144:HHI144"/>
    <mergeCell ref="HHJ144:HHR144"/>
    <mergeCell ref="HHS144:HIA144"/>
    <mergeCell ref="HIB144:HIJ144"/>
    <mergeCell ref="HIK144:HIS144"/>
    <mergeCell ref="HTD144:HTL144"/>
    <mergeCell ref="HTM144:HTU144"/>
    <mergeCell ref="HTV144:HUD144"/>
    <mergeCell ref="HUE144:HUM144"/>
    <mergeCell ref="HUN144:HUV144"/>
    <mergeCell ref="HRK144:HRS144"/>
    <mergeCell ref="HRT144:HSB144"/>
    <mergeCell ref="HSC144:HSK144"/>
    <mergeCell ref="HSL144:HST144"/>
    <mergeCell ref="HSU144:HTC144"/>
    <mergeCell ref="HPR144:HPZ144"/>
    <mergeCell ref="HQA144:HQI144"/>
    <mergeCell ref="HQJ144:HQR144"/>
    <mergeCell ref="HQS144:HRA144"/>
    <mergeCell ref="HRB144:HRJ144"/>
    <mergeCell ref="HNY144:HOG144"/>
    <mergeCell ref="HOH144:HOP144"/>
    <mergeCell ref="HOQ144:HOY144"/>
    <mergeCell ref="HOZ144:HPH144"/>
    <mergeCell ref="HPI144:HPQ144"/>
    <mergeCell ref="IAB144:IAJ144"/>
    <mergeCell ref="IAK144:IAS144"/>
    <mergeCell ref="IAT144:IBB144"/>
    <mergeCell ref="IBC144:IBK144"/>
    <mergeCell ref="IBL144:IBT144"/>
    <mergeCell ref="HYI144:HYQ144"/>
    <mergeCell ref="HYR144:HYZ144"/>
    <mergeCell ref="HZA144:HZI144"/>
    <mergeCell ref="HZJ144:HZR144"/>
    <mergeCell ref="HZS144:IAA144"/>
    <mergeCell ref="HWP144:HWX144"/>
    <mergeCell ref="HWY144:HXG144"/>
    <mergeCell ref="HXH144:HXP144"/>
    <mergeCell ref="HXQ144:HXY144"/>
    <mergeCell ref="HXZ144:HYH144"/>
    <mergeCell ref="HUW144:HVE144"/>
    <mergeCell ref="HVF144:HVN144"/>
    <mergeCell ref="HVO144:HVW144"/>
    <mergeCell ref="HVX144:HWF144"/>
    <mergeCell ref="HWG144:HWO144"/>
    <mergeCell ref="IGZ144:IHH144"/>
    <mergeCell ref="IHI144:IHQ144"/>
    <mergeCell ref="IHR144:IHZ144"/>
    <mergeCell ref="IIA144:III144"/>
    <mergeCell ref="IIJ144:IIR144"/>
    <mergeCell ref="IFG144:IFO144"/>
    <mergeCell ref="IFP144:IFX144"/>
    <mergeCell ref="IFY144:IGG144"/>
    <mergeCell ref="IGH144:IGP144"/>
    <mergeCell ref="IGQ144:IGY144"/>
    <mergeCell ref="IDN144:IDV144"/>
    <mergeCell ref="IDW144:IEE144"/>
    <mergeCell ref="IEF144:IEN144"/>
    <mergeCell ref="IEO144:IEW144"/>
    <mergeCell ref="IEX144:IFF144"/>
    <mergeCell ref="IBU144:ICC144"/>
    <mergeCell ref="ICD144:ICL144"/>
    <mergeCell ref="ICM144:ICU144"/>
    <mergeCell ref="ICV144:IDD144"/>
    <mergeCell ref="IDE144:IDM144"/>
    <mergeCell ref="INX144:IOF144"/>
    <mergeCell ref="IOG144:IOO144"/>
    <mergeCell ref="IOP144:IOX144"/>
    <mergeCell ref="IOY144:IPG144"/>
    <mergeCell ref="IPH144:IPP144"/>
    <mergeCell ref="IME144:IMM144"/>
    <mergeCell ref="IMN144:IMV144"/>
    <mergeCell ref="IMW144:INE144"/>
    <mergeCell ref="INF144:INN144"/>
    <mergeCell ref="INO144:INW144"/>
    <mergeCell ref="IKL144:IKT144"/>
    <mergeCell ref="IKU144:ILC144"/>
    <mergeCell ref="ILD144:ILL144"/>
    <mergeCell ref="ILM144:ILU144"/>
    <mergeCell ref="ILV144:IMD144"/>
    <mergeCell ref="IIS144:IJA144"/>
    <mergeCell ref="IJB144:IJJ144"/>
    <mergeCell ref="IJK144:IJS144"/>
    <mergeCell ref="IJT144:IKB144"/>
    <mergeCell ref="IKC144:IKK144"/>
    <mergeCell ref="IUV144:IVD144"/>
    <mergeCell ref="IVE144:IVM144"/>
    <mergeCell ref="IVN144:IVV144"/>
    <mergeCell ref="IVW144:IWE144"/>
    <mergeCell ref="IWF144:IWN144"/>
    <mergeCell ref="ITC144:ITK144"/>
    <mergeCell ref="ITL144:ITT144"/>
    <mergeCell ref="ITU144:IUC144"/>
    <mergeCell ref="IUD144:IUL144"/>
    <mergeCell ref="IUM144:IUU144"/>
    <mergeCell ref="IRJ144:IRR144"/>
    <mergeCell ref="IRS144:ISA144"/>
    <mergeCell ref="ISB144:ISJ144"/>
    <mergeCell ref="ISK144:ISS144"/>
    <mergeCell ref="IST144:ITB144"/>
    <mergeCell ref="IPQ144:IPY144"/>
    <mergeCell ref="IPZ144:IQH144"/>
    <mergeCell ref="IQI144:IQQ144"/>
    <mergeCell ref="IQR144:IQZ144"/>
    <mergeCell ref="IRA144:IRI144"/>
    <mergeCell ref="JBT144:JCB144"/>
    <mergeCell ref="JCC144:JCK144"/>
    <mergeCell ref="JCL144:JCT144"/>
    <mergeCell ref="JCU144:JDC144"/>
    <mergeCell ref="JDD144:JDL144"/>
    <mergeCell ref="JAA144:JAI144"/>
    <mergeCell ref="JAJ144:JAR144"/>
    <mergeCell ref="JAS144:JBA144"/>
    <mergeCell ref="JBB144:JBJ144"/>
    <mergeCell ref="JBK144:JBS144"/>
    <mergeCell ref="IYH144:IYP144"/>
    <mergeCell ref="IYQ144:IYY144"/>
    <mergeCell ref="IYZ144:IZH144"/>
    <mergeCell ref="IZI144:IZQ144"/>
    <mergeCell ref="IZR144:IZZ144"/>
    <mergeCell ref="IWO144:IWW144"/>
    <mergeCell ref="IWX144:IXF144"/>
    <mergeCell ref="IXG144:IXO144"/>
    <mergeCell ref="IXP144:IXX144"/>
    <mergeCell ref="IXY144:IYG144"/>
    <mergeCell ref="JIR144:JIZ144"/>
    <mergeCell ref="JJA144:JJI144"/>
    <mergeCell ref="JJJ144:JJR144"/>
    <mergeCell ref="JJS144:JKA144"/>
    <mergeCell ref="JKB144:JKJ144"/>
    <mergeCell ref="JGY144:JHG144"/>
    <mergeCell ref="JHH144:JHP144"/>
    <mergeCell ref="JHQ144:JHY144"/>
    <mergeCell ref="JHZ144:JIH144"/>
    <mergeCell ref="JII144:JIQ144"/>
    <mergeCell ref="JFF144:JFN144"/>
    <mergeCell ref="JFO144:JFW144"/>
    <mergeCell ref="JFX144:JGF144"/>
    <mergeCell ref="JGG144:JGO144"/>
    <mergeCell ref="JGP144:JGX144"/>
    <mergeCell ref="JDM144:JDU144"/>
    <mergeCell ref="JDV144:JED144"/>
    <mergeCell ref="JEE144:JEM144"/>
    <mergeCell ref="JEN144:JEV144"/>
    <mergeCell ref="JEW144:JFE144"/>
    <mergeCell ref="JPP144:JPX144"/>
    <mergeCell ref="JPY144:JQG144"/>
    <mergeCell ref="JQH144:JQP144"/>
    <mergeCell ref="JQQ144:JQY144"/>
    <mergeCell ref="JQZ144:JRH144"/>
    <mergeCell ref="JNW144:JOE144"/>
    <mergeCell ref="JOF144:JON144"/>
    <mergeCell ref="JOO144:JOW144"/>
    <mergeCell ref="JOX144:JPF144"/>
    <mergeCell ref="JPG144:JPO144"/>
    <mergeCell ref="JMD144:JML144"/>
    <mergeCell ref="JMM144:JMU144"/>
    <mergeCell ref="JMV144:JND144"/>
    <mergeCell ref="JNE144:JNM144"/>
    <mergeCell ref="JNN144:JNV144"/>
    <mergeCell ref="JKK144:JKS144"/>
    <mergeCell ref="JKT144:JLB144"/>
    <mergeCell ref="JLC144:JLK144"/>
    <mergeCell ref="JLL144:JLT144"/>
    <mergeCell ref="JLU144:JMC144"/>
    <mergeCell ref="JWN144:JWV144"/>
    <mergeCell ref="JWW144:JXE144"/>
    <mergeCell ref="JXF144:JXN144"/>
    <mergeCell ref="JXO144:JXW144"/>
    <mergeCell ref="JXX144:JYF144"/>
    <mergeCell ref="JUU144:JVC144"/>
    <mergeCell ref="JVD144:JVL144"/>
    <mergeCell ref="JVM144:JVU144"/>
    <mergeCell ref="JVV144:JWD144"/>
    <mergeCell ref="JWE144:JWM144"/>
    <mergeCell ref="JTB144:JTJ144"/>
    <mergeCell ref="JTK144:JTS144"/>
    <mergeCell ref="JTT144:JUB144"/>
    <mergeCell ref="JUC144:JUK144"/>
    <mergeCell ref="JUL144:JUT144"/>
    <mergeCell ref="JRI144:JRQ144"/>
    <mergeCell ref="JRR144:JRZ144"/>
    <mergeCell ref="JSA144:JSI144"/>
    <mergeCell ref="JSJ144:JSR144"/>
    <mergeCell ref="JSS144:JTA144"/>
    <mergeCell ref="KDL144:KDT144"/>
    <mergeCell ref="KDU144:KEC144"/>
    <mergeCell ref="KED144:KEL144"/>
    <mergeCell ref="KEM144:KEU144"/>
    <mergeCell ref="KEV144:KFD144"/>
    <mergeCell ref="KBS144:KCA144"/>
    <mergeCell ref="KCB144:KCJ144"/>
    <mergeCell ref="KCK144:KCS144"/>
    <mergeCell ref="KCT144:KDB144"/>
    <mergeCell ref="KDC144:KDK144"/>
    <mergeCell ref="JZZ144:KAH144"/>
    <mergeCell ref="KAI144:KAQ144"/>
    <mergeCell ref="KAR144:KAZ144"/>
    <mergeCell ref="KBA144:KBI144"/>
    <mergeCell ref="KBJ144:KBR144"/>
    <mergeCell ref="JYG144:JYO144"/>
    <mergeCell ref="JYP144:JYX144"/>
    <mergeCell ref="JYY144:JZG144"/>
    <mergeCell ref="JZH144:JZP144"/>
    <mergeCell ref="JZQ144:JZY144"/>
    <mergeCell ref="KKJ144:KKR144"/>
    <mergeCell ref="KKS144:KLA144"/>
    <mergeCell ref="KLB144:KLJ144"/>
    <mergeCell ref="KLK144:KLS144"/>
    <mergeCell ref="KLT144:KMB144"/>
    <mergeCell ref="KIQ144:KIY144"/>
    <mergeCell ref="KIZ144:KJH144"/>
    <mergeCell ref="KJI144:KJQ144"/>
    <mergeCell ref="KJR144:KJZ144"/>
    <mergeCell ref="KKA144:KKI144"/>
    <mergeCell ref="KGX144:KHF144"/>
    <mergeCell ref="KHG144:KHO144"/>
    <mergeCell ref="KHP144:KHX144"/>
    <mergeCell ref="KHY144:KIG144"/>
    <mergeCell ref="KIH144:KIP144"/>
    <mergeCell ref="KFE144:KFM144"/>
    <mergeCell ref="KFN144:KFV144"/>
    <mergeCell ref="KFW144:KGE144"/>
    <mergeCell ref="KGF144:KGN144"/>
    <mergeCell ref="KGO144:KGW144"/>
    <mergeCell ref="KRH144:KRP144"/>
    <mergeCell ref="KRQ144:KRY144"/>
    <mergeCell ref="KRZ144:KSH144"/>
    <mergeCell ref="KSI144:KSQ144"/>
    <mergeCell ref="KSR144:KSZ144"/>
    <mergeCell ref="KPO144:KPW144"/>
    <mergeCell ref="KPX144:KQF144"/>
    <mergeCell ref="KQG144:KQO144"/>
    <mergeCell ref="KQP144:KQX144"/>
    <mergeCell ref="KQY144:KRG144"/>
    <mergeCell ref="KNV144:KOD144"/>
    <mergeCell ref="KOE144:KOM144"/>
    <mergeCell ref="KON144:KOV144"/>
    <mergeCell ref="KOW144:KPE144"/>
    <mergeCell ref="KPF144:KPN144"/>
    <mergeCell ref="KMC144:KMK144"/>
    <mergeCell ref="KML144:KMT144"/>
    <mergeCell ref="KMU144:KNC144"/>
    <mergeCell ref="KND144:KNL144"/>
    <mergeCell ref="KNM144:KNU144"/>
    <mergeCell ref="KYF144:KYN144"/>
    <mergeCell ref="KYO144:KYW144"/>
    <mergeCell ref="KYX144:KZF144"/>
    <mergeCell ref="KZG144:KZO144"/>
    <mergeCell ref="KZP144:KZX144"/>
    <mergeCell ref="KWM144:KWU144"/>
    <mergeCell ref="KWV144:KXD144"/>
    <mergeCell ref="KXE144:KXM144"/>
    <mergeCell ref="KXN144:KXV144"/>
    <mergeCell ref="KXW144:KYE144"/>
    <mergeCell ref="KUT144:KVB144"/>
    <mergeCell ref="KVC144:KVK144"/>
    <mergeCell ref="KVL144:KVT144"/>
    <mergeCell ref="KVU144:KWC144"/>
    <mergeCell ref="KWD144:KWL144"/>
    <mergeCell ref="KTA144:KTI144"/>
    <mergeCell ref="KTJ144:KTR144"/>
    <mergeCell ref="KTS144:KUA144"/>
    <mergeCell ref="KUB144:KUJ144"/>
    <mergeCell ref="KUK144:KUS144"/>
    <mergeCell ref="LFD144:LFL144"/>
    <mergeCell ref="LFM144:LFU144"/>
    <mergeCell ref="LFV144:LGD144"/>
    <mergeCell ref="LGE144:LGM144"/>
    <mergeCell ref="LGN144:LGV144"/>
    <mergeCell ref="LDK144:LDS144"/>
    <mergeCell ref="LDT144:LEB144"/>
    <mergeCell ref="LEC144:LEK144"/>
    <mergeCell ref="LEL144:LET144"/>
    <mergeCell ref="LEU144:LFC144"/>
    <mergeCell ref="LBR144:LBZ144"/>
    <mergeCell ref="LCA144:LCI144"/>
    <mergeCell ref="LCJ144:LCR144"/>
    <mergeCell ref="LCS144:LDA144"/>
    <mergeCell ref="LDB144:LDJ144"/>
    <mergeCell ref="KZY144:LAG144"/>
    <mergeCell ref="LAH144:LAP144"/>
    <mergeCell ref="LAQ144:LAY144"/>
    <mergeCell ref="LAZ144:LBH144"/>
    <mergeCell ref="LBI144:LBQ144"/>
    <mergeCell ref="LMB144:LMJ144"/>
    <mergeCell ref="LMK144:LMS144"/>
    <mergeCell ref="LMT144:LNB144"/>
    <mergeCell ref="LNC144:LNK144"/>
    <mergeCell ref="LNL144:LNT144"/>
    <mergeCell ref="LKI144:LKQ144"/>
    <mergeCell ref="LKR144:LKZ144"/>
    <mergeCell ref="LLA144:LLI144"/>
    <mergeCell ref="LLJ144:LLR144"/>
    <mergeCell ref="LLS144:LMA144"/>
    <mergeCell ref="LIP144:LIX144"/>
    <mergeCell ref="LIY144:LJG144"/>
    <mergeCell ref="LJH144:LJP144"/>
    <mergeCell ref="LJQ144:LJY144"/>
    <mergeCell ref="LJZ144:LKH144"/>
    <mergeCell ref="LGW144:LHE144"/>
    <mergeCell ref="LHF144:LHN144"/>
    <mergeCell ref="LHO144:LHW144"/>
    <mergeCell ref="LHX144:LIF144"/>
    <mergeCell ref="LIG144:LIO144"/>
    <mergeCell ref="LSZ144:LTH144"/>
    <mergeCell ref="LTI144:LTQ144"/>
    <mergeCell ref="LTR144:LTZ144"/>
    <mergeCell ref="LUA144:LUI144"/>
    <mergeCell ref="LUJ144:LUR144"/>
    <mergeCell ref="LRG144:LRO144"/>
    <mergeCell ref="LRP144:LRX144"/>
    <mergeCell ref="LRY144:LSG144"/>
    <mergeCell ref="LSH144:LSP144"/>
    <mergeCell ref="LSQ144:LSY144"/>
    <mergeCell ref="LPN144:LPV144"/>
    <mergeCell ref="LPW144:LQE144"/>
    <mergeCell ref="LQF144:LQN144"/>
    <mergeCell ref="LQO144:LQW144"/>
    <mergeCell ref="LQX144:LRF144"/>
    <mergeCell ref="LNU144:LOC144"/>
    <mergeCell ref="LOD144:LOL144"/>
    <mergeCell ref="LOM144:LOU144"/>
    <mergeCell ref="LOV144:LPD144"/>
    <mergeCell ref="LPE144:LPM144"/>
    <mergeCell ref="LZX144:MAF144"/>
    <mergeCell ref="MAG144:MAO144"/>
    <mergeCell ref="MAP144:MAX144"/>
    <mergeCell ref="MAY144:MBG144"/>
    <mergeCell ref="MBH144:MBP144"/>
    <mergeCell ref="LYE144:LYM144"/>
    <mergeCell ref="LYN144:LYV144"/>
    <mergeCell ref="LYW144:LZE144"/>
    <mergeCell ref="LZF144:LZN144"/>
    <mergeCell ref="LZO144:LZW144"/>
    <mergeCell ref="LWL144:LWT144"/>
    <mergeCell ref="LWU144:LXC144"/>
    <mergeCell ref="LXD144:LXL144"/>
    <mergeCell ref="LXM144:LXU144"/>
    <mergeCell ref="LXV144:LYD144"/>
    <mergeCell ref="LUS144:LVA144"/>
    <mergeCell ref="LVB144:LVJ144"/>
    <mergeCell ref="LVK144:LVS144"/>
    <mergeCell ref="LVT144:LWB144"/>
    <mergeCell ref="LWC144:LWK144"/>
    <mergeCell ref="MGV144:MHD144"/>
    <mergeCell ref="MHE144:MHM144"/>
    <mergeCell ref="MHN144:MHV144"/>
    <mergeCell ref="MHW144:MIE144"/>
    <mergeCell ref="MIF144:MIN144"/>
    <mergeCell ref="MFC144:MFK144"/>
    <mergeCell ref="MFL144:MFT144"/>
    <mergeCell ref="MFU144:MGC144"/>
    <mergeCell ref="MGD144:MGL144"/>
    <mergeCell ref="MGM144:MGU144"/>
    <mergeCell ref="MDJ144:MDR144"/>
    <mergeCell ref="MDS144:MEA144"/>
    <mergeCell ref="MEB144:MEJ144"/>
    <mergeCell ref="MEK144:MES144"/>
    <mergeCell ref="MET144:MFB144"/>
    <mergeCell ref="MBQ144:MBY144"/>
    <mergeCell ref="MBZ144:MCH144"/>
    <mergeCell ref="MCI144:MCQ144"/>
    <mergeCell ref="MCR144:MCZ144"/>
    <mergeCell ref="MDA144:MDI144"/>
    <mergeCell ref="MNT144:MOB144"/>
    <mergeCell ref="MOC144:MOK144"/>
    <mergeCell ref="MOL144:MOT144"/>
    <mergeCell ref="MOU144:MPC144"/>
    <mergeCell ref="MPD144:MPL144"/>
    <mergeCell ref="MMA144:MMI144"/>
    <mergeCell ref="MMJ144:MMR144"/>
    <mergeCell ref="MMS144:MNA144"/>
    <mergeCell ref="MNB144:MNJ144"/>
    <mergeCell ref="MNK144:MNS144"/>
    <mergeCell ref="MKH144:MKP144"/>
    <mergeCell ref="MKQ144:MKY144"/>
    <mergeCell ref="MKZ144:MLH144"/>
    <mergeCell ref="MLI144:MLQ144"/>
    <mergeCell ref="MLR144:MLZ144"/>
    <mergeCell ref="MIO144:MIW144"/>
    <mergeCell ref="MIX144:MJF144"/>
    <mergeCell ref="MJG144:MJO144"/>
    <mergeCell ref="MJP144:MJX144"/>
    <mergeCell ref="MJY144:MKG144"/>
    <mergeCell ref="MUR144:MUZ144"/>
    <mergeCell ref="MVA144:MVI144"/>
    <mergeCell ref="MVJ144:MVR144"/>
    <mergeCell ref="MVS144:MWA144"/>
    <mergeCell ref="MWB144:MWJ144"/>
    <mergeCell ref="MSY144:MTG144"/>
    <mergeCell ref="MTH144:MTP144"/>
    <mergeCell ref="MTQ144:MTY144"/>
    <mergeCell ref="MTZ144:MUH144"/>
    <mergeCell ref="MUI144:MUQ144"/>
    <mergeCell ref="MRF144:MRN144"/>
    <mergeCell ref="MRO144:MRW144"/>
    <mergeCell ref="MRX144:MSF144"/>
    <mergeCell ref="MSG144:MSO144"/>
    <mergeCell ref="MSP144:MSX144"/>
    <mergeCell ref="MPM144:MPU144"/>
    <mergeCell ref="MPV144:MQD144"/>
    <mergeCell ref="MQE144:MQM144"/>
    <mergeCell ref="MQN144:MQV144"/>
    <mergeCell ref="MQW144:MRE144"/>
    <mergeCell ref="NBP144:NBX144"/>
    <mergeCell ref="NBY144:NCG144"/>
    <mergeCell ref="NCH144:NCP144"/>
    <mergeCell ref="NCQ144:NCY144"/>
    <mergeCell ref="NCZ144:NDH144"/>
    <mergeCell ref="MZW144:NAE144"/>
    <mergeCell ref="NAF144:NAN144"/>
    <mergeCell ref="NAO144:NAW144"/>
    <mergeCell ref="NAX144:NBF144"/>
    <mergeCell ref="NBG144:NBO144"/>
    <mergeCell ref="MYD144:MYL144"/>
    <mergeCell ref="MYM144:MYU144"/>
    <mergeCell ref="MYV144:MZD144"/>
    <mergeCell ref="MZE144:MZM144"/>
    <mergeCell ref="MZN144:MZV144"/>
    <mergeCell ref="MWK144:MWS144"/>
    <mergeCell ref="MWT144:MXB144"/>
    <mergeCell ref="MXC144:MXK144"/>
    <mergeCell ref="MXL144:MXT144"/>
    <mergeCell ref="MXU144:MYC144"/>
    <mergeCell ref="NIN144:NIV144"/>
    <mergeCell ref="NIW144:NJE144"/>
    <mergeCell ref="NJF144:NJN144"/>
    <mergeCell ref="NJO144:NJW144"/>
    <mergeCell ref="NJX144:NKF144"/>
    <mergeCell ref="NGU144:NHC144"/>
    <mergeCell ref="NHD144:NHL144"/>
    <mergeCell ref="NHM144:NHU144"/>
    <mergeCell ref="NHV144:NID144"/>
    <mergeCell ref="NIE144:NIM144"/>
    <mergeCell ref="NFB144:NFJ144"/>
    <mergeCell ref="NFK144:NFS144"/>
    <mergeCell ref="NFT144:NGB144"/>
    <mergeCell ref="NGC144:NGK144"/>
    <mergeCell ref="NGL144:NGT144"/>
    <mergeCell ref="NDI144:NDQ144"/>
    <mergeCell ref="NDR144:NDZ144"/>
    <mergeCell ref="NEA144:NEI144"/>
    <mergeCell ref="NEJ144:NER144"/>
    <mergeCell ref="NES144:NFA144"/>
    <mergeCell ref="NPL144:NPT144"/>
    <mergeCell ref="NPU144:NQC144"/>
    <mergeCell ref="NQD144:NQL144"/>
    <mergeCell ref="NQM144:NQU144"/>
    <mergeCell ref="NQV144:NRD144"/>
    <mergeCell ref="NNS144:NOA144"/>
    <mergeCell ref="NOB144:NOJ144"/>
    <mergeCell ref="NOK144:NOS144"/>
    <mergeCell ref="NOT144:NPB144"/>
    <mergeCell ref="NPC144:NPK144"/>
    <mergeCell ref="NLZ144:NMH144"/>
    <mergeCell ref="NMI144:NMQ144"/>
    <mergeCell ref="NMR144:NMZ144"/>
    <mergeCell ref="NNA144:NNI144"/>
    <mergeCell ref="NNJ144:NNR144"/>
    <mergeCell ref="NKG144:NKO144"/>
    <mergeCell ref="NKP144:NKX144"/>
    <mergeCell ref="NKY144:NLG144"/>
    <mergeCell ref="NLH144:NLP144"/>
    <mergeCell ref="NLQ144:NLY144"/>
    <mergeCell ref="NWJ144:NWR144"/>
    <mergeCell ref="NWS144:NXA144"/>
    <mergeCell ref="NXB144:NXJ144"/>
    <mergeCell ref="NXK144:NXS144"/>
    <mergeCell ref="NXT144:NYB144"/>
    <mergeCell ref="NUQ144:NUY144"/>
    <mergeCell ref="NUZ144:NVH144"/>
    <mergeCell ref="NVI144:NVQ144"/>
    <mergeCell ref="NVR144:NVZ144"/>
    <mergeCell ref="NWA144:NWI144"/>
    <mergeCell ref="NSX144:NTF144"/>
    <mergeCell ref="NTG144:NTO144"/>
    <mergeCell ref="NTP144:NTX144"/>
    <mergeCell ref="NTY144:NUG144"/>
    <mergeCell ref="NUH144:NUP144"/>
    <mergeCell ref="NRE144:NRM144"/>
    <mergeCell ref="NRN144:NRV144"/>
    <mergeCell ref="NRW144:NSE144"/>
    <mergeCell ref="NSF144:NSN144"/>
    <mergeCell ref="NSO144:NSW144"/>
    <mergeCell ref="ODH144:ODP144"/>
    <mergeCell ref="ODQ144:ODY144"/>
    <mergeCell ref="ODZ144:OEH144"/>
    <mergeCell ref="OEI144:OEQ144"/>
    <mergeCell ref="OER144:OEZ144"/>
    <mergeCell ref="OBO144:OBW144"/>
    <mergeCell ref="OBX144:OCF144"/>
    <mergeCell ref="OCG144:OCO144"/>
    <mergeCell ref="OCP144:OCX144"/>
    <mergeCell ref="OCY144:ODG144"/>
    <mergeCell ref="NZV144:OAD144"/>
    <mergeCell ref="OAE144:OAM144"/>
    <mergeCell ref="OAN144:OAV144"/>
    <mergeCell ref="OAW144:OBE144"/>
    <mergeCell ref="OBF144:OBN144"/>
    <mergeCell ref="NYC144:NYK144"/>
    <mergeCell ref="NYL144:NYT144"/>
    <mergeCell ref="NYU144:NZC144"/>
    <mergeCell ref="NZD144:NZL144"/>
    <mergeCell ref="NZM144:NZU144"/>
    <mergeCell ref="OKF144:OKN144"/>
    <mergeCell ref="OKO144:OKW144"/>
    <mergeCell ref="OKX144:OLF144"/>
    <mergeCell ref="OLG144:OLO144"/>
    <mergeCell ref="OLP144:OLX144"/>
    <mergeCell ref="OIM144:OIU144"/>
    <mergeCell ref="OIV144:OJD144"/>
    <mergeCell ref="OJE144:OJM144"/>
    <mergeCell ref="OJN144:OJV144"/>
    <mergeCell ref="OJW144:OKE144"/>
    <mergeCell ref="OGT144:OHB144"/>
    <mergeCell ref="OHC144:OHK144"/>
    <mergeCell ref="OHL144:OHT144"/>
    <mergeCell ref="OHU144:OIC144"/>
    <mergeCell ref="OID144:OIL144"/>
    <mergeCell ref="OFA144:OFI144"/>
    <mergeCell ref="OFJ144:OFR144"/>
    <mergeCell ref="OFS144:OGA144"/>
    <mergeCell ref="OGB144:OGJ144"/>
    <mergeCell ref="OGK144:OGS144"/>
    <mergeCell ref="ORD144:ORL144"/>
    <mergeCell ref="ORM144:ORU144"/>
    <mergeCell ref="ORV144:OSD144"/>
    <mergeCell ref="OSE144:OSM144"/>
    <mergeCell ref="OSN144:OSV144"/>
    <mergeCell ref="OPK144:OPS144"/>
    <mergeCell ref="OPT144:OQB144"/>
    <mergeCell ref="OQC144:OQK144"/>
    <mergeCell ref="OQL144:OQT144"/>
    <mergeCell ref="OQU144:ORC144"/>
    <mergeCell ref="ONR144:ONZ144"/>
    <mergeCell ref="OOA144:OOI144"/>
    <mergeCell ref="OOJ144:OOR144"/>
    <mergeCell ref="OOS144:OPA144"/>
    <mergeCell ref="OPB144:OPJ144"/>
    <mergeCell ref="OLY144:OMG144"/>
    <mergeCell ref="OMH144:OMP144"/>
    <mergeCell ref="OMQ144:OMY144"/>
    <mergeCell ref="OMZ144:ONH144"/>
    <mergeCell ref="ONI144:ONQ144"/>
    <mergeCell ref="OYB144:OYJ144"/>
    <mergeCell ref="OYK144:OYS144"/>
    <mergeCell ref="OYT144:OZB144"/>
    <mergeCell ref="OZC144:OZK144"/>
    <mergeCell ref="OZL144:OZT144"/>
    <mergeCell ref="OWI144:OWQ144"/>
    <mergeCell ref="OWR144:OWZ144"/>
    <mergeCell ref="OXA144:OXI144"/>
    <mergeCell ref="OXJ144:OXR144"/>
    <mergeCell ref="OXS144:OYA144"/>
    <mergeCell ref="OUP144:OUX144"/>
    <mergeCell ref="OUY144:OVG144"/>
    <mergeCell ref="OVH144:OVP144"/>
    <mergeCell ref="OVQ144:OVY144"/>
    <mergeCell ref="OVZ144:OWH144"/>
    <mergeCell ref="OSW144:OTE144"/>
    <mergeCell ref="OTF144:OTN144"/>
    <mergeCell ref="OTO144:OTW144"/>
    <mergeCell ref="OTX144:OUF144"/>
    <mergeCell ref="OUG144:OUO144"/>
    <mergeCell ref="PEZ144:PFH144"/>
    <mergeCell ref="PFI144:PFQ144"/>
    <mergeCell ref="PFR144:PFZ144"/>
    <mergeCell ref="PGA144:PGI144"/>
    <mergeCell ref="PGJ144:PGR144"/>
    <mergeCell ref="PDG144:PDO144"/>
    <mergeCell ref="PDP144:PDX144"/>
    <mergeCell ref="PDY144:PEG144"/>
    <mergeCell ref="PEH144:PEP144"/>
    <mergeCell ref="PEQ144:PEY144"/>
    <mergeCell ref="PBN144:PBV144"/>
    <mergeCell ref="PBW144:PCE144"/>
    <mergeCell ref="PCF144:PCN144"/>
    <mergeCell ref="PCO144:PCW144"/>
    <mergeCell ref="PCX144:PDF144"/>
    <mergeCell ref="OZU144:PAC144"/>
    <mergeCell ref="PAD144:PAL144"/>
    <mergeCell ref="PAM144:PAU144"/>
    <mergeCell ref="PAV144:PBD144"/>
    <mergeCell ref="PBE144:PBM144"/>
    <mergeCell ref="PLX144:PMF144"/>
    <mergeCell ref="PMG144:PMO144"/>
    <mergeCell ref="PMP144:PMX144"/>
    <mergeCell ref="PMY144:PNG144"/>
    <mergeCell ref="PNH144:PNP144"/>
    <mergeCell ref="PKE144:PKM144"/>
    <mergeCell ref="PKN144:PKV144"/>
    <mergeCell ref="PKW144:PLE144"/>
    <mergeCell ref="PLF144:PLN144"/>
    <mergeCell ref="PLO144:PLW144"/>
    <mergeCell ref="PIL144:PIT144"/>
    <mergeCell ref="PIU144:PJC144"/>
    <mergeCell ref="PJD144:PJL144"/>
    <mergeCell ref="PJM144:PJU144"/>
    <mergeCell ref="PJV144:PKD144"/>
    <mergeCell ref="PGS144:PHA144"/>
    <mergeCell ref="PHB144:PHJ144"/>
    <mergeCell ref="PHK144:PHS144"/>
    <mergeCell ref="PHT144:PIB144"/>
    <mergeCell ref="PIC144:PIK144"/>
    <mergeCell ref="PSV144:PTD144"/>
    <mergeCell ref="PTE144:PTM144"/>
    <mergeCell ref="PTN144:PTV144"/>
    <mergeCell ref="PTW144:PUE144"/>
    <mergeCell ref="PUF144:PUN144"/>
    <mergeCell ref="PRC144:PRK144"/>
    <mergeCell ref="PRL144:PRT144"/>
    <mergeCell ref="PRU144:PSC144"/>
    <mergeCell ref="PSD144:PSL144"/>
    <mergeCell ref="PSM144:PSU144"/>
    <mergeCell ref="PPJ144:PPR144"/>
    <mergeCell ref="PPS144:PQA144"/>
    <mergeCell ref="PQB144:PQJ144"/>
    <mergeCell ref="PQK144:PQS144"/>
    <mergeCell ref="PQT144:PRB144"/>
    <mergeCell ref="PNQ144:PNY144"/>
    <mergeCell ref="PNZ144:POH144"/>
    <mergeCell ref="POI144:POQ144"/>
    <mergeCell ref="POR144:POZ144"/>
    <mergeCell ref="PPA144:PPI144"/>
    <mergeCell ref="PZT144:QAB144"/>
    <mergeCell ref="QAC144:QAK144"/>
    <mergeCell ref="QAL144:QAT144"/>
    <mergeCell ref="QAU144:QBC144"/>
    <mergeCell ref="QBD144:QBL144"/>
    <mergeCell ref="PYA144:PYI144"/>
    <mergeCell ref="PYJ144:PYR144"/>
    <mergeCell ref="PYS144:PZA144"/>
    <mergeCell ref="PZB144:PZJ144"/>
    <mergeCell ref="PZK144:PZS144"/>
    <mergeCell ref="PWH144:PWP144"/>
    <mergeCell ref="PWQ144:PWY144"/>
    <mergeCell ref="PWZ144:PXH144"/>
    <mergeCell ref="PXI144:PXQ144"/>
    <mergeCell ref="PXR144:PXZ144"/>
    <mergeCell ref="PUO144:PUW144"/>
    <mergeCell ref="PUX144:PVF144"/>
    <mergeCell ref="PVG144:PVO144"/>
    <mergeCell ref="PVP144:PVX144"/>
    <mergeCell ref="PVY144:PWG144"/>
    <mergeCell ref="QGR144:QGZ144"/>
    <mergeCell ref="QHA144:QHI144"/>
    <mergeCell ref="QHJ144:QHR144"/>
    <mergeCell ref="QHS144:QIA144"/>
    <mergeCell ref="QIB144:QIJ144"/>
    <mergeCell ref="QEY144:QFG144"/>
    <mergeCell ref="QFH144:QFP144"/>
    <mergeCell ref="QFQ144:QFY144"/>
    <mergeCell ref="QFZ144:QGH144"/>
    <mergeCell ref="QGI144:QGQ144"/>
    <mergeCell ref="QDF144:QDN144"/>
    <mergeCell ref="QDO144:QDW144"/>
    <mergeCell ref="QDX144:QEF144"/>
    <mergeCell ref="QEG144:QEO144"/>
    <mergeCell ref="QEP144:QEX144"/>
    <mergeCell ref="QBM144:QBU144"/>
    <mergeCell ref="QBV144:QCD144"/>
    <mergeCell ref="QCE144:QCM144"/>
    <mergeCell ref="QCN144:QCV144"/>
    <mergeCell ref="QCW144:QDE144"/>
    <mergeCell ref="QNP144:QNX144"/>
    <mergeCell ref="QNY144:QOG144"/>
    <mergeCell ref="QOH144:QOP144"/>
    <mergeCell ref="QOQ144:QOY144"/>
    <mergeCell ref="QOZ144:QPH144"/>
    <mergeCell ref="QLW144:QME144"/>
    <mergeCell ref="QMF144:QMN144"/>
    <mergeCell ref="QMO144:QMW144"/>
    <mergeCell ref="QMX144:QNF144"/>
    <mergeCell ref="QNG144:QNO144"/>
    <mergeCell ref="QKD144:QKL144"/>
    <mergeCell ref="QKM144:QKU144"/>
    <mergeCell ref="QKV144:QLD144"/>
    <mergeCell ref="QLE144:QLM144"/>
    <mergeCell ref="QLN144:QLV144"/>
    <mergeCell ref="QIK144:QIS144"/>
    <mergeCell ref="QIT144:QJB144"/>
    <mergeCell ref="QJC144:QJK144"/>
    <mergeCell ref="QJL144:QJT144"/>
    <mergeCell ref="QJU144:QKC144"/>
    <mergeCell ref="QUN144:QUV144"/>
    <mergeCell ref="QUW144:QVE144"/>
    <mergeCell ref="QVF144:QVN144"/>
    <mergeCell ref="QVO144:QVW144"/>
    <mergeCell ref="QVX144:QWF144"/>
    <mergeCell ref="QSU144:QTC144"/>
    <mergeCell ref="QTD144:QTL144"/>
    <mergeCell ref="QTM144:QTU144"/>
    <mergeCell ref="QTV144:QUD144"/>
    <mergeCell ref="QUE144:QUM144"/>
    <mergeCell ref="QRB144:QRJ144"/>
    <mergeCell ref="QRK144:QRS144"/>
    <mergeCell ref="QRT144:QSB144"/>
    <mergeCell ref="QSC144:QSK144"/>
    <mergeCell ref="QSL144:QST144"/>
    <mergeCell ref="QPI144:QPQ144"/>
    <mergeCell ref="QPR144:QPZ144"/>
    <mergeCell ref="QQA144:QQI144"/>
    <mergeCell ref="QQJ144:QQR144"/>
    <mergeCell ref="QQS144:QRA144"/>
    <mergeCell ref="RBL144:RBT144"/>
    <mergeCell ref="RBU144:RCC144"/>
    <mergeCell ref="RCD144:RCL144"/>
    <mergeCell ref="RCM144:RCU144"/>
    <mergeCell ref="RCV144:RDD144"/>
    <mergeCell ref="QZS144:RAA144"/>
    <mergeCell ref="RAB144:RAJ144"/>
    <mergeCell ref="RAK144:RAS144"/>
    <mergeCell ref="RAT144:RBB144"/>
    <mergeCell ref="RBC144:RBK144"/>
    <mergeCell ref="QXZ144:QYH144"/>
    <mergeCell ref="QYI144:QYQ144"/>
    <mergeCell ref="QYR144:QYZ144"/>
    <mergeCell ref="QZA144:QZI144"/>
    <mergeCell ref="QZJ144:QZR144"/>
    <mergeCell ref="QWG144:QWO144"/>
    <mergeCell ref="QWP144:QWX144"/>
    <mergeCell ref="QWY144:QXG144"/>
    <mergeCell ref="QXH144:QXP144"/>
    <mergeCell ref="QXQ144:QXY144"/>
    <mergeCell ref="RIJ144:RIR144"/>
    <mergeCell ref="RIS144:RJA144"/>
    <mergeCell ref="RJB144:RJJ144"/>
    <mergeCell ref="RJK144:RJS144"/>
    <mergeCell ref="RJT144:RKB144"/>
    <mergeCell ref="RGQ144:RGY144"/>
    <mergeCell ref="RGZ144:RHH144"/>
    <mergeCell ref="RHI144:RHQ144"/>
    <mergeCell ref="RHR144:RHZ144"/>
    <mergeCell ref="RIA144:RII144"/>
    <mergeCell ref="REX144:RFF144"/>
    <mergeCell ref="RFG144:RFO144"/>
    <mergeCell ref="RFP144:RFX144"/>
    <mergeCell ref="RFY144:RGG144"/>
    <mergeCell ref="RGH144:RGP144"/>
    <mergeCell ref="RDE144:RDM144"/>
    <mergeCell ref="RDN144:RDV144"/>
    <mergeCell ref="RDW144:REE144"/>
    <mergeCell ref="REF144:REN144"/>
    <mergeCell ref="REO144:REW144"/>
    <mergeCell ref="RPH144:RPP144"/>
    <mergeCell ref="RPQ144:RPY144"/>
    <mergeCell ref="RPZ144:RQH144"/>
    <mergeCell ref="RQI144:RQQ144"/>
    <mergeCell ref="RQR144:RQZ144"/>
    <mergeCell ref="RNO144:RNW144"/>
    <mergeCell ref="RNX144:ROF144"/>
    <mergeCell ref="ROG144:ROO144"/>
    <mergeCell ref="ROP144:ROX144"/>
    <mergeCell ref="ROY144:RPG144"/>
    <mergeCell ref="RLV144:RMD144"/>
    <mergeCell ref="RME144:RMM144"/>
    <mergeCell ref="RMN144:RMV144"/>
    <mergeCell ref="RMW144:RNE144"/>
    <mergeCell ref="RNF144:RNN144"/>
    <mergeCell ref="RKC144:RKK144"/>
    <mergeCell ref="RKL144:RKT144"/>
    <mergeCell ref="RKU144:RLC144"/>
    <mergeCell ref="RLD144:RLL144"/>
    <mergeCell ref="RLM144:RLU144"/>
    <mergeCell ref="RWF144:RWN144"/>
    <mergeCell ref="RWO144:RWW144"/>
    <mergeCell ref="RWX144:RXF144"/>
    <mergeCell ref="RXG144:RXO144"/>
    <mergeCell ref="RXP144:RXX144"/>
    <mergeCell ref="RUM144:RUU144"/>
    <mergeCell ref="RUV144:RVD144"/>
    <mergeCell ref="RVE144:RVM144"/>
    <mergeCell ref="RVN144:RVV144"/>
    <mergeCell ref="RVW144:RWE144"/>
    <mergeCell ref="RST144:RTB144"/>
    <mergeCell ref="RTC144:RTK144"/>
    <mergeCell ref="RTL144:RTT144"/>
    <mergeCell ref="RTU144:RUC144"/>
    <mergeCell ref="RUD144:RUL144"/>
    <mergeCell ref="RRA144:RRI144"/>
    <mergeCell ref="RRJ144:RRR144"/>
    <mergeCell ref="RRS144:RSA144"/>
    <mergeCell ref="RSB144:RSJ144"/>
    <mergeCell ref="RSK144:RSS144"/>
    <mergeCell ref="SDD144:SDL144"/>
    <mergeCell ref="SDM144:SDU144"/>
    <mergeCell ref="SDV144:SED144"/>
    <mergeCell ref="SEE144:SEM144"/>
    <mergeCell ref="SEN144:SEV144"/>
    <mergeCell ref="SBK144:SBS144"/>
    <mergeCell ref="SBT144:SCB144"/>
    <mergeCell ref="SCC144:SCK144"/>
    <mergeCell ref="SCL144:SCT144"/>
    <mergeCell ref="SCU144:SDC144"/>
    <mergeCell ref="RZR144:RZZ144"/>
    <mergeCell ref="SAA144:SAI144"/>
    <mergeCell ref="SAJ144:SAR144"/>
    <mergeCell ref="SAS144:SBA144"/>
    <mergeCell ref="SBB144:SBJ144"/>
    <mergeCell ref="RXY144:RYG144"/>
    <mergeCell ref="RYH144:RYP144"/>
    <mergeCell ref="RYQ144:RYY144"/>
    <mergeCell ref="RYZ144:RZH144"/>
    <mergeCell ref="RZI144:RZQ144"/>
    <mergeCell ref="SKB144:SKJ144"/>
    <mergeCell ref="SKK144:SKS144"/>
    <mergeCell ref="SKT144:SLB144"/>
    <mergeCell ref="SLC144:SLK144"/>
    <mergeCell ref="SLL144:SLT144"/>
    <mergeCell ref="SII144:SIQ144"/>
    <mergeCell ref="SIR144:SIZ144"/>
    <mergeCell ref="SJA144:SJI144"/>
    <mergeCell ref="SJJ144:SJR144"/>
    <mergeCell ref="SJS144:SKA144"/>
    <mergeCell ref="SGP144:SGX144"/>
    <mergeCell ref="SGY144:SHG144"/>
    <mergeCell ref="SHH144:SHP144"/>
    <mergeCell ref="SHQ144:SHY144"/>
    <mergeCell ref="SHZ144:SIH144"/>
    <mergeCell ref="SEW144:SFE144"/>
    <mergeCell ref="SFF144:SFN144"/>
    <mergeCell ref="SFO144:SFW144"/>
    <mergeCell ref="SFX144:SGF144"/>
    <mergeCell ref="SGG144:SGO144"/>
    <mergeCell ref="SQZ144:SRH144"/>
    <mergeCell ref="SRI144:SRQ144"/>
    <mergeCell ref="SRR144:SRZ144"/>
    <mergeCell ref="SSA144:SSI144"/>
    <mergeCell ref="SSJ144:SSR144"/>
    <mergeCell ref="SPG144:SPO144"/>
    <mergeCell ref="SPP144:SPX144"/>
    <mergeCell ref="SPY144:SQG144"/>
    <mergeCell ref="SQH144:SQP144"/>
    <mergeCell ref="SQQ144:SQY144"/>
    <mergeCell ref="SNN144:SNV144"/>
    <mergeCell ref="SNW144:SOE144"/>
    <mergeCell ref="SOF144:SON144"/>
    <mergeCell ref="SOO144:SOW144"/>
    <mergeCell ref="SOX144:SPF144"/>
    <mergeCell ref="SLU144:SMC144"/>
    <mergeCell ref="SMD144:SML144"/>
    <mergeCell ref="SMM144:SMU144"/>
    <mergeCell ref="SMV144:SND144"/>
    <mergeCell ref="SNE144:SNM144"/>
    <mergeCell ref="SXX144:SYF144"/>
    <mergeCell ref="SYG144:SYO144"/>
    <mergeCell ref="SYP144:SYX144"/>
    <mergeCell ref="SYY144:SZG144"/>
    <mergeCell ref="SZH144:SZP144"/>
    <mergeCell ref="SWE144:SWM144"/>
    <mergeCell ref="SWN144:SWV144"/>
    <mergeCell ref="SWW144:SXE144"/>
    <mergeCell ref="SXF144:SXN144"/>
    <mergeCell ref="SXO144:SXW144"/>
    <mergeCell ref="SUL144:SUT144"/>
    <mergeCell ref="SUU144:SVC144"/>
    <mergeCell ref="SVD144:SVL144"/>
    <mergeCell ref="SVM144:SVU144"/>
    <mergeCell ref="SVV144:SWD144"/>
    <mergeCell ref="SSS144:STA144"/>
    <mergeCell ref="STB144:STJ144"/>
    <mergeCell ref="STK144:STS144"/>
    <mergeCell ref="STT144:SUB144"/>
    <mergeCell ref="SUC144:SUK144"/>
    <mergeCell ref="TEV144:TFD144"/>
    <mergeCell ref="TFE144:TFM144"/>
    <mergeCell ref="TFN144:TFV144"/>
    <mergeCell ref="TFW144:TGE144"/>
    <mergeCell ref="TGF144:TGN144"/>
    <mergeCell ref="TDC144:TDK144"/>
    <mergeCell ref="TDL144:TDT144"/>
    <mergeCell ref="TDU144:TEC144"/>
    <mergeCell ref="TED144:TEL144"/>
    <mergeCell ref="TEM144:TEU144"/>
    <mergeCell ref="TBJ144:TBR144"/>
    <mergeCell ref="TBS144:TCA144"/>
    <mergeCell ref="TCB144:TCJ144"/>
    <mergeCell ref="TCK144:TCS144"/>
    <mergeCell ref="TCT144:TDB144"/>
    <mergeCell ref="SZQ144:SZY144"/>
    <mergeCell ref="SZZ144:TAH144"/>
    <mergeCell ref="TAI144:TAQ144"/>
    <mergeCell ref="TAR144:TAZ144"/>
    <mergeCell ref="TBA144:TBI144"/>
    <mergeCell ref="TLT144:TMB144"/>
    <mergeCell ref="TMC144:TMK144"/>
    <mergeCell ref="TML144:TMT144"/>
    <mergeCell ref="TMU144:TNC144"/>
    <mergeCell ref="TND144:TNL144"/>
    <mergeCell ref="TKA144:TKI144"/>
    <mergeCell ref="TKJ144:TKR144"/>
    <mergeCell ref="TKS144:TLA144"/>
    <mergeCell ref="TLB144:TLJ144"/>
    <mergeCell ref="TLK144:TLS144"/>
    <mergeCell ref="TIH144:TIP144"/>
    <mergeCell ref="TIQ144:TIY144"/>
    <mergeCell ref="TIZ144:TJH144"/>
    <mergeCell ref="TJI144:TJQ144"/>
    <mergeCell ref="TJR144:TJZ144"/>
    <mergeCell ref="TGO144:TGW144"/>
    <mergeCell ref="TGX144:THF144"/>
    <mergeCell ref="THG144:THO144"/>
    <mergeCell ref="THP144:THX144"/>
    <mergeCell ref="THY144:TIG144"/>
    <mergeCell ref="TSR144:TSZ144"/>
    <mergeCell ref="TTA144:TTI144"/>
    <mergeCell ref="TTJ144:TTR144"/>
    <mergeCell ref="TTS144:TUA144"/>
    <mergeCell ref="TUB144:TUJ144"/>
    <mergeCell ref="TQY144:TRG144"/>
    <mergeCell ref="TRH144:TRP144"/>
    <mergeCell ref="TRQ144:TRY144"/>
    <mergeCell ref="TRZ144:TSH144"/>
    <mergeCell ref="TSI144:TSQ144"/>
    <mergeCell ref="TPF144:TPN144"/>
    <mergeCell ref="TPO144:TPW144"/>
    <mergeCell ref="TPX144:TQF144"/>
    <mergeCell ref="TQG144:TQO144"/>
    <mergeCell ref="TQP144:TQX144"/>
    <mergeCell ref="TNM144:TNU144"/>
    <mergeCell ref="TNV144:TOD144"/>
    <mergeCell ref="TOE144:TOM144"/>
    <mergeCell ref="TON144:TOV144"/>
    <mergeCell ref="TOW144:TPE144"/>
    <mergeCell ref="TZP144:TZX144"/>
    <mergeCell ref="TZY144:UAG144"/>
    <mergeCell ref="UAH144:UAP144"/>
    <mergeCell ref="UAQ144:UAY144"/>
    <mergeCell ref="UAZ144:UBH144"/>
    <mergeCell ref="TXW144:TYE144"/>
    <mergeCell ref="TYF144:TYN144"/>
    <mergeCell ref="TYO144:TYW144"/>
    <mergeCell ref="TYX144:TZF144"/>
    <mergeCell ref="TZG144:TZO144"/>
    <mergeCell ref="TWD144:TWL144"/>
    <mergeCell ref="TWM144:TWU144"/>
    <mergeCell ref="TWV144:TXD144"/>
    <mergeCell ref="TXE144:TXM144"/>
    <mergeCell ref="TXN144:TXV144"/>
    <mergeCell ref="TUK144:TUS144"/>
    <mergeCell ref="TUT144:TVB144"/>
    <mergeCell ref="TVC144:TVK144"/>
    <mergeCell ref="TVL144:TVT144"/>
    <mergeCell ref="TVU144:TWC144"/>
    <mergeCell ref="UGN144:UGV144"/>
    <mergeCell ref="UGW144:UHE144"/>
    <mergeCell ref="UHF144:UHN144"/>
    <mergeCell ref="UHO144:UHW144"/>
    <mergeCell ref="UHX144:UIF144"/>
    <mergeCell ref="UEU144:UFC144"/>
    <mergeCell ref="UFD144:UFL144"/>
    <mergeCell ref="UFM144:UFU144"/>
    <mergeCell ref="UFV144:UGD144"/>
    <mergeCell ref="UGE144:UGM144"/>
    <mergeCell ref="UDB144:UDJ144"/>
    <mergeCell ref="UDK144:UDS144"/>
    <mergeCell ref="UDT144:UEB144"/>
    <mergeCell ref="UEC144:UEK144"/>
    <mergeCell ref="UEL144:UET144"/>
    <mergeCell ref="UBI144:UBQ144"/>
    <mergeCell ref="UBR144:UBZ144"/>
    <mergeCell ref="UCA144:UCI144"/>
    <mergeCell ref="UCJ144:UCR144"/>
    <mergeCell ref="UCS144:UDA144"/>
    <mergeCell ref="UNL144:UNT144"/>
    <mergeCell ref="UNU144:UOC144"/>
    <mergeCell ref="UOD144:UOL144"/>
    <mergeCell ref="UOM144:UOU144"/>
    <mergeCell ref="UOV144:UPD144"/>
    <mergeCell ref="ULS144:UMA144"/>
    <mergeCell ref="UMB144:UMJ144"/>
    <mergeCell ref="UMK144:UMS144"/>
    <mergeCell ref="UMT144:UNB144"/>
    <mergeCell ref="UNC144:UNK144"/>
    <mergeCell ref="UJZ144:UKH144"/>
    <mergeCell ref="UKI144:UKQ144"/>
    <mergeCell ref="UKR144:UKZ144"/>
    <mergeCell ref="ULA144:ULI144"/>
    <mergeCell ref="ULJ144:ULR144"/>
    <mergeCell ref="UIG144:UIO144"/>
    <mergeCell ref="UIP144:UIX144"/>
    <mergeCell ref="UIY144:UJG144"/>
    <mergeCell ref="UJH144:UJP144"/>
    <mergeCell ref="UJQ144:UJY144"/>
    <mergeCell ref="UUJ144:UUR144"/>
    <mergeCell ref="UUS144:UVA144"/>
    <mergeCell ref="UVB144:UVJ144"/>
    <mergeCell ref="UVK144:UVS144"/>
    <mergeCell ref="UVT144:UWB144"/>
    <mergeCell ref="USQ144:USY144"/>
    <mergeCell ref="USZ144:UTH144"/>
    <mergeCell ref="UTI144:UTQ144"/>
    <mergeCell ref="UTR144:UTZ144"/>
    <mergeCell ref="UUA144:UUI144"/>
    <mergeCell ref="UQX144:URF144"/>
    <mergeCell ref="URG144:URO144"/>
    <mergeCell ref="URP144:URX144"/>
    <mergeCell ref="URY144:USG144"/>
    <mergeCell ref="USH144:USP144"/>
    <mergeCell ref="UPE144:UPM144"/>
    <mergeCell ref="UPN144:UPV144"/>
    <mergeCell ref="UPW144:UQE144"/>
    <mergeCell ref="UQF144:UQN144"/>
    <mergeCell ref="UQO144:UQW144"/>
    <mergeCell ref="VBH144:VBP144"/>
    <mergeCell ref="VBQ144:VBY144"/>
    <mergeCell ref="VBZ144:VCH144"/>
    <mergeCell ref="VCI144:VCQ144"/>
    <mergeCell ref="VCR144:VCZ144"/>
    <mergeCell ref="UZO144:UZW144"/>
    <mergeCell ref="UZX144:VAF144"/>
    <mergeCell ref="VAG144:VAO144"/>
    <mergeCell ref="VAP144:VAX144"/>
    <mergeCell ref="VAY144:VBG144"/>
    <mergeCell ref="UXV144:UYD144"/>
    <mergeCell ref="UYE144:UYM144"/>
    <mergeCell ref="UYN144:UYV144"/>
    <mergeCell ref="UYW144:UZE144"/>
    <mergeCell ref="UZF144:UZN144"/>
    <mergeCell ref="UWC144:UWK144"/>
    <mergeCell ref="UWL144:UWT144"/>
    <mergeCell ref="UWU144:UXC144"/>
    <mergeCell ref="UXD144:UXL144"/>
    <mergeCell ref="UXM144:UXU144"/>
    <mergeCell ref="VIF144:VIN144"/>
    <mergeCell ref="VIO144:VIW144"/>
    <mergeCell ref="VIX144:VJF144"/>
    <mergeCell ref="VJG144:VJO144"/>
    <mergeCell ref="VJP144:VJX144"/>
    <mergeCell ref="VGM144:VGU144"/>
    <mergeCell ref="VGV144:VHD144"/>
    <mergeCell ref="VHE144:VHM144"/>
    <mergeCell ref="VHN144:VHV144"/>
    <mergeCell ref="VHW144:VIE144"/>
    <mergeCell ref="VET144:VFB144"/>
    <mergeCell ref="VFC144:VFK144"/>
    <mergeCell ref="VFL144:VFT144"/>
    <mergeCell ref="VFU144:VGC144"/>
    <mergeCell ref="VGD144:VGL144"/>
    <mergeCell ref="VDA144:VDI144"/>
    <mergeCell ref="VDJ144:VDR144"/>
    <mergeCell ref="VDS144:VEA144"/>
    <mergeCell ref="VEB144:VEJ144"/>
    <mergeCell ref="VEK144:VES144"/>
    <mergeCell ref="VPD144:VPL144"/>
    <mergeCell ref="VPM144:VPU144"/>
    <mergeCell ref="VPV144:VQD144"/>
    <mergeCell ref="VQE144:VQM144"/>
    <mergeCell ref="VQN144:VQV144"/>
    <mergeCell ref="VNK144:VNS144"/>
    <mergeCell ref="VNT144:VOB144"/>
    <mergeCell ref="VOC144:VOK144"/>
    <mergeCell ref="VOL144:VOT144"/>
    <mergeCell ref="VOU144:VPC144"/>
    <mergeCell ref="VLR144:VLZ144"/>
    <mergeCell ref="VMA144:VMI144"/>
    <mergeCell ref="VMJ144:VMR144"/>
    <mergeCell ref="VMS144:VNA144"/>
    <mergeCell ref="VNB144:VNJ144"/>
    <mergeCell ref="VJY144:VKG144"/>
    <mergeCell ref="VKH144:VKP144"/>
    <mergeCell ref="VKQ144:VKY144"/>
    <mergeCell ref="VKZ144:VLH144"/>
    <mergeCell ref="VLI144:VLQ144"/>
    <mergeCell ref="VWB144:VWJ144"/>
    <mergeCell ref="VWK144:VWS144"/>
    <mergeCell ref="VWT144:VXB144"/>
    <mergeCell ref="VXC144:VXK144"/>
    <mergeCell ref="VXL144:VXT144"/>
    <mergeCell ref="VUI144:VUQ144"/>
    <mergeCell ref="VUR144:VUZ144"/>
    <mergeCell ref="VVA144:VVI144"/>
    <mergeCell ref="VVJ144:VVR144"/>
    <mergeCell ref="VVS144:VWA144"/>
    <mergeCell ref="VSP144:VSX144"/>
    <mergeCell ref="VSY144:VTG144"/>
    <mergeCell ref="VTH144:VTP144"/>
    <mergeCell ref="VTQ144:VTY144"/>
    <mergeCell ref="VTZ144:VUH144"/>
    <mergeCell ref="VQW144:VRE144"/>
    <mergeCell ref="VRF144:VRN144"/>
    <mergeCell ref="VRO144:VRW144"/>
    <mergeCell ref="VRX144:VSF144"/>
    <mergeCell ref="VSG144:VSO144"/>
    <mergeCell ref="WCZ144:WDH144"/>
    <mergeCell ref="WDI144:WDQ144"/>
    <mergeCell ref="WDR144:WDZ144"/>
    <mergeCell ref="WEA144:WEI144"/>
    <mergeCell ref="WEJ144:WER144"/>
    <mergeCell ref="WBG144:WBO144"/>
    <mergeCell ref="WBP144:WBX144"/>
    <mergeCell ref="WBY144:WCG144"/>
    <mergeCell ref="WCH144:WCP144"/>
    <mergeCell ref="WCQ144:WCY144"/>
    <mergeCell ref="VZN144:VZV144"/>
    <mergeCell ref="VZW144:WAE144"/>
    <mergeCell ref="WAF144:WAN144"/>
    <mergeCell ref="WAO144:WAW144"/>
    <mergeCell ref="WAX144:WBF144"/>
    <mergeCell ref="VXU144:VYC144"/>
    <mergeCell ref="VYD144:VYL144"/>
    <mergeCell ref="VYM144:VYU144"/>
    <mergeCell ref="VYV144:VZD144"/>
    <mergeCell ref="VZE144:VZM144"/>
    <mergeCell ref="WJX144:WKF144"/>
    <mergeCell ref="WKG144:WKO144"/>
    <mergeCell ref="WKP144:WKX144"/>
    <mergeCell ref="WKY144:WLG144"/>
    <mergeCell ref="WLH144:WLP144"/>
    <mergeCell ref="WIE144:WIM144"/>
    <mergeCell ref="WIN144:WIV144"/>
    <mergeCell ref="WIW144:WJE144"/>
    <mergeCell ref="WJF144:WJN144"/>
    <mergeCell ref="WJO144:WJW144"/>
    <mergeCell ref="WGL144:WGT144"/>
    <mergeCell ref="WGU144:WHC144"/>
    <mergeCell ref="WHD144:WHL144"/>
    <mergeCell ref="WHM144:WHU144"/>
    <mergeCell ref="WHV144:WID144"/>
    <mergeCell ref="WES144:WFA144"/>
    <mergeCell ref="WFB144:WFJ144"/>
    <mergeCell ref="WFK144:WFS144"/>
    <mergeCell ref="WFT144:WGB144"/>
    <mergeCell ref="WGC144:WGK144"/>
    <mergeCell ref="WQV144:WRD144"/>
    <mergeCell ref="WRE144:WRM144"/>
    <mergeCell ref="WRN144:WRV144"/>
    <mergeCell ref="WRW144:WSE144"/>
    <mergeCell ref="WSF144:WSN144"/>
    <mergeCell ref="WPC144:WPK144"/>
    <mergeCell ref="WPL144:WPT144"/>
    <mergeCell ref="WPU144:WQC144"/>
    <mergeCell ref="WQD144:WQL144"/>
    <mergeCell ref="WQM144:WQU144"/>
    <mergeCell ref="WNJ144:WNR144"/>
    <mergeCell ref="WNS144:WOA144"/>
    <mergeCell ref="WOB144:WOJ144"/>
    <mergeCell ref="WOK144:WOS144"/>
    <mergeCell ref="WOT144:WPB144"/>
    <mergeCell ref="WLQ144:WLY144"/>
    <mergeCell ref="WLZ144:WMH144"/>
    <mergeCell ref="WMI144:WMQ144"/>
    <mergeCell ref="WMR144:WMZ144"/>
    <mergeCell ref="WNA144:WNI144"/>
    <mergeCell ref="WXT144:WYB144"/>
    <mergeCell ref="WYC144:WYK144"/>
    <mergeCell ref="WYL144:WYT144"/>
    <mergeCell ref="WYU144:WZC144"/>
    <mergeCell ref="WZD144:WZL144"/>
    <mergeCell ref="WWA144:WWI144"/>
    <mergeCell ref="WWJ144:WWR144"/>
    <mergeCell ref="WWS144:WXA144"/>
    <mergeCell ref="WXB144:WXJ144"/>
    <mergeCell ref="WXK144:WXS144"/>
    <mergeCell ref="WUH144:WUP144"/>
    <mergeCell ref="WUQ144:WUY144"/>
    <mergeCell ref="WUZ144:WVH144"/>
    <mergeCell ref="WVI144:WVQ144"/>
    <mergeCell ref="WVR144:WVZ144"/>
    <mergeCell ref="WSO144:WSW144"/>
    <mergeCell ref="WSX144:WTF144"/>
    <mergeCell ref="WTG144:WTO144"/>
    <mergeCell ref="WTP144:WTX144"/>
    <mergeCell ref="WTY144:WUG144"/>
    <mergeCell ref="XER144:XEZ144"/>
    <mergeCell ref="XFA144:XFD144"/>
    <mergeCell ref="XCY144:XDG144"/>
    <mergeCell ref="XDH144:XDP144"/>
    <mergeCell ref="XDQ144:XDY144"/>
    <mergeCell ref="XDZ144:XEH144"/>
    <mergeCell ref="XEI144:XEQ144"/>
    <mergeCell ref="XBF144:XBN144"/>
    <mergeCell ref="XBO144:XBW144"/>
    <mergeCell ref="XBX144:XCF144"/>
    <mergeCell ref="XCG144:XCO144"/>
    <mergeCell ref="XCP144:XCX144"/>
    <mergeCell ref="WZM144:WZU144"/>
    <mergeCell ref="WZV144:XAD144"/>
    <mergeCell ref="XAE144:XAM144"/>
    <mergeCell ref="XAN144:XAV144"/>
    <mergeCell ref="XAW144:XBE144"/>
  </mergeCells>
  <phoneticPr fontId="38" type="noConversion"/>
  <conditionalFormatting sqref="F132:H132 H130:H131 F137:H137 H135 H140 H105 H97 H85 H63 H72 H76 H49 H54 H29 F7:H7 H11 H17 H181 H161 H149 H186 H199 H208 H212 H222 H234 H242 H256 H269 H282 H312 H317 H322">
    <cfRule type="cellIs" dxfId="2" priority="41" stopIfTrue="1" operator="equal">
      <formula>0</formula>
    </cfRule>
  </conditionalFormatting>
  <printOptions horizontalCentered="1"/>
  <pageMargins left="0.19685039370078741" right="0.19685039370078741" top="0.59055118110236227" bottom="0.39370078740157483" header="0" footer="0"/>
  <pageSetup paperSize="9" scale="58" fitToHeight="0" orientation="portrait" horizontalDpi="4294967295" verticalDpi="4294967295" r:id="rId1"/>
  <headerFooter alignWithMargins="0">
    <oddFooter>Página &amp;P de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327"/>
  <sheetViews>
    <sheetView showGridLines="0" view="pageBreakPreview" topLeftCell="A302" zoomScale="85" zoomScaleNormal="70" zoomScaleSheetLayoutView="85" workbookViewId="0">
      <selection activeCell="G327" sqref="A1:G327"/>
    </sheetView>
  </sheetViews>
  <sheetFormatPr defaultColWidth="9" defaultRowHeight="13.2" outlineLevelRow="1"/>
  <cols>
    <col min="1" max="1" width="9.59765625" style="3" customWidth="1"/>
    <col min="2" max="3" width="12.59765625" style="3" customWidth="1"/>
    <col min="4" max="4" width="65.8984375" style="4" customWidth="1"/>
    <col min="5" max="5" width="7.59765625" style="2" customWidth="1"/>
    <col min="6" max="6" width="10.19921875" style="2" customWidth="1"/>
    <col min="7" max="7" width="33.59765625" style="9" customWidth="1"/>
    <col min="8" max="8" width="6.19921875" style="1" customWidth="1"/>
    <col min="9" max="9" width="11.59765625" style="20" customWidth="1"/>
    <col min="10" max="16384" width="9" style="1"/>
  </cols>
  <sheetData>
    <row r="1" spans="1:7" ht="43.2" customHeight="1">
      <c r="A1" s="738" t="s">
        <v>216</v>
      </c>
      <c r="B1" s="739"/>
      <c r="C1" s="739"/>
      <c r="D1" s="739"/>
      <c r="E1" s="739"/>
      <c r="F1" s="739"/>
      <c r="G1" s="740"/>
    </row>
    <row r="2" spans="1:7" ht="43.2" customHeight="1">
      <c r="A2" s="741" t="s">
        <v>198</v>
      </c>
      <c r="B2" s="742"/>
      <c r="C2" s="742"/>
      <c r="D2" s="742"/>
      <c r="E2" s="742"/>
      <c r="F2" s="742"/>
      <c r="G2" s="745"/>
    </row>
    <row r="3" spans="1:7" ht="22.2" customHeight="1">
      <c r="A3" s="741" t="str">
        <f>'2 SALAS - 127V_BLOCOS'!A3:E3</f>
        <v>OBRA: REFORMA E AMPLIAÇÃO DA ESCOLA MUNICIPAL NOSSA SENHORA APARECIDA E ESCOLA MUNICIPAL CORONEL JOSÉ ELOI BENEDITO</v>
      </c>
      <c r="B3" s="742"/>
      <c r="C3" s="742"/>
      <c r="D3" s="742"/>
      <c r="E3" s="742"/>
      <c r="F3" s="742"/>
      <c r="G3" s="745"/>
    </row>
    <row r="4" spans="1:7" ht="20.100000000000001" customHeight="1">
      <c r="A4" s="741" t="str">
        <f>'2 SALAS - 127V_BLOCOS'!A4:E4</f>
        <v>LOCAL:  RUA ZUMIRA NICOMEDES, S/Nº, PALMITAL DOS CARVALHOS E  RUA DOS EXPEDICIONÁRIOS, 47, CENTRO -SENHORA DOS REMÉDIOS - MG</v>
      </c>
      <c r="B4" s="742"/>
      <c r="C4" s="742"/>
      <c r="D4" s="742"/>
      <c r="E4" s="742"/>
      <c r="F4" s="742"/>
      <c r="G4" s="745"/>
    </row>
    <row r="5" spans="1:7" ht="27.6" customHeight="1" thickBot="1">
      <c r="A5" s="757" t="s">
        <v>199</v>
      </c>
      <c r="B5" s="758"/>
      <c r="C5" s="758"/>
      <c r="D5" s="758"/>
      <c r="E5" s="758"/>
      <c r="F5" s="758"/>
      <c r="G5" s="759"/>
    </row>
    <row r="6" spans="1:7" ht="44.25" customHeight="1" thickBot="1">
      <c r="A6" s="30" t="s">
        <v>12</v>
      </c>
      <c r="B6" s="26" t="s">
        <v>13</v>
      </c>
      <c r="C6" s="26" t="s">
        <v>14</v>
      </c>
      <c r="D6" s="26" t="s">
        <v>15</v>
      </c>
      <c r="E6" s="26" t="s">
        <v>90</v>
      </c>
      <c r="F6" s="27" t="s">
        <v>16</v>
      </c>
      <c r="G6" s="682" t="s">
        <v>218</v>
      </c>
    </row>
    <row r="7" spans="1:7" ht="4.95" customHeight="1">
      <c r="A7" s="625"/>
      <c r="B7" s="611"/>
      <c r="C7" s="611"/>
      <c r="D7" s="626"/>
      <c r="E7" s="611"/>
      <c r="F7" s="611"/>
      <c r="G7" s="683"/>
    </row>
    <row r="8" spans="1:7" ht="20.100000000000001" customHeight="1">
      <c r="A8" s="619">
        <v>1</v>
      </c>
      <c r="B8" s="41"/>
      <c r="C8" s="41"/>
      <c r="D8" s="39" t="s">
        <v>78</v>
      </c>
      <c r="E8" s="39"/>
      <c r="F8" s="39"/>
      <c r="G8" s="684"/>
    </row>
    <row r="9" spans="1:7" ht="71.400000000000006" customHeight="1" outlineLevel="1">
      <c r="A9" s="621" t="s">
        <v>18</v>
      </c>
      <c r="B9" s="50" t="s">
        <v>104</v>
      </c>
      <c r="C9" s="50" t="s">
        <v>29</v>
      </c>
      <c r="D9" s="49" t="s">
        <v>105</v>
      </c>
      <c r="E9" s="5" t="s">
        <v>106</v>
      </c>
      <c r="F9" s="526">
        <f>1.5*3</f>
        <v>4.5</v>
      </c>
      <c r="G9" s="685" t="s">
        <v>217</v>
      </c>
    </row>
    <row r="10" spans="1:7" ht="20.100000000000001" customHeight="1">
      <c r="A10" s="619">
        <v>2</v>
      </c>
      <c r="B10" s="41"/>
      <c r="C10" s="41"/>
      <c r="D10" s="39" t="s">
        <v>88</v>
      </c>
      <c r="E10" s="39"/>
      <c r="F10" s="39"/>
      <c r="G10" s="684"/>
    </row>
    <row r="11" spans="1:7" ht="37.200000000000003" customHeight="1" outlineLevel="1">
      <c r="A11" s="628" t="s">
        <v>30</v>
      </c>
      <c r="B11" s="33">
        <v>93358</v>
      </c>
      <c r="C11" s="35" t="s">
        <v>102</v>
      </c>
      <c r="D11" s="52" t="s">
        <v>109</v>
      </c>
      <c r="E11" s="35" t="s">
        <v>108</v>
      </c>
      <c r="F11" s="527">
        <f>'ANEXO A MC'!A43</f>
        <v>7.8999999999999986</v>
      </c>
      <c r="G11" s="686" t="s">
        <v>249</v>
      </c>
    </row>
    <row r="12" spans="1:7" ht="31.2" customHeight="1" outlineLevel="1">
      <c r="A12" s="628" t="s">
        <v>31</v>
      </c>
      <c r="B12" s="33" t="s">
        <v>110</v>
      </c>
      <c r="C12" s="35" t="s">
        <v>29</v>
      </c>
      <c r="D12" s="52" t="s">
        <v>111</v>
      </c>
      <c r="E12" s="5" t="s">
        <v>106</v>
      </c>
      <c r="F12" s="527">
        <f>'ANEXO A MC'!B43</f>
        <v>11.469999999999999</v>
      </c>
      <c r="G12" s="686" t="s">
        <v>249</v>
      </c>
    </row>
    <row r="13" spans="1:7" ht="46.2" customHeight="1" outlineLevel="1">
      <c r="A13" s="628" t="s">
        <v>32</v>
      </c>
      <c r="B13" s="51">
        <v>93382</v>
      </c>
      <c r="C13" s="35" t="s">
        <v>102</v>
      </c>
      <c r="D13" s="52" t="s">
        <v>112</v>
      </c>
      <c r="E13" s="35" t="s">
        <v>108</v>
      </c>
      <c r="F13" s="527">
        <f>F11-('ANEXO A MC'!J10+'ANEXO A MC'!I21)</f>
        <v>2.1654999999999998</v>
      </c>
      <c r="G13" s="686" t="s">
        <v>250</v>
      </c>
    </row>
    <row r="14" spans="1:7" ht="20.100000000000001" customHeight="1" outlineLevel="1">
      <c r="A14" s="623"/>
      <c r="B14" s="21"/>
      <c r="C14" s="21"/>
      <c r="D14" s="21"/>
      <c r="E14" s="21"/>
      <c r="F14" s="21"/>
      <c r="G14" s="687" t="s">
        <v>50</v>
      </c>
    </row>
    <row r="15" spans="1:7" ht="20.100000000000001" customHeight="1">
      <c r="A15" s="625"/>
      <c r="B15" s="611"/>
      <c r="C15" s="611"/>
      <c r="D15" s="626"/>
      <c r="E15" s="611"/>
      <c r="F15" s="611"/>
      <c r="G15" s="683"/>
    </row>
    <row r="16" spans="1:7" ht="20.100000000000001" customHeight="1">
      <c r="A16" s="619">
        <v>3</v>
      </c>
      <c r="B16" s="41"/>
      <c r="C16" s="41"/>
      <c r="D16" s="39" t="s">
        <v>48</v>
      </c>
      <c r="E16" s="39"/>
      <c r="F16" s="39"/>
      <c r="G16" s="684"/>
    </row>
    <row r="17" spans="1:7" ht="20.100000000000001" customHeight="1" outlineLevel="1">
      <c r="A17" s="629" t="s">
        <v>19</v>
      </c>
      <c r="B17" s="40"/>
      <c r="C17" s="40"/>
      <c r="D17" s="42" t="s">
        <v>321</v>
      </c>
      <c r="E17" s="43"/>
      <c r="F17" s="43"/>
      <c r="G17" s="688"/>
    </row>
    <row r="18" spans="1:7" ht="34.200000000000003" customHeight="1" outlineLevel="1">
      <c r="A18" s="621" t="s">
        <v>55</v>
      </c>
      <c r="B18" s="34">
        <v>96619</v>
      </c>
      <c r="C18" s="35" t="s">
        <v>102</v>
      </c>
      <c r="D18" s="52" t="s">
        <v>114</v>
      </c>
      <c r="E18" s="5" t="s">
        <v>106</v>
      </c>
      <c r="F18" s="528">
        <f>'ANEXO A MC'!H10</f>
        <v>0.31849999999999995</v>
      </c>
      <c r="G18" s="686" t="s">
        <v>249</v>
      </c>
    </row>
    <row r="19" spans="1:7" ht="31.2" customHeight="1" outlineLevel="1">
      <c r="A19" s="621" t="s">
        <v>406</v>
      </c>
      <c r="B19" s="33" t="s">
        <v>116</v>
      </c>
      <c r="C19" s="35" t="s">
        <v>29</v>
      </c>
      <c r="D19" s="52" t="s">
        <v>118</v>
      </c>
      <c r="E19" s="5" t="s">
        <v>121</v>
      </c>
      <c r="F19" s="528">
        <f>'MC III'!J7</f>
        <v>83.418399999999991</v>
      </c>
      <c r="G19" s="686" t="s">
        <v>251</v>
      </c>
    </row>
    <row r="20" spans="1:7" ht="41.4" customHeight="1" outlineLevel="1">
      <c r="A20" s="621" t="s">
        <v>56</v>
      </c>
      <c r="B20" s="33" t="s">
        <v>122</v>
      </c>
      <c r="C20" s="35" t="s">
        <v>29</v>
      </c>
      <c r="D20" s="52" t="s">
        <v>123</v>
      </c>
      <c r="E20" s="5" t="s">
        <v>108</v>
      </c>
      <c r="F20" s="526">
        <f>'ANEXO A MC'!J10</f>
        <v>3.8219999999999992</v>
      </c>
      <c r="G20" s="686" t="s">
        <v>249</v>
      </c>
    </row>
    <row r="21" spans="1:7" ht="20.100000000000001" customHeight="1" outlineLevel="1">
      <c r="A21" s="629" t="s">
        <v>25</v>
      </c>
      <c r="B21" s="40"/>
      <c r="C21" s="40"/>
      <c r="D21" s="42" t="s">
        <v>87</v>
      </c>
      <c r="E21" s="43"/>
      <c r="F21" s="43"/>
      <c r="G21" s="688"/>
    </row>
    <row r="22" spans="1:7" ht="31.2" customHeight="1" outlineLevel="1">
      <c r="A22" s="628" t="s">
        <v>57</v>
      </c>
      <c r="B22" s="33" t="s">
        <v>124</v>
      </c>
      <c r="C22" s="35" t="s">
        <v>29</v>
      </c>
      <c r="D22" s="52" t="s">
        <v>125</v>
      </c>
      <c r="E22" s="5" t="s">
        <v>108</v>
      </c>
      <c r="F22" s="526">
        <f>'ANEXO A MC'!H21</f>
        <v>0.38250000000000001</v>
      </c>
      <c r="G22" s="686" t="s">
        <v>249</v>
      </c>
    </row>
    <row r="23" spans="1:7" ht="31.2" customHeight="1" outlineLevel="1">
      <c r="A23" s="628" t="s">
        <v>407</v>
      </c>
      <c r="B23" s="33" t="s">
        <v>115</v>
      </c>
      <c r="C23" s="35" t="s">
        <v>29</v>
      </c>
      <c r="D23" s="52" t="s">
        <v>119</v>
      </c>
      <c r="E23" s="5" t="s">
        <v>121</v>
      </c>
      <c r="F23" s="526">
        <f>'MC III'!J12</f>
        <v>94.400999999999996</v>
      </c>
      <c r="G23" s="686" t="s">
        <v>251</v>
      </c>
    </row>
    <row r="24" spans="1:7" ht="31.2" customHeight="1" outlineLevel="1">
      <c r="A24" s="628" t="s">
        <v>408</v>
      </c>
      <c r="B24" s="33" t="s">
        <v>117</v>
      </c>
      <c r="C24" s="35" t="s">
        <v>29</v>
      </c>
      <c r="D24" s="52" t="s">
        <v>120</v>
      </c>
      <c r="E24" s="5" t="s">
        <v>121</v>
      </c>
      <c r="F24" s="526">
        <f>'MC III'!I12</f>
        <v>23.347799999999999</v>
      </c>
      <c r="G24" s="686" t="s">
        <v>251</v>
      </c>
    </row>
    <row r="25" spans="1:7" ht="41.4" customHeight="1" outlineLevel="1">
      <c r="A25" s="628" t="s">
        <v>58</v>
      </c>
      <c r="B25" s="33" t="s">
        <v>122</v>
      </c>
      <c r="C25" s="35" t="s">
        <v>29</v>
      </c>
      <c r="D25" s="52" t="s">
        <v>123</v>
      </c>
      <c r="E25" s="5" t="s">
        <v>108</v>
      </c>
      <c r="F25" s="526">
        <f>'ANEXO A MC'!I21</f>
        <v>1.9125000000000001</v>
      </c>
      <c r="G25" s="686" t="s">
        <v>249</v>
      </c>
    </row>
    <row r="26" spans="1:7" ht="20.100000000000001" customHeight="1" outlineLevel="1" collapsed="1">
      <c r="A26" s="623"/>
      <c r="B26" s="21"/>
      <c r="C26" s="21"/>
      <c r="D26" s="21"/>
      <c r="E26" s="21"/>
      <c r="F26" s="21"/>
      <c r="G26" s="687" t="s">
        <v>50</v>
      </c>
    </row>
    <row r="27" spans="1:7" ht="20.100000000000001" customHeight="1">
      <c r="A27" s="625"/>
      <c r="B27" s="611"/>
      <c r="C27" s="611"/>
      <c r="D27" s="626"/>
      <c r="E27" s="611"/>
      <c r="F27" s="611"/>
      <c r="G27" s="683"/>
    </row>
    <row r="28" spans="1:7" ht="20.100000000000001" customHeight="1">
      <c r="A28" s="619">
        <v>4</v>
      </c>
      <c r="B28" s="41"/>
      <c r="C28" s="41"/>
      <c r="D28" s="39" t="s">
        <v>79</v>
      </c>
      <c r="E28" s="39"/>
      <c r="F28" s="39"/>
      <c r="G28" s="689"/>
    </row>
    <row r="29" spans="1:7" ht="20.100000000000001" customHeight="1" outlineLevel="1">
      <c r="A29" s="629" t="s">
        <v>20</v>
      </c>
      <c r="B29" s="40"/>
      <c r="C29" s="40"/>
      <c r="D29" s="42" t="s">
        <v>41</v>
      </c>
      <c r="E29" s="43"/>
      <c r="F29" s="43"/>
      <c r="G29" s="688"/>
    </row>
    <row r="30" spans="1:7" ht="49.2" customHeight="1" outlineLevel="1">
      <c r="A30" s="628" t="s">
        <v>59</v>
      </c>
      <c r="B30" s="33">
        <v>92443</v>
      </c>
      <c r="C30" s="35" t="s">
        <v>102</v>
      </c>
      <c r="D30" s="52" t="s">
        <v>126</v>
      </c>
      <c r="E30" s="5" t="s">
        <v>106</v>
      </c>
      <c r="F30" s="526">
        <f>'MC III'!K28</f>
        <v>37.44</v>
      </c>
      <c r="G30" s="686" t="s">
        <v>251</v>
      </c>
    </row>
    <row r="31" spans="1:7" ht="31.2" customHeight="1" outlineLevel="1">
      <c r="A31" s="628" t="s">
        <v>60</v>
      </c>
      <c r="B31" s="33" t="s">
        <v>115</v>
      </c>
      <c r="C31" s="35" t="s">
        <v>29</v>
      </c>
      <c r="D31" s="52" t="s">
        <v>119</v>
      </c>
      <c r="E31" s="5" t="s">
        <v>121</v>
      </c>
      <c r="F31" s="526">
        <f>'MC III'!J28</f>
        <v>102.6688</v>
      </c>
      <c r="G31" s="686" t="s">
        <v>251</v>
      </c>
    </row>
    <row r="32" spans="1:7" ht="31.2" customHeight="1" outlineLevel="1">
      <c r="A32" s="628" t="s">
        <v>409</v>
      </c>
      <c r="B32" s="33" t="s">
        <v>117</v>
      </c>
      <c r="C32" s="35" t="s">
        <v>29</v>
      </c>
      <c r="D32" s="52" t="s">
        <v>120</v>
      </c>
      <c r="E32" s="5" t="s">
        <v>121</v>
      </c>
      <c r="F32" s="526">
        <f>'MC III'!I28</f>
        <v>26.809640000000002</v>
      </c>
      <c r="G32" s="686" t="s">
        <v>251</v>
      </c>
    </row>
    <row r="33" spans="1:7" ht="31.2" customHeight="1" outlineLevel="1">
      <c r="A33" s="628" t="s">
        <v>61</v>
      </c>
      <c r="B33" s="33" t="s">
        <v>127</v>
      </c>
      <c r="C33" s="35" t="s">
        <v>29</v>
      </c>
      <c r="D33" s="52" t="s">
        <v>128</v>
      </c>
      <c r="E33" s="5" t="s">
        <v>108</v>
      </c>
      <c r="F33" s="526">
        <f>'ANEXO A MC'!I39</f>
        <v>1.7257500000000001</v>
      </c>
      <c r="G33" s="686" t="s">
        <v>249</v>
      </c>
    </row>
    <row r="34" spans="1:7" ht="20.100000000000001" customHeight="1" outlineLevel="1">
      <c r="A34" s="629" t="s">
        <v>21</v>
      </c>
      <c r="B34" s="40"/>
      <c r="C34" s="40"/>
      <c r="D34" s="42" t="s">
        <v>42</v>
      </c>
      <c r="E34" s="43"/>
      <c r="F34" s="43"/>
      <c r="G34" s="688"/>
    </row>
    <row r="35" spans="1:7" ht="49.2" customHeight="1" outlineLevel="1">
      <c r="A35" s="628" t="s">
        <v>62</v>
      </c>
      <c r="B35" s="33">
        <v>92479</v>
      </c>
      <c r="C35" s="35" t="s">
        <v>102</v>
      </c>
      <c r="D35" s="52" t="s">
        <v>129</v>
      </c>
      <c r="E35" s="5" t="s">
        <v>106</v>
      </c>
      <c r="F35" s="526">
        <f>'MC III'!K17</f>
        <v>22.95</v>
      </c>
      <c r="G35" s="686" t="s">
        <v>251</v>
      </c>
    </row>
    <row r="36" spans="1:7" ht="31.2" customHeight="1" outlineLevel="1">
      <c r="A36" s="628" t="s">
        <v>410</v>
      </c>
      <c r="B36" s="33" t="s">
        <v>115</v>
      </c>
      <c r="C36" s="35" t="s">
        <v>29</v>
      </c>
      <c r="D36" s="52" t="s">
        <v>119</v>
      </c>
      <c r="E36" s="5" t="s">
        <v>121</v>
      </c>
      <c r="F36" s="526">
        <f>'MC III'!J17</f>
        <v>94.400999999999996</v>
      </c>
      <c r="G36" s="686" t="s">
        <v>251</v>
      </c>
    </row>
    <row r="37" spans="1:7" ht="31.2" customHeight="1" outlineLevel="1">
      <c r="A37" s="628" t="s">
        <v>411</v>
      </c>
      <c r="B37" s="33" t="s">
        <v>117</v>
      </c>
      <c r="C37" s="35" t="s">
        <v>29</v>
      </c>
      <c r="D37" s="52" t="s">
        <v>120</v>
      </c>
      <c r="E37" s="5" t="s">
        <v>121</v>
      </c>
      <c r="F37" s="526">
        <f>'MC III'!I17</f>
        <v>23.903699999999997</v>
      </c>
      <c r="G37" s="686" t="s">
        <v>251</v>
      </c>
    </row>
    <row r="38" spans="1:7" ht="31.2" customHeight="1" outlineLevel="1">
      <c r="A38" s="628" t="s">
        <v>81</v>
      </c>
      <c r="B38" s="33" t="s">
        <v>127</v>
      </c>
      <c r="C38" s="35" t="s">
        <v>29</v>
      </c>
      <c r="D38" s="52" t="s">
        <v>128</v>
      </c>
      <c r="E38" s="5" t="s">
        <v>108</v>
      </c>
      <c r="F38" s="526">
        <f>'MC III'!H17</f>
        <v>1.7212499999999999</v>
      </c>
      <c r="G38" s="686" t="s">
        <v>249</v>
      </c>
    </row>
    <row r="39" spans="1:7" ht="20.100000000000001" customHeight="1" outlineLevel="1">
      <c r="A39" s="629" t="s">
        <v>22</v>
      </c>
      <c r="B39" s="40"/>
      <c r="C39" s="40"/>
      <c r="D39" s="42" t="s">
        <v>84</v>
      </c>
      <c r="E39" s="43"/>
      <c r="F39" s="43"/>
      <c r="G39" s="688"/>
    </row>
    <row r="40" spans="1:7" ht="48" customHeight="1" outlineLevel="1">
      <c r="A40" s="628" t="s">
        <v>63</v>
      </c>
      <c r="B40" s="33">
        <v>101964</v>
      </c>
      <c r="C40" s="35" t="s">
        <v>102</v>
      </c>
      <c r="D40" s="55" t="s">
        <v>130</v>
      </c>
      <c r="E40" s="5" t="s">
        <v>106</v>
      </c>
      <c r="F40" s="525">
        <v>118.07</v>
      </c>
      <c r="G40" s="686" t="s">
        <v>251</v>
      </c>
    </row>
    <row r="41" spans="1:7" ht="33.6" customHeight="1" outlineLevel="1">
      <c r="A41" s="628" t="s">
        <v>262</v>
      </c>
      <c r="B41" s="33" t="s">
        <v>127</v>
      </c>
      <c r="C41" s="35" t="s">
        <v>29</v>
      </c>
      <c r="D41" s="52" t="s">
        <v>128</v>
      </c>
      <c r="E41" s="5" t="s">
        <v>108</v>
      </c>
      <c r="F41" s="525">
        <f>F40*0.03</f>
        <v>3.5420999999999996</v>
      </c>
      <c r="G41" s="686" t="s">
        <v>251</v>
      </c>
    </row>
    <row r="42" spans="1:7" ht="48" customHeight="1" outlineLevel="1">
      <c r="A42" s="628" t="s">
        <v>263</v>
      </c>
      <c r="B42" s="199" t="s">
        <v>264</v>
      </c>
      <c r="C42" s="198" t="s">
        <v>29</v>
      </c>
      <c r="D42" s="200" t="s">
        <v>265</v>
      </c>
      <c r="E42" s="201" t="s">
        <v>266</v>
      </c>
      <c r="F42" s="525">
        <v>118.07</v>
      </c>
      <c r="G42" s="686" t="s">
        <v>328</v>
      </c>
    </row>
    <row r="43" spans="1:7" ht="20.100000000000001" customHeight="1" outlineLevel="1">
      <c r="A43" s="629" t="s">
        <v>44</v>
      </c>
      <c r="B43" s="40"/>
      <c r="C43" s="40"/>
      <c r="D43" s="42" t="s">
        <v>85</v>
      </c>
      <c r="E43" s="43"/>
      <c r="F43" s="43"/>
      <c r="G43" s="688"/>
    </row>
    <row r="44" spans="1:7" ht="31.2" customHeight="1" outlineLevel="1">
      <c r="A44" s="628" t="s">
        <v>64</v>
      </c>
      <c r="B44" s="33">
        <v>93184</v>
      </c>
      <c r="C44" s="35" t="s">
        <v>102</v>
      </c>
      <c r="D44" s="55" t="s">
        <v>131</v>
      </c>
      <c r="E44" s="5" t="s">
        <v>113</v>
      </c>
      <c r="F44" s="526">
        <f>(0.8+0.3)*2</f>
        <v>2.2000000000000002</v>
      </c>
      <c r="G44" s="685" t="s">
        <v>388</v>
      </c>
    </row>
    <row r="45" spans="1:7" ht="45.6" customHeight="1" outlineLevel="1">
      <c r="A45" s="628" t="s">
        <v>267</v>
      </c>
      <c r="B45" s="222">
        <v>93182</v>
      </c>
      <c r="C45" s="35" t="s">
        <v>102</v>
      </c>
      <c r="D45" s="55" t="s">
        <v>268</v>
      </c>
      <c r="E45" s="5" t="s">
        <v>113</v>
      </c>
      <c r="F45" s="526">
        <f>(2.5*4)</f>
        <v>10</v>
      </c>
      <c r="G45" s="686" t="s">
        <v>389</v>
      </c>
    </row>
    <row r="46" spans="1:7" ht="20.100000000000001" customHeight="1" outlineLevel="1">
      <c r="A46" s="623"/>
      <c r="B46" s="21"/>
      <c r="C46" s="21"/>
      <c r="D46" s="21"/>
      <c r="E46" s="21"/>
      <c r="F46" s="21"/>
      <c r="G46" s="687" t="s">
        <v>50</v>
      </c>
    </row>
    <row r="47" spans="1:7" ht="20.100000000000001" customHeight="1">
      <c r="A47" s="625"/>
      <c r="B47" s="611"/>
      <c r="C47" s="611"/>
      <c r="D47" s="626"/>
      <c r="E47" s="611"/>
      <c r="F47" s="611"/>
      <c r="G47" s="683"/>
    </row>
    <row r="48" spans="1:7" ht="20.100000000000001" customHeight="1">
      <c r="A48" s="619">
        <v>5</v>
      </c>
      <c r="B48" s="41"/>
      <c r="C48" s="41"/>
      <c r="D48" s="39" t="s">
        <v>95</v>
      </c>
      <c r="E48" s="39"/>
      <c r="F48" s="39"/>
      <c r="G48" s="689"/>
    </row>
    <row r="49" spans="1:12" ht="20.100000000000001" customHeight="1" outlineLevel="1">
      <c r="A49" s="629" t="s">
        <v>23</v>
      </c>
      <c r="B49" s="7"/>
      <c r="C49" s="7"/>
      <c r="D49" s="36" t="s">
        <v>33</v>
      </c>
      <c r="E49" s="35"/>
      <c r="F49" s="35"/>
      <c r="G49" s="688"/>
    </row>
    <row r="50" spans="1:12" s="20" customFormat="1" ht="38.4" customHeight="1" outlineLevel="1">
      <c r="A50" s="628" t="s">
        <v>65</v>
      </c>
      <c r="B50" s="33" t="s">
        <v>175</v>
      </c>
      <c r="C50" s="35" t="s">
        <v>29</v>
      </c>
      <c r="D50" s="55" t="s">
        <v>176</v>
      </c>
      <c r="E50" s="5" t="s">
        <v>106</v>
      </c>
      <c r="F50" s="529">
        <f>'ANEXO A MC (2)'!H29</f>
        <v>115.58499999999999</v>
      </c>
      <c r="G50" s="686" t="str">
        <f>G76</f>
        <v>DADOS RETIRADOS DE ANEXO III - ANEXO À MEMORIAL DE CÁLCULO</v>
      </c>
      <c r="H50" s="1"/>
      <c r="J50" s="1"/>
      <c r="K50" s="1"/>
      <c r="L50" s="1"/>
    </row>
    <row r="51" spans="1:12" s="20" customFormat="1" ht="20.100000000000001" customHeight="1" outlineLevel="1">
      <c r="A51" s="623"/>
      <c r="B51" s="21"/>
      <c r="C51" s="21"/>
      <c r="D51" s="21"/>
      <c r="E51" s="21"/>
      <c r="F51" s="21"/>
      <c r="G51" s="687" t="s">
        <v>50</v>
      </c>
      <c r="H51" s="1"/>
      <c r="J51" s="1"/>
      <c r="K51" s="1"/>
      <c r="L51" s="1"/>
    </row>
    <row r="52" spans="1:12" s="20" customFormat="1" ht="20.100000000000001" customHeight="1">
      <c r="A52" s="625"/>
      <c r="B52" s="611"/>
      <c r="C52" s="611"/>
      <c r="D52" s="626"/>
      <c r="E52" s="611"/>
      <c r="F52" s="611"/>
      <c r="G52" s="683"/>
      <c r="H52" s="1"/>
      <c r="J52" s="1"/>
      <c r="K52" s="1"/>
      <c r="L52" s="1"/>
    </row>
    <row r="53" spans="1:12" s="20" customFormat="1" ht="20.100000000000001" customHeight="1">
      <c r="A53" s="619">
        <v>6</v>
      </c>
      <c r="B53" s="41"/>
      <c r="C53" s="41"/>
      <c r="D53" s="39" t="s">
        <v>80</v>
      </c>
      <c r="E53" s="39"/>
      <c r="F53" s="39"/>
      <c r="G53" s="689"/>
      <c r="H53" s="1"/>
      <c r="J53" s="1"/>
      <c r="K53" s="1"/>
      <c r="L53" s="1"/>
    </row>
    <row r="54" spans="1:12" s="20" customFormat="1" ht="20.100000000000001" customHeight="1" outlineLevel="1">
      <c r="A54" s="629" t="s">
        <v>24</v>
      </c>
      <c r="B54" s="40"/>
      <c r="C54" s="40"/>
      <c r="D54" s="44" t="s">
        <v>43</v>
      </c>
      <c r="E54" s="44"/>
      <c r="F54" s="44"/>
      <c r="G54" s="688"/>
      <c r="H54" s="1"/>
      <c r="J54" s="1"/>
      <c r="K54" s="1"/>
      <c r="L54" s="1"/>
    </row>
    <row r="55" spans="1:12" s="20" customFormat="1" ht="67.8" customHeight="1" outlineLevel="1">
      <c r="A55" s="649" t="s">
        <v>66</v>
      </c>
      <c r="B55" s="35">
        <v>90843</v>
      </c>
      <c r="C55" s="35" t="s">
        <v>102</v>
      </c>
      <c r="D55" s="52" t="s">
        <v>183</v>
      </c>
      <c r="E55" s="38" t="s">
        <v>107</v>
      </c>
      <c r="F55" s="528">
        <v>2</v>
      </c>
      <c r="G55" s="688" t="s">
        <v>269</v>
      </c>
      <c r="H55" s="46"/>
      <c r="J55" s="1"/>
      <c r="K55" s="1"/>
      <c r="L55" s="1"/>
    </row>
    <row r="56" spans="1:12" s="20" customFormat="1" ht="20.100000000000001" customHeight="1" outlineLevel="1">
      <c r="A56" s="629" t="s">
        <v>34</v>
      </c>
      <c r="B56" s="35"/>
      <c r="C56" s="35"/>
      <c r="D56" s="36" t="s">
        <v>47</v>
      </c>
      <c r="E56" s="35"/>
      <c r="F56" s="35"/>
      <c r="G56" s="688"/>
      <c r="H56" s="1"/>
      <c r="J56" s="1"/>
      <c r="K56" s="1"/>
      <c r="L56" s="1"/>
    </row>
    <row r="57" spans="1:12" s="20" customFormat="1" ht="40.200000000000003" customHeight="1" outlineLevel="1">
      <c r="A57" s="628" t="s">
        <v>67</v>
      </c>
      <c r="B57" s="35" t="s">
        <v>184</v>
      </c>
      <c r="C57" s="35" t="s">
        <v>29</v>
      </c>
      <c r="D57" s="52" t="s">
        <v>185</v>
      </c>
      <c r="E57" s="35" t="s">
        <v>106</v>
      </c>
      <c r="F57" s="527">
        <f>0.8*2*2*0.5*1</f>
        <v>1.6</v>
      </c>
      <c r="G57" s="686" t="s">
        <v>391</v>
      </c>
      <c r="H57" s="1"/>
      <c r="J57" s="1"/>
      <c r="K57" s="1"/>
      <c r="L57" s="1"/>
    </row>
    <row r="58" spans="1:12" ht="20.100000000000001" customHeight="1" outlineLevel="1">
      <c r="A58" s="629" t="s">
        <v>45</v>
      </c>
      <c r="B58" s="40"/>
      <c r="C58" s="40"/>
      <c r="D58" s="44" t="s">
        <v>89</v>
      </c>
      <c r="E58" s="44"/>
      <c r="F58" s="44"/>
      <c r="G58" s="688"/>
    </row>
    <row r="59" spans="1:12" ht="61.8" customHeight="1" outlineLevel="1">
      <c r="A59" s="628" t="s">
        <v>412</v>
      </c>
      <c r="B59" s="35" t="s">
        <v>182</v>
      </c>
      <c r="C59" s="35" t="s">
        <v>29</v>
      </c>
      <c r="D59" s="52" t="s">
        <v>181</v>
      </c>
      <c r="E59" s="38" t="s">
        <v>106</v>
      </c>
      <c r="F59" s="530">
        <f>(2.2*4)</f>
        <v>8.8000000000000007</v>
      </c>
      <c r="G59" s="686" t="s">
        <v>392</v>
      </c>
      <c r="H59" s="46"/>
    </row>
    <row r="60" spans="1:12" ht="20.100000000000001" customHeight="1" outlineLevel="1">
      <c r="A60" s="623"/>
      <c r="B60" s="21"/>
      <c r="C60" s="21"/>
      <c r="D60" s="21"/>
      <c r="E60" s="21"/>
      <c r="F60" s="21"/>
      <c r="G60" s="687" t="s">
        <v>50</v>
      </c>
    </row>
    <row r="61" spans="1:12" ht="20.100000000000001" customHeight="1">
      <c r="A61" s="625"/>
      <c r="B61" s="611"/>
      <c r="C61" s="611"/>
      <c r="D61" s="626"/>
      <c r="E61" s="611"/>
      <c r="F61" s="611"/>
      <c r="G61" s="683"/>
    </row>
    <row r="62" spans="1:12" ht="20.100000000000001" customHeight="1">
      <c r="A62" s="619">
        <v>7</v>
      </c>
      <c r="B62" s="41"/>
      <c r="C62" s="41"/>
      <c r="D62" s="39" t="s">
        <v>86</v>
      </c>
      <c r="E62" s="39"/>
      <c r="F62" s="39"/>
      <c r="G62" s="689"/>
    </row>
    <row r="63" spans="1:12" ht="45.6" customHeight="1" outlineLevel="1">
      <c r="A63" s="628" t="s">
        <v>26</v>
      </c>
      <c r="B63" s="33">
        <v>92540</v>
      </c>
      <c r="C63" s="35" t="s">
        <v>102</v>
      </c>
      <c r="D63" s="52" t="s">
        <v>133</v>
      </c>
      <c r="E63" s="5" t="s">
        <v>106</v>
      </c>
      <c r="F63" s="525">
        <v>136.55000000000001</v>
      </c>
      <c r="G63" s="686" t="s">
        <v>330</v>
      </c>
    </row>
    <row r="64" spans="1:12" ht="43.2" customHeight="1" outlineLevel="1">
      <c r="A64" s="628" t="s">
        <v>27</v>
      </c>
      <c r="B64" s="33">
        <v>102203</v>
      </c>
      <c r="C64" s="35" t="s">
        <v>102</v>
      </c>
      <c r="D64" s="52" t="s">
        <v>134</v>
      </c>
      <c r="E64" s="5" t="s">
        <v>106</v>
      </c>
      <c r="F64" s="525">
        <v>136.55000000000001</v>
      </c>
      <c r="G64" s="686" t="s">
        <v>330</v>
      </c>
    </row>
    <row r="65" spans="1:7" ht="46.8" customHeight="1" outlineLevel="1">
      <c r="A65" s="628" t="s">
        <v>53</v>
      </c>
      <c r="B65" s="33">
        <v>94441</v>
      </c>
      <c r="C65" s="35" t="s">
        <v>102</v>
      </c>
      <c r="D65" s="52" t="s">
        <v>135</v>
      </c>
      <c r="E65" s="5" t="s">
        <v>106</v>
      </c>
      <c r="F65" s="525">
        <v>16.55</v>
      </c>
      <c r="G65" s="686" t="s">
        <v>330</v>
      </c>
    </row>
    <row r="66" spans="1:7" ht="45.6" customHeight="1" outlineLevel="1">
      <c r="A66" s="628" t="s">
        <v>46</v>
      </c>
      <c r="B66" s="33">
        <v>94221</v>
      </c>
      <c r="C66" s="35" t="s">
        <v>102</v>
      </c>
      <c r="D66" s="52" t="s">
        <v>136</v>
      </c>
      <c r="E66" s="5" t="s">
        <v>106</v>
      </c>
      <c r="F66" s="525">
        <v>30.85</v>
      </c>
      <c r="G66" s="686" t="s">
        <v>393</v>
      </c>
    </row>
    <row r="67" spans="1:7" ht="45.6" customHeight="1" outlineLevel="1">
      <c r="A67" s="628" t="s">
        <v>413</v>
      </c>
      <c r="B67" s="33">
        <v>94227</v>
      </c>
      <c r="C67" s="35" t="s">
        <v>102</v>
      </c>
      <c r="D67" s="52" t="s">
        <v>336</v>
      </c>
      <c r="E67" s="5" t="s">
        <v>113</v>
      </c>
      <c r="F67" s="525">
        <v>47.8</v>
      </c>
      <c r="G67" s="686" t="s">
        <v>331</v>
      </c>
    </row>
    <row r="68" spans="1:7" ht="45.6" customHeight="1" outlineLevel="1">
      <c r="A68" s="628" t="s">
        <v>414</v>
      </c>
      <c r="B68" s="33">
        <v>89576</v>
      </c>
      <c r="C68" s="35" t="s">
        <v>102</v>
      </c>
      <c r="D68" s="52" t="s">
        <v>335</v>
      </c>
      <c r="E68" s="5" t="s">
        <v>113</v>
      </c>
      <c r="F68" s="525">
        <f>6*3.2</f>
        <v>19.200000000000003</v>
      </c>
      <c r="G68" s="686" t="s">
        <v>394</v>
      </c>
    </row>
    <row r="69" spans="1:7" ht="20.100000000000001" customHeight="1" outlineLevel="1">
      <c r="A69" s="623"/>
      <c r="B69" s="31"/>
      <c r="C69" s="21"/>
      <c r="D69" s="21"/>
      <c r="E69" s="21"/>
      <c r="F69" s="21"/>
      <c r="G69" s="687" t="s">
        <v>50</v>
      </c>
    </row>
    <row r="70" spans="1:7" ht="20.100000000000001" customHeight="1">
      <c r="A70" s="625"/>
      <c r="B70" s="611"/>
      <c r="C70" s="611"/>
      <c r="D70" s="626"/>
      <c r="E70" s="611"/>
      <c r="F70" s="611"/>
      <c r="G70" s="683"/>
    </row>
    <row r="71" spans="1:7" ht="20.100000000000001" customHeight="1">
      <c r="A71" s="619">
        <v>8</v>
      </c>
      <c r="B71" s="41"/>
      <c r="C71" s="41"/>
      <c r="D71" s="39" t="s">
        <v>72</v>
      </c>
      <c r="E71" s="39"/>
      <c r="F71" s="39"/>
      <c r="G71" s="689"/>
    </row>
    <row r="72" spans="1:7" ht="31.2" customHeight="1" outlineLevel="1">
      <c r="A72" s="628" t="s">
        <v>28</v>
      </c>
      <c r="B72" s="33">
        <v>98557</v>
      </c>
      <c r="C72" s="35" t="s">
        <v>102</v>
      </c>
      <c r="D72" s="52" t="s">
        <v>132</v>
      </c>
      <c r="E72" s="5" t="s">
        <v>106</v>
      </c>
      <c r="F72" s="525">
        <f>38.25*0.3*2</f>
        <v>22.95</v>
      </c>
      <c r="G72" s="686" t="s">
        <v>395</v>
      </c>
    </row>
    <row r="73" spans="1:7" ht="20.100000000000001" customHeight="1" outlineLevel="1">
      <c r="A73" s="623"/>
      <c r="B73" s="21"/>
      <c r="C73" s="21"/>
      <c r="D73" s="21"/>
      <c r="E73" s="21"/>
      <c r="F73" s="21"/>
      <c r="G73" s="687" t="s">
        <v>50</v>
      </c>
    </row>
    <row r="74" spans="1:7" ht="20.100000000000001" customHeight="1">
      <c r="A74" s="625"/>
      <c r="B74" s="611"/>
      <c r="C74" s="611"/>
      <c r="D74" s="626"/>
      <c r="E74" s="611"/>
      <c r="F74" s="611"/>
      <c r="G74" s="683"/>
    </row>
    <row r="75" spans="1:7" ht="20.100000000000001" customHeight="1">
      <c r="A75" s="619">
        <v>9</v>
      </c>
      <c r="B75" s="41"/>
      <c r="C75" s="41"/>
      <c r="D75" s="39" t="s">
        <v>93</v>
      </c>
      <c r="E75" s="39"/>
      <c r="F75" s="39"/>
      <c r="G75" s="690"/>
    </row>
    <row r="76" spans="1:7" ht="47.4" customHeight="1" outlineLevel="1">
      <c r="A76" s="628" t="s">
        <v>35</v>
      </c>
      <c r="B76" s="33" t="s">
        <v>148</v>
      </c>
      <c r="C76" s="35" t="s">
        <v>29</v>
      </c>
      <c r="D76" s="52" t="s">
        <v>150</v>
      </c>
      <c r="E76" s="5" t="s">
        <v>106</v>
      </c>
      <c r="F76" s="526">
        <f>'ANEXO A MC (2)'!H17</f>
        <v>275.07999999999993</v>
      </c>
      <c r="G76" s="686" t="s">
        <v>287</v>
      </c>
    </row>
    <row r="77" spans="1:7" ht="47.4" customHeight="1" outlineLevel="1">
      <c r="A77" s="628" t="s">
        <v>51</v>
      </c>
      <c r="B77" s="33">
        <v>87881</v>
      </c>
      <c r="C77" s="35" t="s">
        <v>102</v>
      </c>
      <c r="D77" s="52" t="s">
        <v>149</v>
      </c>
      <c r="E77" s="5" t="s">
        <v>106</v>
      </c>
      <c r="F77" s="526">
        <f>'ANEXO A MC (2)'!M17</f>
        <v>110.21999999999998</v>
      </c>
      <c r="G77" s="686" t="str">
        <f>G76</f>
        <v>DADOS RETIRADOS DE ANEXO III - ANEXO À MEMORIAL DE CÁLCULO</v>
      </c>
    </row>
    <row r="78" spans="1:7" ht="31.2" customHeight="1" outlineLevel="1">
      <c r="A78" s="628" t="s">
        <v>36</v>
      </c>
      <c r="B78" s="33" t="s">
        <v>151</v>
      </c>
      <c r="C78" s="35" t="s">
        <v>29</v>
      </c>
      <c r="D78" s="52" t="s">
        <v>154</v>
      </c>
      <c r="E78" s="5" t="s">
        <v>106</v>
      </c>
      <c r="F78" s="526">
        <f>'ANEXO A MC (2)'!I17</f>
        <v>275.07999999999993</v>
      </c>
      <c r="G78" s="686" t="str">
        <f>G77</f>
        <v>DADOS RETIRADOS DE ANEXO III - ANEXO À MEMORIAL DE CÁLCULO</v>
      </c>
    </row>
    <row r="79" spans="1:7" ht="31.2" customHeight="1" outlineLevel="1">
      <c r="A79" s="628" t="s">
        <v>37</v>
      </c>
      <c r="B79" s="33" t="s">
        <v>152</v>
      </c>
      <c r="C79" s="35" t="s">
        <v>29</v>
      </c>
      <c r="D79" s="52" t="s">
        <v>155</v>
      </c>
      <c r="E79" s="5" t="s">
        <v>106</v>
      </c>
      <c r="F79" s="526">
        <f>'ANEXO A MC (2)'!J17</f>
        <v>275.07999999999993</v>
      </c>
      <c r="G79" s="686" t="str">
        <f>G78</f>
        <v>DADOS RETIRADOS DE ANEXO III - ANEXO À MEMORIAL DE CÁLCULO</v>
      </c>
    </row>
    <row r="80" spans="1:7" ht="39" customHeight="1" outlineLevel="1">
      <c r="A80" s="628" t="s">
        <v>52</v>
      </c>
      <c r="B80" s="33" t="s">
        <v>153</v>
      </c>
      <c r="C80" s="35" t="s">
        <v>29</v>
      </c>
      <c r="D80" s="52" t="s">
        <v>156</v>
      </c>
      <c r="E80" s="5" t="s">
        <v>106</v>
      </c>
      <c r="F80" s="526">
        <f>'ANEXO A MC (2)'!M17</f>
        <v>110.21999999999998</v>
      </c>
      <c r="G80" s="686" t="str">
        <f>G79</f>
        <v>DADOS RETIRADOS DE ANEXO III - ANEXO À MEMORIAL DE CÁLCULO</v>
      </c>
    </row>
    <row r="81" spans="1:9" ht="50.4" customHeight="1" outlineLevel="1">
      <c r="A81" s="628" t="s">
        <v>38</v>
      </c>
      <c r="B81" s="38">
        <v>101738</v>
      </c>
      <c r="C81" s="38" t="s">
        <v>102</v>
      </c>
      <c r="D81" s="15" t="s">
        <v>288</v>
      </c>
      <c r="E81" s="35" t="s">
        <v>113</v>
      </c>
      <c r="F81" s="526">
        <f>(8.35+8.35+6.6+6.6-0.8)*2</f>
        <v>58.199999999999996</v>
      </c>
      <c r="G81" s="686" t="s">
        <v>396</v>
      </c>
    </row>
    <row r="82" spans="1:9" ht="20.100000000000001" customHeight="1" outlineLevel="1">
      <c r="A82" s="623"/>
      <c r="B82" s="21"/>
      <c r="C82" s="21"/>
      <c r="D82" s="21"/>
      <c r="E82" s="21"/>
      <c r="F82" s="21"/>
      <c r="G82" s="687" t="s">
        <v>50</v>
      </c>
    </row>
    <row r="83" spans="1:9" ht="20.100000000000001" customHeight="1">
      <c r="A83" s="625"/>
      <c r="B83" s="611"/>
      <c r="C83" s="611"/>
      <c r="D83" s="626"/>
      <c r="E83" s="611"/>
      <c r="F83" s="611"/>
      <c r="G83" s="683"/>
    </row>
    <row r="84" spans="1:9" ht="20.100000000000001" customHeight="1">
      <c r="A84" s="619">
        <v>10</v>
      </c>
      <c r="B84" s="41"/>
      <c r="C84" s="41"/>
      <c r="D84" s="39" t="s">
        <v>96</v>
      </c>
      <c r="E84" s="39"/>
      <c r="F84" s="39"/>
      <c r="G84" s="689"/>
    </row>
    <row r="85" spans="1:9" s="19" customFormat="1" ht="20.100000000000001" customHeight="1" outlineLevel="1">
      <c r="A85" s="646" t="s">
        <v>39</v>
      </c>
      <c r="B85" s="35"/>
      <c r="C85" s="35"/>
      <c r="D85" s="36" t="s">
        <v>82</v>
      </c>
      <c r="E85" s="35"/>
      <c r="F85" s="35"/>
      <c r="G85" s="688"/>
      <c r="H85" s="1"/>
      <c r="I85" s="20"/>
    </row>
    <row r="86" spans="1:9" ht="48.6" customHeight="1" outlineLevel="1">
      <c r="A86" s="628" t="s">
        <v>68</v>
      </c>
      <c r="B86" s="35" t="s">
        <v>157</v>
      </c>
      <c r="C86" s="35" t="s">
        <v>29</v>
      </c>
      <c r="D86" s="524" t="s">
        <v>158</v>
      </c>
      <c r="E86" s="525" t="s">
        <v>106</v>
      </c>
      <c r="F86" s="525">
        <f>55.11*2</f>
        <v>110.22</v>
      </c>
      <c r="G86" s="686" t="s">
        <v>397</v>
      </c>
    </row>
    <row r="87" spans="1:9" ht="48.6" customHeight="1" outlineLevel="1">
      <c r="A87" s="628" t="s">
        <v>69</v>
      </c>
      <c r="B87" s="35" t="s">
        <v>333</v>
      </c>
      <c r="C87" s="35" t="s">
        <v>29</v>
      </c>
      <c r="D87" s="524" t="s">
        <v>332</v>
      </c>
      <c r="E87" s="525" t="s">
        <v>334</v>
      </c>
      <c r="F87" s="526">
        <f>F86*0.05</f>
        <v>5.5110000000000001</v>
      </c>
      <c r="G87" s="686" t="s">
        <v>398</v>
      </c>
    </row>
    <row r="88" spans="1:9" ht="72.599999999999994" customHeight="1" outlineLevel="1">
      <c r="A88" s="628" t="s">
        <v>415</v>
      </c>
      <c r="B88" s="35" t="s">
        <v>159</v>
      </c>
      <c r="C88" s="35" t="s">
        <v>29</v>
      </c>
      <c r="D88" s="524" t="s">
        <v>160</v>
      </c>
      <c r="E88" s="525" t="s">
        <v>106</v>
      </c>
      <c r="F88" s="525">
        <f>F86*1.1</f>
        <v>121.242</v>
      </c>
      <c r="G88" s="686" t="s">
        <v>399</v>
      </c>
    </row>
    <row r="89" spans="1:9" ht="36.6" customHeight="1" outlineLevel="1">
      <c r="A89" s="628" t="s">
        <v>416</v>
      </c>
      <c r="B89" s="35">
        <v>98689</v>
      </c>
      <c r="C89" s="35" t="s">
        <v>102</v>
      </c>
      <c r="D89" s="524" t="s">
        <v>161</v>
      </c>
      <c r="E89" s="525" t="s">
        <v>113</v>
      </c>
      <c r="F89" s="526">
        <f>0.8*2</f>
        <v>1.6</v>
      </c>
      <c r="G89" s="686" t="s">
        <v>400</v>
      </c>
    </row>
    <row r="90" spans="1:9" s="19" customFormat="1" ht="20.100000000000001" customHeight="1" outlineLevel="1">
      <c r="A90" s="646" t="s">
        <v>40</v>
      </c>
      <c r="B90" s="35"/>
      <c r="C90" s="35"/>
      <c r="D90" s="531" t="s">
        <v>103</v>
      </c>
      <c r="E90" s="532"/>
      <c r="F90" s="532"/>
      <c r="G90" s="688"/>
      <c r="H90" s="1"/>
      <c r="I90" s="20"/>
    </row>
    <row r="91" spans="1:9" ht="33.6" customHeight="1" outlineLevel="1">
      <c r="A91" s="628" t="s">
        <v>417</v>
      </c>
      <c r="B91" s="48" t="s">
        <v>164</v>
      </c>
      <c r="C91" s="48" t="s">
        <v>29</v>
      </c>
      <c r="D91" s="533" t="s">
        <v>172</v>
      </c>
      <c r="E91" s="525" t="s">
        <v>107</v>
      </c>
      <c r="F91" s="526">
        <v>2</v>
      </c>
      <c r="G91" s="685" t="s">
        <v>271</v>
      </c>
    </row>
    <row r="92" spans="1:9" ht="45.6" customHeight="1" outlineLevel="1">
      <c r="A92" s="628" t="s">
        <v>70</v>
      </c>
      <c r="B92" s="48" t="s">
        <v>162</v>
      </c>
      <c r="C92" s="48" t="s">
        <v>29</v>
      </c>
      <c r="D92" s="534" t="s">
        <v>163</v>
      </c>
      <c r="E92" s="525" t="s">
        <v>106</v>
      </c>
      <c r="F92" s="526">
        <f>4*0.3*0.3</f>
        <v>0.36</v>
      </c>
      <c r="G92" s="691" t="s">
        <v>318</v>
      </c>
    </row>
    <row r="93" spans="1:9" ht="45.6" customHeight="1" outlineLevel="1">
      <c r="A93" s="628" t="s">
        <v>71</v>
      </c>
      <c r="B93" s="48" t="s">
        <v>273</v>
      </c>
      <c r="C93" s="48" t="s">
        <v>29</v>
      </c>
      <c r="D93" s="534" t="s">
        <v>272</v>
      </c>
      <c r="E93" s="525" t="s">
        <v>106</v>
      </c>
      <c r="F93" s="526">
        <f>3*0.3*0.3</f>
        <v>0.26999999999999996</v>
      </c>
      <c r="G93" s="691" t="s">
        <v>317</v>
      </c>
    </row>
    <row r="94" spans="1:9" ht="20.100000000000001" customHeight="1" outlineLevel="1">
      <c r="A94" s="623"/>
      <c r="B94" s="21"/>
      <c r="C94" s="21"/>
      <c r="D94" s="21"/>
      <c r="E94" s="21"/>
      <c r="F94" s="21"/>
      <c r="G94" s="687" t="s">
        <v>50</v>
      </c>
    </row>
    <row r="95" spans="1:9" ht="20.100000000000001" customHeight="1">
      <c r="A95" s="625"/>
      <c r="B95" s="611"/>
      <c r="C95" s="611"/>
      <c r="D95" s="626"/>
      <c r="E95" s="611"/>
      <c r="F95" s="611"/>
      <c r="G95" s="683"/>
    </row>
    <row r="96" spans="1:9" ht="20.100000000000001" customHeight="1">
      <c r="A96" s="619">
        <v>11</v>
      </c>
      <c r="B96" s="41"/>
      <c r="C96" s="41"/>
      <c r="D96" s="39" t="s">
        <v>92</v>
      </c>
      <c r="E96" s="39"/>
      <c r="F96" s="39"/>
      <c r="G96" s="689"/>
    </row>
    <row r="97" spans="1:9" ht="33.6" customHeight="1" outlineLevel="1">
      <c r="A97" s="628" t="s">
        <v>0</v>
      </c>
      <c r="B97" s="47" t="s">
        <v>168</v>
      </c>
      <c r="C97" s="35" t="s">
        <v>29</v>
      </c>
      <c r="D97" s="52" t="s">
        <v>169</v>
      </c>
      <c r="E97" s="5" t="s">
        <v>106</v>
      </c>
      <c r="F97" s="526">
        <f>F98+F99</f>
        <v>385.2999999999999</v>
      </c>
      <c r="G97" s="686" t="s">
        <v>403</v>
      </c>
    </row>
    <row r="98" spans="1:9" ht="33.6" customHeight="1" outlineLevel="1">
      <c r="A98" s="628" t="s">
        <v>54</v>
      </c>
      <c r="B98" s="47" t="s">
        <v>167</v>
      </c>
      <c r="C98" s="35" t="s">
        <v>29</v>
      </c>
      <c r="D98" s="52" t="s">
        <v>166</v>
      </c>
      <c r="E98" s="5" t="s">
        <v>106</v>
      </c>
      <c r="F98" s="526">
        <f>'ANEXO A MC (2)'!M17</f>
        <v>110.21999999999998</v>
      </c>
      <c r="G98" s="686" t="str">
        <f>G97</f>
        <v>ANEXO A MC</v>
      </c>
    </row>
    <row r="99" spans="1:9" ht="33.6" customHeight="1" outlineLevel="1">
      <c r="A99" s="628" t="s">
        <v>7</v>
      </c>
      <c r="B99" s="47" t="s">
        <v>170</v>
      </c>
      <c r="C99" s="35" t="s">
        <v>29</v>
      </c>
      <c r="D99" s="52" t="s">
        <v>171</v>
      </c>
      <c r="E99" s="5" t="s">
        <v>106</v>
      </c>
      <c r="F99" s="526">
        <f>'ANEXO A MC (2)'!K17</f>
        <v>275.07999999999993</v>
      </c>
      <c r="G99" s="686" t="str">
        <f>G98</f>
        <v>ANEXO A MC</v>
      </c>
    </row>
    <row r="100" spans="1:9" ht="33.6" customHeight="1" outlineLevel="1">
      <c r="A100" s="628" t="s">
        <v>1</v>
      </c>
      <c r="B100" s="47">
        <v>102219</v>
      </c>
      <c r="C100" s="35" t="s">
        <v>102</v>
      </c>
      <c r="D100" s="52" t="s">
        <v>165</v>
      </c>
      <c r="E100" s="5" t="s">
        <v>106</v>
      </c>
      <c r="F100" s="526">
        <f>F81*0.1</f>
        <v>5.82</v>
      </c>
      <c r="G100" s="685" t="s">
        <v>405</v>
      </c>
    </row>
    <row r="101" spans="1:9" ht="53.4" customHeight="1" outlineLevel="1">
      <c r="A101" s="628" t="s">
        <v>418</v>
      </c>
      <c r="B101" s="47">
        <v>102203</v>
      </c>
      <c r="C101" s="35" t="s">
        <v>102</v>
      </c>
      <c r="D101" s="52" t="s">
        <v>134</v>
      </c>
      <c r="E101" s="5" t="s">
        <v>106</v>
      </c>
      <c r="F101" s="526">
        <f>(2*0.8*2.1*2)</f>
        <v>6.7200000000000006</v>
      </c>
      <c r="G101" s="686" t="s">
        <v>404</v>
      </c>
    </row>
    <row r="102" spans="1:9" ht="20.100000000000001" customHeight="1" outlineLevel="1">
      <c r="A102" s="623"/>
      <c r="B102" s="21"/>
      <c r="C102" s="21"/>
      <c r="D102" s="21"/>
      <c r="E102" s="21"/>
      <c r="F102" s="21"/>
      <c r="G102" s="687" t="s">
        <v>50</v>
      </c>
    </row>
    <row r="103" spans="1:9" s="19" customFormat="1" ht="20.100000000000001" customHeight="1">
      <c r="A103" s="625"/>
      <c r="B103" s="611"/>
      <c r="C103" s="611"/>
      <c r="D103" s="626"/>
      <c r="E103" s="611"/>
      <c r="F103" s="611"/>
      <c r="G103" s="683"/>
      <c r="H103" s="1"/>
      <c r="I103" s="20"/>
    </row>
    <row r="104" spans="1:9" s="19" customFormat="1" ht="20.100000000000001" customHeight="1">
      <c r="A104" s="619">
        <v>12</v>
      </c>
      <c r="B104" s="41"/>
      <c r="C104" s="41"/>
      <c r="D104" s="39" t="s">
        <v>101</v>
      </c>
      <c r="E104" s="39"/>
      <c r="F104" s="39"/>
      <c r="G104" s="689"/>
      <c r="H104" s="1"/>
      <c r="I104" s="20"/>
    </row>
    <row r="105" spans="1:9" s="19" customFormat="1" ht="20.100000000000001" customHeight="1" outlineLevel="1">
      <c r="A105" s="647" t="s">
        <v>2</v>
      </c>
      <c r="B105" s="18"/>
      <c r="C105" s="18"/>
      <c r="D105" s="6" t="s">
        <v>9</v>
      </c>
      <c r="E105" s="45"/>
      <c r="F105" s="45"/>
      <c r="G105" s="688"/>
      <c r="H105" s="1"/>
      <c r="I105" s="20"/>
    </row>
    <row r="106" spans="1:9" s="19" customFormat="1" ht="44.4" customHeight="1" outlineLevel="1">
      <c r="A106" s="649" t="s">
        <v>73</v>
      </c>
      <c r="B106" s="320">
        <v>101875</v>
      </c>
      <c r="C106" s="56" t="s">
        <v>102</v>
      </c>
      <c r="D106" s="55" t="s">
        <v>144</v>
      </c>
      <c r="E106" s="321" t="s">
        <v>107</v>
      </c>
      <c r="F106" s="526">
        <v>1</v>
      </c>
      <c r="G106" s="692" t="s">
        <v>293</v>
      </c>
      <c r="I106" s="326"/>
    </row>
    <row r="107" spans="1:9" s="19" customFormat="1" ht="34.799999999999997" customHeight="1" outlineLevel="1">
      <c r="A107" s="649" t="s">
        <v>74</v>
      </c>
      <c r="B107" s="320">
        <v>93653</v>
      </c>
      <c r="C107" s="56" t="s">
        <v>102</v>
      </c>
      <c r="D107" s="55" t="s">
        <v>312</v>
      </c>
      <c r="E107" s="321" t="s">
        <v>107</v>
      </c>
      <c r="F107" s="526">
        <v>2</v>
      </c>
      <c r="G107" s="692" t="s">
        <v>293</v>
      </c>
      <c r="I107" s="326"/>
    </row>
    <row r="108" spans="1:9" s="19" customFormat="1" ht="34.799999999999997" customHeight="1" outlineLevel="1">
      <c r="A108" s="649" t="s">
        <v>424</v>
      </c>
      <c r="B108" s="320">
        <v>93656</v>
      </c>
      <c r="C108" s="56" t="s">
        <v>102</v>
      </c>
      <c r="D108" s="55" t="s">
        <v>313</v>
      </c>
      <c r="E108" s="321" t="s">
        <v>107</v>
      </c>
      <c r="F108" s="526">
        <v>2</v>
      </c>
      <c r="G108" s="692" t="s">
        <v>293</v>
      </c>
      <c r="I108" s="326"/>
    </row>
    <row r="109" spans="1:9" s="19" customFormat="1" ht="34.799999999999997" customHeight="1" outlineLevel="1">
      <c r="A109" s="649" t="s">
        <v>83</v>
      </c>
      <c r="B109" s="320">
        <v>93665</v>
      </c>
      <c r="C109" s="56" t="s">
        <v>102</v>
      </c>
      <c r="D109" s="55" t="s">
        <v>314</v>
      </c>
      <c r="E109" s="321" t="s">
        <v>107</v>
      </c>
      <c r="F109" s="526">
        <v>1</v>
      </c>
      <c r="G109" s="692" t="s">
        <v>293</v>
      </c>
      <c r="I109" s="326"/>
    </row>
    <row r="110" spans="1:9" s="19" customFormat="1" ht="20.100000000000001" customHeight="1" outlineLevel="1">
      <c r="A110" s="647" t="s">
        <v>3</v>
      </c>
      <c r="B110" s="7"/>
      <c r="C110" s="7"/>
      <c r="D110" s="44" t="s">
        <v>10</v>
      </c>
      <c r="E110" s="45"/>
      <c r="F110" s="45"/>
      <c r="G110" s="688"/>
      <c r="H110" s="1"/>
      <c r="I110" s="20"/>
    </row>
    <row r="111" spans="1:9" s="19" customFormat="1" ht="49.2" customHeight="1" outlineLevel="1">
      <c r="A111" s="649" t="s">
        <v>75</v>
      </c>
      <c r="B111" s="320">
        <v>91834</v>
      </c>
      <c r="C111" s="56" t="s">
        <v>102</v>
      </c>
      <c r="D111" s="55" t="s">
        <v>177</v>
      </c>
      <c r="E111" s="321" t="s">
        <v>113</v>
      </c>
      <c r="F111" s="526">
        <f>51+81.6</f>
        <v>132.6</v>
      </c>
      <c r="G111" s="686" t="s">
        <v>293</v>
      </c>
      <c r="I111" s="326"/>
    </row>
    <row r="112" spans="1:9" s="19" customFormat="1" ht="49.2" customHeight="1" outlineLevel="1">
      <c r="A112" s="649" t="s">
        <v>425</v>
      </c>
      <c r="B112" s="320">
        <v>91836</v>
      </c>
      <c r="C112" s="56" t="s">
        <v>102</v>
      </c>
      <c r="D112" s="55" t="s">
        <v>178</v>
      </c>
      <c r="E112" s="321" t="s">
        <v>113</v>
      </c>
      <c r="F112" s="526">
        <f>20</f>
        <v>20</v>
      </c>
      <c r="G112" s="686" t="s">
        <v>293</v>
      </c>
      <c r="I112" s="326"/>
    </row>
    <row r="113" spans="1:9" s="19" customFormat="1" ht="49.2" customHeight="1" outlineLevel="1">
      <c r="A113" s="649" t="s">
        <v>315</v>
      </c>
      <c r="B113" s="320" t="s">
        <v>179</v>
      </c>
      <c r="C113" s="56" t="s">
        <v>29</v>
      </c>
      <c r="D113" s="55" t="s">
        <v>180</v>
      </c>
      <c r="E113" s="321" t="s">
        <v>107</v>
      </c>
      <c r="F113" s="526">
        <v>1</v>
      </c>
      <c r="G113" s="686" t="s">
        <v>293</v>
      </c>
      <c r="I113" s="326"/>
    </row>
    <row r="114" spans="1:9" s="19" customFormat="1" ht="49.2" customHeight="1" outlineLevel="1">
      <c r="A114" s="649" t="s">
        <v>76</v>
      </c>
      <c r="B114" s="320">
        <v>91939</v>
      </c>
      <c r="C114" s="56" t="s">
        <v>102</v>
      </c>
      <c r="D114" s="55" t="s">
        <v>306</v>
      </c>
      <c r="E114" s="321" t="s">
        <v>107</v>
      </c>
      <c r="F114" s="526">
        <v>6</v>
      </c>
      <c r="G114" s="686" t="s">
        <v>293</v>
      </c>
      <c r="I114" s="326"/>
    </row>
    <row r="115" spans="1:9" s="19" customFormat="1" ht="34.799999999999997" customHeight="1" outlineLevel="1">
      <c r="A115" s="649" t="s">
        <v>426</v>
      </c>
      <c r="B115" s="320">
        <v>91940</v>
      </c>
      <c r="C115" s="56" t="s">
        <v>102</v>
      </c>
      <c r="D115" s="55" t="s">
        <v>307</v>
      </c>
      <c r="E115" s="321" t="s">
        <v>107</v>
      </c>
      <c r="F115" s="526">
        <v>4</v>
      </c>
      <c r="G115" s="686" t="s">
        <v>293</v>
      </c>
      <c r="I115" s="326"/>
    </row>
    <row r="116" spans="1:9" s="19" customFormat="1" ht="34.799999999999997" customHeight="1" outlineLevel="1">
      <c r="A116" s="649" t="s">
        <v>427</v>
      </c>
      <c r="B116" s="320">
        <v>91941</v>
      </c>
      <c r="C116" s="56" t="s">
        <v>102</v>
      </c>
      <c r="D116" s="55" t="s">
        <v>308</v>
      </c>
      <c r="E116" s="321" t="s">
        <v>107</v>
      </c>
      <c r="F116" s="526">
        <v>16</v>
      </c>
      <c r="G116" s="686" t="s">
        <v>293</v>
      </c>
      <c r="I116" s="326"/>
    </row>
    <row r="117" spans="1:9" s="19" customFormat="1" ht="34.799999999999997" customHeight="1" outlineLevel="1">
      <c r="A117" s="649" t="s">
        <v>428</v>
      </c>
      <c r="B117" s="320">
        <v>91936</v>
      </c>
      <c r="C117" s="56" t="s">
        <v>102</v>
      </c>
      <c r="D117" s="55" t="s">
        <v>309</v>
      </c>
      <c r="E117" s="321" t="s">
        <v>107</v>
      </c>
      <c r="F117" s="526">
        <v>12</v>
      </c>
      <c r="G117" s="686" t="s">
        <v>293</v>
      </c>
      <c r="I117" s="326"/>
    </row>
    <row r="118" spans="1:9" s="19" customFormat="1" ht="20.100000000000001" customHeight="1" outlineLevel="1">
      <c r="A118" s="647" t="s">
        <v>429</v>
      </c>
      <c r="B118" s="7"/>
      <c r="C118" s="7"/>
      <c r="D118" s="44" t="s">
        <v>91</v>
      </c>
      <c r="E118" s="37"/>
      <c r="F118" s="37"/>
      <c r="G118" s="688"/>
      <c r="H118" s="1"/>
      <c r="I118" s="20"/>
    </row>
    <row r="119" spans="1:9" s="19" customFormat="1" ht="34.799999999999997" customHeight="1" outlineLevel="1">
      <c r="A119" s="649" t="s">
        <v>430</v>
      </c>
      <c r="B119" s="320">
        <v>91926</v>
      </c>
      <c r="C119" s="56" t="s">
        <v>102</v>
      </c>
      <c r="D119" s="55" t="s">
        <v>145</v>
      </c>
      <c r="E119" s="321" t="s">
        <v>113</v>
      </c>
      <c r="F119" s="526">
        <f>17*3</f>
        <v>51</v>
      </c>
      <c r="G119" s="692" t="s">
        <v>293</v>
      </c>
      <c r="I119" s="326"/>
    </row>
    <row r="120" spans="1:9" s="19" customFormat="1" ht="34.799999999999997" customHeight="1" outlineLevel="1">
      <c r="A120" s="649" t="s">
        <v>431</v>
      </c>
      <c r="B120" s="320">
        <v>91928</v>
      </c>
      <c r="C120" s="56" t="s">
        <v>102</v>
      </c>
      <c r="D120" s="55" t="s">
        <v>146</v>
      </c>
      <c r="E120" s="321" t="s">
        <v>113</v>
      </c>
      <c r="F120" s="526">
        <f>13.6*6</f>
        <v>81.599999999999994</v>
      </c>
      <c r="G120" s="692" t="s">
        <v>293</v>
      </c>
      <c r="I120" s="326"/>
    </row>
    <row r="121" spans="1:9" s="19" customFormat="1" ht="34.799999999999997" customHeight="1" outlineLevel="1">
      <c r="A121" s="649" t="s">
        <v>432</v>
      </c>
      <c r="B121" s="320">
        <v>91932</v>
      </c>
      <c r="C121" s="56" t="s">
        <v>102</v>
      </c>
      <c r="D121" s="55" t="s">
        <v>147</v>
      </c>
      <c r="E121" s="321" t="s">
        <v>113</v>
      </c>
      <c r="F121" s="526">
        <v>60</v>
      </c>
      <c r="G121" s="692" t="s">
        <v>293</v>
      </c>
      <c r="I121" s="326"/>
    </row>
    <row r="122" spans="1:9" ht="20.100000000000001" customHeight="1" outlineLevel="1">
      <c r="A122" s="647" t="s">
        <v>433</v>
      </c>
      <c r="B122" s="7"/>
      <c r="C122" s="7"/>
      <c r="D122" s="44" t="s">
        <v>94</v>
      </c>
      <c r="E122" s="37"/>
      <c r="F122" s="37"/>
      <c r="G122" s="688"/>
    </row>
    <row r="123" spans="1:9" ht="34.799999999999997" customHeight="1" outlineLevel="1">
      <c r="A123" s="649" t="s">
        <v>434</v>
      </c>
      <c r="B123" s="320">
        <v>91996</v>
      </c>
      <c r="C123" s="56" t="s">
        <v>102</v>
      </c>
      <c r="D123" s="55" t="s">
        <v>141</v>
      </c>
      <c r="E123" s="321" t="s">
        <v>107</v>
      </c>
      <c r="F123" s="526">
        <v>16</v>
      </c>
      <c r="G123" s="686" t="s">
        <v>293</v>
      </c>
    </row>
    <row r="124" spans="1:9" ht="34.799999999999997" customHeight="1" outlineLevel="1">
      <c r="A124" s="649" t="s">
        <v>435</v>
      </c>
      <c r="B124" s="320">
        <v>91958</v>
      </c>
      <c r="C124" s="56" t="s">
        <v>102</v>
      </c>
      <c r="D124" s="55" t="s">
        <v>337</v>
      </c>
      <c r="E124" s="321" t="s">
        <v>107</v>
      </c>
      <c r="F124" s="526">
        <v>2</v>
      </c>
      <c r="G124" s="686" t="s">
        <v>293</v>
      </c>
    </row>
    <row r="125" spans="1:9" ht="34.799999999999997" customHeight="1" outlineLevel="1">
      <c r="A125" s="649" t="s">
        <v>436</v>
      </c>
      <c r="B125" s="320">
        <v>91967</v>
      </c>
      <c r="C125" s="56" t="s">
        <v>102</v>
      </c>
      <c r="D125" s="55" t="s">
        <v>143</v>
      </c>
      <c r="E125" s="321" t="s">
        <v>107</v>
      </c>
      <c r="F125" s="526">
        <v>2</v>
      </c>
      <c r="G125" s="686" t="s">
        <v>293</v>
      </c>
    </row>
    <row r="126" spans="1:9" ht="52.2" customHeight="1" outlineLevel="1">
      <c r="A126" s="649" t="s">
        <v>437</v>
      </c>
      <c r="B126" s="320" t="s">
        <v>297</v>
      </c>
      <c r="C126" s="56" t="s">
        <v>29</v>
      </c>
      <c r="D126" s="55" t="s">
        <v>298</v>
      </c>
      <c r="E126" s="321" t="s">
        <v>107</v>
      </c>
      <c r="F126" s="526">
        <v>12</v>
      </c>
      <c r="G126" s="686" t="s">
        <v>293</v>
      </c>
    </row>
    <row r="127" spans="1:9" ht="20.100000000000001" customHeight="1" outlineLevel="1">
      <c r="A127" s="623"/>
      <c r="B127" s="21"/>
      <c r="C127" s="21"/>
      <c r="D127" s="21"/>
      <c r="E127" s="21"/>
      <c r="F127" s="21"/>
      <c r="G127" s="687" t="s">
        <v>50</v>
      </c>
    </row>
    <row r="128" spans="1:9" ht="20.100000000000001" customHeight="1" outlineLevel="1">
      <c r="A128" s="693"/>
      <c r="B128" s="694"/>
      <c r="C128" s="694"/>
      <c r="D128" s="694"/>
      <c r="E128" s="694"/>
      <c r="F128" s="694"/>
      <c r="G128" s="695"/>
    </row>
    <row r="129" spans="1:9" s="19" customFormat="1" ht="20.100000000000001" customHeight="1">
      <c r="A129" s="619">
        <v>13</v>
      </c>
      <c r="B129" s="41"/>
      <c r="C129" s="41"/>
      <c r="D129" s="39" t="s">
        <v>49</v>
      </c>
      <c r="E129" s="39"/>
      <c r="F129" s="39"/>
      <c r="G129" s="689"/>
      <c r="H129" s="1"/>
      <c r="I129" s="20"/>
    </row>
    <row r="130" spans="1:9" ht="20.100000000000001" customHeight="1" outlineLevel="1">
      <c r="A130" s="629" t="s">
        <v>8</v>
      </c>
      <c r="B130" s="40"/>
      <c r="C130" s="40"/>
      <c r="D130" s="42" t="s">
        <v>97</v>
      </c>
      <c r="E130" s="42"/>
      <c r="F130" s="42"/>
      <c r="G130" s="688"/>
    </row>
    <row r="131" spans="1:9" ht="59.4" customHeight="1" outlineLevel="1">
      <c r="A131" s="628" t="s">
        <v>77</v>
      </c>
      <c r="B131" s="33" t="s">
        <v>174</v>
      </c>
      <c r="C131" s="35" t="s">
        <v>29</v>
      </c>
      <c r="D131" s="52" t="s">
        <v>173</v>
      </c>
      <c r="E131" s="5" t="s">
        <v>106</v>
      </c>
      <c r="F131" s="525">
        <f>((2.2*4)*0.2)</f>
        <v>1.7600000000000002</v>
      </c>
      <c r="G131" s="686" t="s">
        <v>401</v>
      </c>
    </row>
    <row r="132" spans="1:9" ht="19.5" customHeight="1" outlineLevel="1">
      <c r="A132" s="623"/>
      <c r="B132" s="21"/>
      <c r="C132" s="21"/>
      <c r="D132" s="21"/>
      <c r="E132" s="21"/>
      <c r="F132" s="21"/>
      <c r="G132" s="687" t="s">
        <v>50</v>
      </c>
    </row>
    <row r="133" spans="1:9" ht="20.100000000000001" customHeight="1">
      <c r="A133" s="625"/>
      <c r="B133" s="611"/>
      <c r="C133" s="611"/>
      <c r="D133" s="626"/>
      <c r="E133" s="611"/>
      <c r="F133" s="611"/>
      <c r="G133" s="683"/>
    </row>
    <row r="134" spans="1:9" ht="20.100000000000001" customHeight="1">
      <c r="A134" s="619">
        <v>14</v>
      </c>
      <c r="B134" s="41"/>
      <c r="C134" s="41"/>
      <c r="D134" s="39" t="s">
        <v>6</v>
      </c>
      <c r="E134" s="39"/>
      <c r="F134" s="39"/>
      <c r="G134" s="689"/>
    </row>
    <row r="135" spans="1:9" ht="26.4" outlineLevel="1">
      <c r="A135" s="628" t="s">
        <v>4</v>
      </c>
      <c r="B135" s="33" t="s">
        <v>138</v>
      </c>
      <c r="C135" s="35" t="s">
        <v>29</v>
      </c>
      <c r="D135" s="52" t="s">
        <v>137</v>
      </c>
      <c r="E135" s="5" t="s">
        <v>106</v>
      </c>
      <c r="F135" s="525">
        <f>55.11*2</f>
        <v>110.22</v>
      </c>
      <c r="G135" s="686" t="s">
        <v>402</v>
      </c>
    </row>
    <row r="136" spans="1:9" ht="42" customHeight="1" outlineLevel="1">
      <c r="A136" s="628" t="s">
        <v>5</v>
      </c>
      <c r="B136" s="33" t="s">
        <v>140</v>
      </c>
      <c r="C136" s="35" t="s">
        <v>29</v>
      </c>
      <c r="D136" s="52" t="s">
        <v>139</v>
      </c>
      <c r="E136" s="5" t="s">
        <v>107</v>
      </c>
      <c r="F136" s="526">
        <v>1</v>
      </c>
      <c r="G136" s="686" t="s">
        <v>270</v>
      </c>
    </row>
    <row r="137" spans="1:9" ht="20.100000000000001" customHeight="1" outlineLevel="1">
      <c r="A137" s="623"/>
      <c r="B137" s="21"/>
      <c r="C137" s="21"/>
      <c r="D137" s="21"/>
      <c r="E137" s="21"/>
      <c r="F137" s="21"/>
      <c r="G137" s="687" t="s">
        <v>50</v>
      </c>
    </row>
    <row r="138" spans="1:9" ht="20.100000000000001" customHeight="1">
      <c r="A138" s="625"/>
      <c r="B138" s="611"/>
      <c r="C138" s="611"/>
      <c r="D138" s="626"/>
      <c r="E138" s="611"/>
      <c r="F138" s="611"/>
      <c r="G138" s="683"/>
    </row>
    <row r="139" spans="1:9" ht="20.100000000000001" customHeight="1">
      <c r="A139" s="657"/>
      <c r="B139" s="23"/>
      <c r="C139" s="23"/>
      <c r="D139" s="23"/>
      <c r="E139" s="23"/>
      <c r="F139" s="23"/>
      <c r="G139" s="696"/>
    </row>
    <row r="140" spans="1:9" ht="20.100000000000001" customHeight="1">
      <c r="A140" s="619">
        <v>15</v>
      </c>
      <c r="B140" s="41"/>
      <c r="C140" s="41"/>
      <c r="D140" s="39" t="s">
        <v>88</v>
      </c>
      <c r="E140" s="39"/>
      <c r="F140" s="39"/>
      <c r="G140" s="684"/>
    </row>
    <row r="141" spans="1:9" ht="37.200000000000003" customHeight="1" outlineLevel="1">
      <c r="A141" s="628" t="s">
        <v>497</v>
      </c>
      <c r="B141" s="33">
        <v>93358</v>
      </c>
      <c r="C141" s="35" t="s">
        <v>102</v>
      </c>
      <c r="D141" s="52" t="s">
        <v>109</v>
      </c>
      <c r="E141" s="35" t="s">
        <v>108</v>
      </c>
      <c r="F141" s="527">
        <f>'[3]ANEXO A MC'!A42</f>
        <v>19.391999999999996</v>
      </c>
      <c r="G141" s="686" t="s">
        <v>249</v>
      </c>
    </row>
    <row r="142" spans="1:9" ht="31.2" customHeight="1" outlineLevel="1">
      <c r="A142" s="628" t="s">
        <v>498</v>
      </c>
      <c r="B142" s="33" t="s">
        <v>110</v>
      </c>
      <c r="C142" s="35" t="s">
        <v>29</v>
      </c>
      <c r="D142" s="52" t="s">
        <v>111</v>
      </c>
      <c r="E142" s="5" t="s">
        <v>106</v>
      </c>
      <c r="F142" s="527">
        <f>'[3]ANEXO A MC'!B42</f>
        <v>33.536666666666662</v>
      </c>
      <c r="G142" s="686" t="s">
        <v>249</v>
      </c>
    </row>
    <row r="143" spans="1:9" ht="46.2" customHeight="1" outlineLevel="1">
      <c r="A143" s="628" t="s">
        <v>499</v>
      </c>
      <c r="B143" s="51">
        <v>93382</v>
      </c>
      <c r="C143" s="35" t="s">
        <v>102</v>
      </c>
      <c r="D143" s="52" t="s">
        <v>112</v>
      </c>
      <c r="E143" s="35" t="s">
        <v>108</v>
      </c>
      <c r="F143" s="527">
        <v>3.37</v>
      </c>
      <c r="G143" s="686" t="s">
        <v>250</v>
      </c>
    </row>
    <row r="144" spans="1:9" ht="20.100000000000001" customHeight="1" outlineLevel="1">
      <c r="A144" s="623"/>
      <c r="B144" s="21"/>
      <c r="C144" s="21"/>
      <c r="D144" s="21"/>
      <c r="E144" s="21"/>
      <c r="F144" s="21"/>
      <c r="G144" s="687" t="s">
        <v>50</v>
      </c>
    </row>
    <row r="145" spans="1:7" ht="20.100000000000001" customHeight="1">
      <c r="A145" s="625"/>
      <c r="B145" s="611"/>
      <c r="C145" s="611"/>
      <c r="D145" s="626"/>
      <c r="E145" s="611"/>
      <c r="F145" s="611"/>
      <c r="G145" s="683"/>
    </row>
    <row r="146" spans="1:7" ht="20.100000000000001" customHeight="1">
      <c r="A146" s="619">
        <v>16</v>
      </c>
      <c r="B146" s="41"/>
      <c r="C146" s="41"/>
      <c r="D146" s="39" t="s">
        <v>48</v>
      </c>
      <c r="E146" s="39"/>
      <c r="F146" s="39"/>
      <c r="G146" s="684"/>
    </row>
    <row r="147" spans="1:7" ht="20.100000000000001" customHeight="1" outlineLevel="1">
      <c r="A147" s="629" t="s">
        <v>500</v>
      </c>
      <c r="B147" s="40"/>
      <c r="C147" s="40"/>
      <c r="D147" s="42" t="s">
        <v>321</v>
      </c>
      <c r="E147" s="43"/>
      <c r="F147" s="43"/>
      <c r="G147" s="688"/>
    </row>
    <row r="148" spans="1:7" ht="34.200000000000003" customHeight="1" outlineLevel="1">
      <c r="A148" s="621" t="s">
        <v>501</v>
      </c>
      <c r="B148" s="34">
        <v>96619</v>
      </c>
      <c r="C148" s="35" t="s">
        <v>102</v>
      </c>
      <c r="D148" s="52" t="s">
        <v>114</v>
      </c>
      <c r="E148" s="5" t="s">
        <v>106</v>
      </c>
      <c r="F148" s="528">
        <f>'[3]ANEXO A MC'!H9</f>
        <v>0.73849999999999993</v>
      </c>
      <c r="G148" s="686" t="s">
        <v>249</v>
      </c>
    </row>
    <row r="149" spans="1:7" ht="31.2" customHeight="1" outlineLevel="1">
      <c r="A149" s="621" t="s">
        <v>502</v>
      </c>
      <c r="B149" s="33" t="s">
        <v>116</v>
      </c>
      <c r="C149" s="35" t="s">
        <v>29</v>
      </c>
      <c r="D149" s="52" t="s">
        <v>118</v>
      </c>
      <c r="E149" s="5" t="s">
        <v>121</v>
      </c>
      <c r="F149" s="528">
        <v>154</v>
      </c>
      <c r="G149" s="686" t="s">
        <v>251</v>
      </c>
    </row>
    <row r="150" spans="1:7" ht="41.4" customHeight="1" outlineLevel="1">
      <c r="A150" s="621" t="s">
        <v>503</v>
      </c>
      <c r="B150" s="33" t="s">
        <v>122</v>
      </c>
      <c r="C150" s="35" t="s">
        <v>29</v>
      </c>
      <c r="D150" s="52" t="s">
        <v>123</v>
      </c>
      <c r="E150" s="5" t="s">
        <v>108</v>
      </c>
      <c r="F150" s="526">
        <f>'[3]ANEXO A MC'!J9</f>
        <v>8.9879999999999978</v>
      </c>
      <c r="G150" s="686" t="s">
        <v>249</v>
      </c>
    </row>
    <row r="151" spans="1:7" ht="20.100000000000001" customHeight="1" outlineLevel="1">
      <c r="A151" s="629" t="s">
        <v>504</v>
      </c>
      <c r="B151" s="40"/>
      <c r="C151" s="40"/>
      <c r="D151" s="42" t="s">
        <v>87</v>
      </c>
      <c r="E151" s="43"/>
      <c r="F151" s="672"/>
      <c r="G151" s="688"/>
    </row>
    <row r="152" spans="1:7" ht="31.2" customHeight="1" outlineLevel="1">
      <c r="A152" s="628" t="s">
        <v>505</v>
      </c>
      <c r="B152" s="33" t="s">
        <v>124</v>
      </c>
      <c r="C152" s="35" t="s">
        <v>29</v>
      </c>
      <c r="D152" s="52" t="s">
        <v>125</v>
      </c>
      <c r="E152" s="5" t="s">
        <v>108</v>
      </c>
      <c r="F152" s="526">
        <f>'[3]ANEXO A MC'!H20</f>
        <v>1.4075000000000002</v>
      </c>
      <c r="G152" s="686" t="s">
        <v>249</v>
      </c>
    </row>
    <row r="153" spans="1:7" ht="31.2" customHeight="1" outlineLevel="1">
      <c r="A153" s="628" t="s">
        <v>506</v>
      </c>
      <c r="B153" s="33" t="s">
        <v>115</v>
      </c>
      <c r="C153" s="35" t="s">
        <v>29</v>
      </c>
      <c r="D153" s="52" t="s">
        <v>119</v>
      </c>
      <c r="E153" s="5" t="s">
        <v>121</v>
      </c>
      <c r="F153" s="526">
        <f>'[3]MC III'!J12</f>
        <v>672.77680000000009</v>
      </c>
      <c r="G153" s="686" t="s">
        <v>251</v>
      </c>
    </row>
    <row r="154" spans="1:7" ht="31.2" customHeight="1" outlineLevel="1">
      <c r="A154" s="628" t="s">
        <v>507</v>
      </c>
      <c r="B154" s="33" t="s">
        <v>117</v>
      </c>
      <c r="C154" s="35" t="s">
        <v>29</v>
      </c>
      <c r="D154" s="52" t="s">
        <v>120</v>
      </c>
      <c r="E154" s="5" t="s">
        <v>121</v>
      </c>
      <c r="F154" s="526">
        <f>'[3]MC III'!I12</f>
        <v>166.45607999999999</v>
      </c>
      <c r="G154" s="686" t="s">
        <v>251</v>
      </c>
    </row>
    <row r="155" spans="1:7" ht="41.4" customHeight="1" outlineLevel="1">
      <c r="A155" s="628" t="s">
        <v>508</v>
      </c>
      <c r="B155" s="33" t="s">
        <v>122</v>
      </c>
      <c r="C155" s="35" t="s">
        <v>29</v>
      </c>
      <c r="D155" s="52" t="s">
        <v>123</v>
      </c>
      <c r="E155" s="5" t="s">
        <v>108</v>
      </c>
      <c r="F155" s="526">
        <f>'[3]ANEXO A MC'!I20</f>
        <v>7.0375000000000005</v>
      </c>
      <c r="G155" s="686" t="s">
        <v>249</v>
      </c>
    </row>
    <row r="156" spans="1:7" ht="20.100000000000001" customHeight="1" outlineLevel="1" collapsed="1">
      <c r="A156" s="623"/>
      <c r="B156" s="21"/>
      <c r="C156" s="21"/>
      <c r="D156" s="21"/>
      <c r="E156" s="21"/>
      <c r="F156" s="21"/>
      <c r="G156" s="687" t="s">
        <v>50</v>
      </c>
    </row>
    <row r="157" spans="1:7" ht="20.100000000000001" customHeight="1">
      <c r="A157" s="625"/>
      <c r="B157" s="611"/>
      <c r="C157" s="611"/>
      <c r="D157" s="626"/>
      <c r="E157" s="611"/>
      <c r="F157" s="611"/>
      <c r="G157" s="683"/>
    </row>
    <row r="158" spans="1:7" ht="20.100000000000001" customHeight="1">
      <c r="A158" s="619">
        <v>17</v>
      </c>
      <c r="B158" s="41"/>
      <c r="C158" s="41"/>
      <c r="D158" s="39" t="s">
        <v>79</v>
      </c>
      <c r="E158" s="39"/>
      <c r="F158" s="39"/>
      <c r="G158" s="689"/>
    </row>
    <row r="159" spans="1:7" ht="20.100000000000001" customHeight="1" outlineLevel="1">
      <c r="A159" s="629" t="s">
        <v>488</v>
      </c>
      <c r="B159" s="40"/>
      <c r="C159" s="40"/>
      <c r="D159" s="42" t="s">
        <v>41</v>
      </c>
      <c r="E159" s="43"/>
      <c r="F159" s="43"/>
      <c r="G159" s="688"/>
    </row>
    <row r="160" spans="1:7" ht="49.2" customHeight="1" outlineLevel="1">
      <c r="A160" s="628" t="s">
        <v>310</v>
      </c>
      <c r="B160" s="33">
        <v>92443</v>
      </c>
      <c r="C160" s="35" t="s">
        <v>102</v>
      </c>
      <c r="D160" s="52" t="s">
        <v>126</v>
      </c>
      <c r="E160" s="5" t="s">
        <v>106</v>
      </c>
      <c r="F160" s="529">
        <f>'[3]MC III'!K28</f>
        <v>82.89500000000001</v>
      </c>
      <c r="G160" s="686" t="s">
        <v>251</v>
      </c>
    </row>
    <row r="161" spans="1:7" ht="31.2" customHeight="1" outlineLevel="1">
      <c r="A161" s="628" t="s">
        <v>509</v>
      </c>
      <c r="B161" s="33" t="s">
        <v>115</v>
      </c>
      <c r="C161" s="35" t="s">
        <v>29</v>
      </c>
      <c r="D161" s="52" t="s">
        <v>119</v>
      </c>
      <c r="E161" s="5" t="s">
        <v>121</v>
      </c>
      <c r="F161" s="526">
        <f>'[3]MC III'!J28</f>
        <v>232.97919999999999</v>
      </c>
      <c r="G161" s="686" t="s">
        <v>251</v>
      </c>
    </row>
    <row r="162" spans="1:7" ht="31.2" customHeight="1" outlineLevel="1">
      <c r="A162" s="628" t="s">
        <v>311</v>
      </c>
      <c r="B162" s="33" t="s">
        <v>117</v>
      </c>
      <c r="C162" s="35" t="s">
        <v>29</v>
      </c>
      <c r="D162" s="52" t="s">
        <v>120</v>
      </c>
      <c r="E162" s="5" t="s">
        <v>121</v>
      </c>
      <c r="F162" s="526">
        <f>'[3]MC III'!I28</f>
        <v>58.467599999999997</v>
      </c>
      <c r="G162" s="686" t="s">
        <v>251</v>
      </c>
    </row>
    <row r="163" spans="1:7" ht="31.2" customHeight="1" outlineLevel="1">
      <c r="A163" s="628" t="s">
        <v>510</v>
      </c>
      <c r="B163" s="33" t="s">
        <v>127</v>
      </c>
      <c r="C163" s="35" t="s">
        <v>29</v>
      </c>
      <c r="D163" s="52" t="s">
        <v>128</v>
      </c>
      <c r="E163" s="5" t="s">
        <v>108</v>
      </c>
      <c r="F163" s="526">
        <f>'[3]ANEXO A MC'!I38</f>
        <v>4.1447500000000002</v>
      </c>
      <c r="G163" s="686" t="s">
        <v>249</v>
      </c>
    </row>
    <row r="164" spans="1:7" ht="20.100000000000001" customHeight="1" outlineLevel="1">
      <c r="A164" s="629" t="s">
        <v>11</v>
      </c>
      <c r="B164" s="40"/>
      <c r="C164" s="40"/>
      <c r="D164" s="42" t="s">
        <v>42</v>
      </c>
      <c r="E164" s="43"/>
      <c r="F164" s="672"/>
      <c r="G164" s="688"/>
    </row>
    <row r="165" spans="1:7" ht="49.2" customHeight="1" outlineLevel="1">
      <c r="A165" s="628" t="s">
        <v>302</v>
      </c>
      <c r="B165" s="33">
        <v>92479</v>
      </c>
      <c r="C165" s="35" t="s">
        <v>102</v>
      </c>
      <c r="D165" s="52" t="s">
        <v>129</v>
      </c>
      <c r="E165" s="5" t="s">
        <v>106</v>
      </c>
      <c r="F165" s="529">
        <f>'[3]MC III'!K17</f>
        <v>163.56</v>
      </c>
      <c r="G165" s="686" t="s">
        <v>251</v>
      </c>
    </row>
    <row r="166" spans="1:7" ht="31.2" customHeight="1" outlineLevel="1">
      <c r="A166" s="628" t="s">
        <v>303</v>
      </c>
      <c r="B166" s="33" t="s">
        <v>115</v>
      </c>
      <c r="C166" s="35" t="s">
        <v>29</v>
      </c>
      <c r="D166" s="52" t="s">
        <v>119</v>
      </c>
      <c r="E166" s="5" t="s">
        <v>121</v>
      </c>
      <c r="F166" s="529">
        <f>'[3]MC III'!J17</f>
        <v>672.77680000000009</v>
      </c>
      <c r="G166" s="686" t="s">
        <v>251</v>
      </c>
    </row>
    <row r="167" spans="1:7" ht="31.2" customHeight="1" outlineLevel="1">
      <c r="A167" s="628" t="s">
        <v>304</v>
      </c>
      <c r="B167" s="33" t="s">
        <v>117</v>
      </c>
      <c r="C167" s="35" t="s">
        <v>29</v>
      </c>
      <c r="D167" s="52" t="s">
        <v>120</v>
      </c>
      <c r="E167" s="5" t="s">
        <v>121</v>
      </c>
      <c r="F167" s="529">
        <f>'[3]MC III'!I17</f>
        <v>170.41932</v>
      </c>
      <c r="G167" s="686" t="s">
        <v>251</v>
      </c>
    </row>
    <row r="168" spans="1:7" ht="31.2" customHeight="1" outlineLevel="1">
      <c r="A168" s="628" t="s">
        <v>305</v>
      </c>
      <c r="B168" s="33" t="s">
        <v>127</v>
      </c>
      <c r="C168" s="35" t="s">
        <v>29</v>
      </c>
      <c r="D168" s="52" t="s">
        <v>128</v>
      </c>
      <c r="E168" s="5" t="s">
        <v>108</v>
      </c>
      <c r="F168" s="526">
        <f>'[3]MC III'!H17</f>
        <v>12.266999999999999</v>
      </c>
      <c r="G168" s="686" t="s">
        <v>249</v>
      </c>
    </row>
    <row r="169" spans="1:7" ht="20.100000000000001" customHeight="1" outlineLevel="1">
      <c r="A169" s="629" t="s">
        <v>186</v>
      </c>
      <c r="B169" s="40"/>
      <c r="C169" s="40"/>
      <c r="D169" s="42" t="s">
        <v>84</v>
      </c>
      <c r="E169" s="43"/>
      <c r="F169" s="672"/>
      <c r="G169" s="688"/>
    </row>
    <row r="170" spans="1:7" ht="48" customHeight="1" outlineLevel="1">
      <c r="A170" s="628" t="s">
        <v>299</v>
      </c>
      <c r="B170" s="33">
        <v>101964</v>
      </c>
      <c r="C170" s="35" t="s">
        <v>102</v>
      </c>
      <c r="D170" s="55" t="s">
        <v>130</v>
      </c>
      <c r="E170" s="5" t="s">
        <v>106</v>
      </c>
      <c r="F170" s="525">
        <v>231.28</v>
      </c>
      <c r="G170" s="686" t="s">
        <v>251</v>
      </c>
    </row>
    <row r="171" spans="1:7" ht="33.6" customHeight="1" outlineLevel="1">
      <c r="A171" s="628" t="s">
        <v>300</v>
      </c>
      <c r="B171" s="33" t="s">
        <v>127</v>
      </c>
      <c r="C171" s="35" t="s">
        <v>29</v>
      </c>
      <c r="D171" s="52" t="s">
        <v>128</v>
      </c>
      <c r="E171" s="5" t="s">
        <v>108</v>
      </c>
      <c r="F171" s="525">
        <f>F40*0.03</f>
        <v>3.5420999999999996</v>
      </c>
      <c r="G171" s="686" t="s">
        <v>251</v>
      </c>
    </row>
    <row r="172" spans="1:7" ht="48" customHeight="1" outlineLevel="1">
      <c r="A172" s="628" t="s">
        <v>301</v>
      </c>
      <c r="B172" s="199" t="s">
        <v>264</v>
      </c>
      <c r="C172" s="198" t="s">
        <v>29</v>
      </c>
      <c r="D172" s="200" t="s">
        <v>265</v>
      </c>
      <c r="E172" s="201" t="s">
        <v>266</v>
      </c>
      <c r="F172" s="525">
        <v>231.28</v>
      </c>
      <c r="G172" s="686" t="s">
        <v>610</v>
      </c>
    </row>
    <row r="173" spans="1:7" ht="20.100000000000001" customHeight="1" outlineLevel="1">
      <c r="A173" s="629" t="s">
        <v>187</v>
      </c>
      <c r="B173" s="40"/>
      <c r="C173" s="40"/>
      <c r="D173" s="42" t="s">
        <v>85</v>
      </c>
      <c r="E173" s="43"/>
      <c r="F173" s="672"/>
      <c r="G173" s="688"/>
    </row>
    <row r="174" spans="1:7" ht="31.2" customHeight="1" outlineLevel="1">
      <c r="A174" s="628" t="s">
        <v>296</v>
      </c>
      <c r="B174" s="33">
        <v>93184</v>
      </c>
      <c r="C174" s="35" t="s">
        <v>102</v>
      </c>
      <c r="D174" s="55" t="s">
        <v>131</v>
      </c>
      <c r="E174" s="5" t="s">
        <v>113</v>
      </c>
      <c r="F174" s="526">
        <f>(0.8+0.3)*7</f>
        <v>7.7000000000000011</v>
      </c>
      <c r="G174" s="685" t="s">
        <v>611</v>
      </c>
    </row>
    <row r="175" spans="1:7" ht="45.6" customHeight="1" outlineLevel="1">
      <c r="A175" s="628" t="s">
        <v>511</v>
      </c>
      <c r="B175" s="222">
        <v>93182</v>
      </c>
      <c r="C175" s="35" t="s">
        <v>102</v>
      </c>
      <c r="D175" s="55" t="s">
        <v>268</v>
      </c>
      <c r="E175" s="5" t="s">
        <v>113</v>
      </c>
      <c r="F175" s="526">
        <f>(2.5*6)+(2.3*4)+(1.3*2)</f>
        <v>26.8</v>
      </c>
      <c r="G175" s="686" t="s">
        <v>612</v>
      </c>
    </row>
    <row r="176" spans="1:7" ht="20.100000000000001" customHeight="1" outlineLevel="1">
      <c r="A176" s="623"/>
      <c r="B176" s="21"/>
      <c r="C176" s="21"/>
      <c r="D176" s="21"/>
      <c r="E176" s="21"/>
      <c r="F176" s="21"/>
      <c r="G176" s="687" t="s">
        <v>50</v>
      </c>
    </row>
    <row r="177" spans="1:12" ht="20.100000000000001" customHeight="1">
      <c r="A177" s="625"/>
      <c r="B177" s="611"/>
      <c r="C177" s="611"/>
      <c r="D177" s="626"/>
      <c r="E177" s="611"/>
      <c r="F177" s="611"/>
      <c r="G177" s="683"/>
    </row>
    <row r="178" spans="1:12" ht="20.100000000000001" customHeight="1">
      <c r="A178" s="619">
        <v>18</v>
      </c>
      <c r="B178" s="41"/>
      <c r="C178" s="41"/>
      <c r="D178" s="39" t="s">
        <v>95</v>
      </c>
      <c r="E178" s="39"/>
      <c r="F178" s="39"/>
      <c r="G178" s="689"/>
    </row>
    <row r="179" spans="1:12" ht="20.100000000000001" customHeight="1" outlineLevel="1">
      <c r="A179" s="629" t="s">
        <v>512</v>
      </c>
      <c r="B179" s="7"/>
      <c r="C179" s="7"/>
      <c r="D179" s="36" t="s">
        <v>33</v>
      </c>
      <c r="E179" s="35"/>
      <c r="F179" s="35"/>
      <c r="G179" s="688"/>
    </row>
    <row r="180" spans="1:12" s="20" customFormat="1" ht="38.4" customHeight="1" outlineLevel="1">
      <c r="A180" s="628" t="s">
        <v>513</v>
      </c>
      <c r="B180" s="33" t="s">
        <v>175</v>
      </c>
      <c r="C180" s="35" t="s">
        <v>29</v>
      </c>
      <c r="D180" s="55" t="s">
        <v>176</v>
      </c>
      <c r="E180" s="5" t="s">
        <v>106</v>
      </c>
      <c r="F180" s="529">
        <f>'[3]ANEXO A MC (2)'!H70</f>
        <v>213.43999999999997</v>
      </c>
      <c r="G180" s="686" t="str">
        <f>G80</f>
        <v>DADOS RETIRADOS DE ANEXO III - ANEXO À MEMORIAL DE CÁLCULO</v>
      </c>
      <c r="H180" s="1"/>
      <c r="J180" s="1"/>
      <c r="K180" s="1"/>
      <c r="L180" s="1"/>
    </row>
    <row r="181" spans="1:12" s="20" customFormat="1" ht="20.100000000000001" customHeight="1" outlineLevel="1">
      <c r="A181" s="623"/>
      <c r="B181" s="21"/>
      <c r="C181" s="21"/>
      <c r="D181" s="21"/>
      <c r="E181" s="21"/>
      <c r="F181" s="21"/>
      <c r="G181" s="687" t="s">
        <v>50</v>
      </c>
      <c r="H181" s="1"/>
      <c r="J181" s="1"/>
      <c r="K181" s="1"/>
      <c r="L181" s="1"/>
    </row>
    <row r="182" spans="1:12" s="20" customFormat="1" ht="20.100000000000001" customHeight="1">
      <c r="A182" s="625"/>
      <c r="B182" s="611"/>
      <c r="C182" s="611"/>
      <c r="D182" s="626"/>
      <c r="E182" s="611"/>
      <c r="F182" s="611"/>
      <c r="G182" s="683"/>
      <c r="H182" s="1"/>
      <c r="J182" s="1"/>
      <c r="K182" s="1"/>
      <c r="L182" s="1"/>
    </row>
    <row r="183" spans="1:12" s="20" customFormat="1" ht="20.100000000000001" customHeight="1">
      <c r="A183" s="619">
        <v>19</v>
      </c>
      <c r="B183" s="41"/>
      <c r="C183" s="41"/>
      <c r="D183" s="39" t="s">
        <v>80</v>
      </c>
      <c r="E183" s="39"/>
      <c r="F183" s="39"/>
      <c r="G183" s="689"/>
      <c r="H183" s="1"/>
      <c r="J183" s="1"/>
      <c r="K183" s="1"/>
      <c r="L183" s="1"/>
    </row>
    <row r="184" spans="1:12" s="20" customFormat="1" ht="20.100000000000001" customHeight="1" outlineLevel="1">
      <c r="A184" s="629" t="s">
        <v>188</v>
      </c>
      <c r="B184" s="40"/>
      <c r="C184" s="40"/>
      <c r="D184" s="44" t="s">
        <v>43</v>
      </c>
      <c r="E184" s="44"/>
      <c r="F184" s="44"/>
      <c r="G184" s="688"/>
      <c r="H184" s="1"/>
      <c r="J184" s="1"/>
      <c r="K184" s="1"/>
      <c r="L184" s="1"/>
    </row>
    <row r="185" spans="1:12" s="20" customFormat="1" ht="67.8" customHeight="1" outlineLevel="1">
      <c r="A185" s="649" t="s">
        <v>518</v>
      </c>
      <c r="B185" s="35">
        <v>90843</v>
      </c>
      <c r="C185" s="35" t="s">
        <v>102</v>
      </c>
      <c r="D185" s="52" t="s">
        <v>183</v>
      </c>
      <c r="E185" s="38" t="s">
        <v>107</v>
      </c>
      <c r="F185" s="528">
        <v>7</v>
      </c>
      <c r="G185" s="688" t="s">
        <v>269</v>
      </c>
      <c r="H185" s="46"/>
      <c r="J185" s="1"/>
      <c r="K185" s="1"/>
      <c r="L185" s="1"/>
    </row>
    <row r="186" spans="1:12" s="20" customFormat="1" ht="20.100000000000001" customHeight="1" outlineLevel="1">
      <c r="A186" s="629" t="s">
        <v>514</v>
      </c>
      <c r="B186" s="35"/>
      <c r="C186" s="35"/>
      <c r="D186" s="36" t="s">
        <v>47</v>
      </c>
      <c r="E186" s="35"/>
      <c r="F186" s="532"/>
      <c r="G186" s="688"/>
      <c r="H186" s="1"/>
      <c r="J186" s="1"/>
      <c r="K186" s="1"/>
      <c r="L186" s="1"/>
    </row>
    <row r="187" spans="1:12" s="20" customFormat="1" ht="33.6" customHeight="1" outlineLevel="1">
      <c r="A187" s="628" t="s">
        <v>519</v>
      </c>
      <c r="B187" s="662">
        <v>100874</v>
      </c>
      <c r="C187" s="663" t="s">
        <v>102</v>
      </c>
      <c r="D187" s="664" t="s">
        <v>443</v>
      </c>
      <c r="E187" s="38" t="s">
        <v>107</v>
      </c>
      <c r="F187" s="528">
        <v>1</v>
      </c>
      <c r="G187" s="688" t="s">
        <v>269</v>
      </c>
      <c r="H187" s="1"/>
      <c r="J187" s="1"/>
      <c r="K187" s="1"/>
      <c r="L187" s="1"/>
    </row>
    <row r="188" spans="1:12" s="20" customFormat="1" ht="40.200000000000003" customHeight="1" outlineLevel="1">
      <c r="A188" s="628" t="s">
        <v>520</v>
      </c>
      <c r="B188" s="35" t="s">
        <v>184</v>
      </c>
      <c r="C188" s="35" t="s">
        <v>29</v>
      </c>
      <c r="D188" s="52" t="s">
        <v>185</v>
      </c>
      <c r="E188" s="35" t="s">
        <v>106</v>
      </c>
      <c r="F188" s="527">
        <f>0.8*4*2*0.5*1</f>
        <v>3.2</v>
      </c>
      <c r="G188" s="686" t="s">
        <v>613</v>
      </c>
      <c r="H188" s="1"/>
      <c r="J188" s="1"/>
      <c r="K188" s="1"/>
      <c r="L188" s="1"/>
    </row>
    <row r="189" spans="1:12" ht="20.100000000000001" customHeight="1" outlineLevel="1">
      <c r="A189" s="629" t="s">
        <v>515</v>
      </c>
      <c r="B189" s="40"/>
      <c r="C189" s="40"/>
      <c r="D189" s="44" t="s">
        <v>89</v>
      </c>
      <c r="E189" s="44"/>
      <c r="F189" s="675"/>
      <c r="G189" s="688"/>
    </row>
    <row r="190" spans="1:12" ht="61.8" customHeight="1" outlineLevel="1">
      <c r="A190" s="628" t="s">
        <v>521</v>
      </c>
      <c r="B190" s="35" t="s">
        <v>182</v>
      </c>
      <c r="C190" s="35" t="s">
        <v>29</v>
      </c>
      <c r="D190" s="52" t="s">
        <v>181</v>
      </c>
      <c r="E190" s="38" t="s">
        <v>106</v>
      </c>
      <c r="F190" s="530">
        <f>(2.2*6)+(2*1.1*4) + (1*1.1*1)</f>
        <v>23.1</v>
      </c>
      <c r="G190" s="686" t="s">
        <v>614</v>
      </c>
      <c r="H190" s="46"/>
    </row>
    <row r="191" spans="1:12" ht="57.6" customHeight="1" outlineLevel="1">
      <c r="A191" s="628" t="s">
        <v>522</v>
      </c>
      <c r="B191" s="35" t="s">
        <v>444</v>
      </c>
      <c r="C191" s="35" t="s">
        <v>29</v>
      </c>
      <c r="D191" s="52" t="s">
        <v>445</v>
      </c>
      <c r="E191" s="38" t="s">
        <v>106</v>
      </c>
      <c r="F191" s="530">
        <f>1*0.4</f>
        <v>0.4</v>
      </c>
      <c r="G191" s="686" t="s">
        <v>615</v>
      </c>
      <c r="H191" s="46"/>
    </row>
    <row r="192" spans="1:12" ht="20.100000000000001" customHeight="1" outlineLevel="1">
      <c r="A192" s="629" t="s">
        <v>516</v>
      </c>
      <c r="B192" s="7"/>
      <c r="C192" s="7" t="s">
        <v>446</v>
      </c>
      <c r="D192" s="36" t="s">
        <v>447</v>
      </c>
      <c r="E192" s="35"/>
      <c r="F192" s="532"/>
      <c r="G192" s="688"/>
    </row>
    <row r="193" spans="1:7" ht="45.6" customHeight="1" outlineLevel="1">
      <c r="A193" s="628" t="s">
        <v>517</v>
      </c>
      <c r="B193" s="33" t="s">
        <v>448</v>
      </c>
      <c r="C193" s="35" t="s">
        <v>29</v>
      </c>
      <c r="D193" s="52" t="s">
        <v>449</v>
      </c>
      <c r="E193" s="5" t="s">
        <v>107</v>
      </c>
      <c r="F193" s="528">
        <v>1</v>
      </c>
      <c r="G193" s="685" t="s">
        <v>616</v>
      </c>
    </row>
    <row r="194" spans="1:7" ht="20.100000000000001" customHeight="1" outlineLevel="1">
      <c r="A194" s="623"/>
      <c r="B194" s="21"/>
      <c r="C194" s="21"/>
      <c r="D194" s="21"/>
      <c r="E194" s="21"/>
      <c r="F194" s="21"/>
      <c r="G194" s="687" t="s">
        <v>50</v>
      </c>
    </row>
    <row r="195" spans="1:7" ht="20.100000000000001" customHeight="1">
      <c r="A195" s="625"/>
      <c r="B195" s="611"/>
      <c r="C195" s="611"/>
      <c r="D195" s="626"/>
      <c r="E195" s="611"/>
      <c r="F195" s="611"/>
      <c r="G195" s="683"/>
    </row>
    <row r="196" spans="1:7" ht="20.100000000000001" customHeight="1">
      <c r="A196" s="619">
        <v>20</v>
      </c>
      <c r="B196" s="41"/>
      <c r="C196" s="41"/>
      <c r="D196" s="39" t="s">
        <v>86</v>
      </c>
      <c r="E196" s="39"/>
      <c r="F196" s="39"/>
      <c r="G196" s="689"/>
    </row>
    <row r="197" spans="1:7" ht="45.6" customHeight="1" outlineLevel="1">
      <c r="A197" s="628" t="s">
        <v>294</v>
      </c>
      <c r="B197" s="33">
        <v>92540</v>
      </c>
      <c r="C197" s="35" t="s">
        <v>102</v>
      </c>
      <c r="D197" s="52" t="s">
        <v>133</v>
      </c>
      <c r="E197" s="5" t="s">
        <v>106</v>
      </c>
      <c r="F197" s="525">
        <v>262.27999999999997</v>
      </c>
      <c r="G197" s="686" t="s">
        <v>330</v>
      </c>
    </row>
    <row r="198" spans="1:7" ht="43.2" customHeight="1" outlineLevel="1">
      <c r="A198" s="628" t="s">
        <v>295</v>
      </c>
      <c r="B198" s="33">
        <v>102203</v>
      </c>
      <c r="C198" s="35" t="s">
        <v>102</v>
      </c>
      <c r="D198" s="52" t="s">
        <v>134</v>
      </c>
      <c r="E198" s="5" t="s">
        <v>106</v>
      </c>
      <c r="F198" s="525">
        <v>262.27999999999997</v>
      </c>
      <c r="G198" s="686" t="s">
        <v>330</v>
      </c>
    </row>
    <row r="199" spans="1:7" ht="46.8" customHeight="1" outlineLevel="1">
      <c r="A199" s="628" t="s">
        <v>523</v>
      </c>
      <c r="B199" s="33">
        <v>94441</v>
      </c>
      <c r="C199" s="35" t="s">
        <v>102</v>
      </c>
      <c r="D199" s="52" t="s">
        <v>135</v>
      </c>
      <c r="E199" s="5" t="s">
        <v>106</v>
      </c>
      <c r="F199" s="525">
        <v>262.27999999999997</v>
      </c>
      <c r="G199" s="686" t="s">
        <v>330</v>
      </c>
    </row>
    <row r="200" spans="1:7" ht="45.6" customHeight="1" outlineLevel="1">
      <c r="A200" s="628" t="s">
        <v>524</v>
      </c>
      <c r="B200" s="33">
        <v>94221</v>
      </c>
      <c r="C200" s="35" t="s">
        <v>102</v>
      </c>
      <c r="D200" s="52" t="s">
        <v>136</v>
      </c>
      <c r="E200" s="5" t="s">
        <v>106</v>
      </c>
      <c r="F200" s="525">
        <f>(12.45+18.7+11.88) * 0.2</f>
        <v>8.6059999999999999</v>
      </c>
      <c r="G200" s="686" t="s">
        <v>331</v>
      </c>
    </row>
    <row r="201" spans="1:7" ht="45.6" customHeight="1" outlineLevel="1">
      <c r="A201" s="628" t="s">
        <v>525</v>
      </c>
      <c r="B201" s="33">
        <v>94227</v>
      </c>
      <c r="C201" s="35" t="s">
        <v>102</v>
      </c>
      <c r="D201" s="52" t="s">
        <v>336</v>
      </c>
      <c r="E201" s="5" t="s">
        <v>113</v>
      </c>
      <c r="F201" s="525">
        <f>39.55+22.75</f>
        <v>62.3</v>
      </c>
      <c r="G201" s="686" t="s">
        <v>638</v>
      </c>
    </row>
    <row r="202" spans="1:7" ht="45.6" customHeight="1" outlineLevel="1">
      <c r="A202" s="628" t="s">
        <v>526</v>
      </c>
      <c r="B202" s="33">
        <v>89576</v>
      </c>
      <c r="C202" s="35" t="s">
        <v>102</v>
      </c>
      <c r="D202" s="52" t="s">
        <v>335</v>
      </c>
      <c r="E202" s="5" t="s">
        <v>113</v>
      </c>
      <c r="F202" s="525">
        <f>10*3.2</f>
        <v>32</v>
      </c>
      <c r="G202" s="686" t="s">
        <v>639</v>
      </c>
    </row>
    <row r="203" spans="1:7" ht="20.100000000000001" customHeight="1" outlineLevel="1">
      <c r="A203" s="623"/>
      <c r="B203" s="31"/>
      <c r="C203" s="21"/>
      <c r="D203" s="21"/>
      <c r="E203" s="21"/>
      <c r="F203" s="21"/>
      <c r="G203" s="687" t="s">
        <v>50</v>
      </c>
    </row>
    <row r="204" spans="1:7" ht="20.100000000000001" customHeight="1">
      <c r="A204" s="625"/>
      <c r="B204" s="611"/>
      <c r="C204" s="611"/>
      <c r="D204" s="626"/>
      <c r="E204" s="611"/>
      <c r="F204" s="611"/>
      <c r="G204" s="683"/>
    </row>
    <row r="205" spans="1:7" ht="20.100000000000001" customHeight="1">
      <c r="A205" s="619">
        <v>21</v>
      </c>
      <c r="B205" s="41"/>
      <c r="C205" s="41"/>
      <c r="D205" s="39" t="s">
        <v>72</v>
      </c>
      <c r="E205" s="39"/>
      <c r="F205" s="39"/>
      <c r="G205" s="689"/>
    </row>
    <row r="206" spans="1:7" ht="31.2" customHeight="1" outlineLevel="1">
      <c r="A206" s="628" t="s">
        <v>527</v>
      </c>
      <c r="B206" s="33">
        <v>98557</v>
      </c>
      <c r="C206" s="35" t="s">
        <v>102</v>
      </c>
      <c r="D206" s="52" t="s">
        <v>132</v>
      </c>
      <c r="E206" s="5" t="s">
        <v>106</v>
      </c>
      <c r="F206" s="525">
        <f>'[3]ANEXO A MC'!C20*'[3]ANEXO A MC'!D13*2</f>
        <v>48.360000000000007</v>
      </c>
      <c r="G206" s="686" t="s">
        <v>617</v>
      </c>
    </row>
    <row r="207" spans="1:7" ht="20.100000000000001" customHeight="1" outlineLevel="1">
      <c r="A207" s="623"/>
      <c r="B207" s="21"/>
      <c r="C207" s="21"/>
      <c r="D207" s="21"/>
      <c r="E207" s="21"/>
      <c r="F207" s="21"/>
      <c r="G207" s="687" t="s">
        <v>50</v>
      </c>
    </row>
    <row r="208" spans="1:7" ht="20.100000000000001" customHeight="1">
      <c r="A208" s="625"/>
      <c r="B208" s="611"/>
      <c r="C208" s="611"/>
      <c r="D208" s="626"/>
      <c r="E208" s="611"/>
      <c r="F208" s="611"/>
      <c r="G208" s="683"/>
    </row>
    <row r="209" spans="1:9" ht="20.100000000000001" customHeight="1">
      <c r="A209" s="619">
        <v>22</v>
      </c>
      <c r="B209" s="41"/>
      <c r="C209" s="41"/>
      <c r="D209" s="39" t="s">
        <v>93</v>
      </c>
      <c r="E209" s="39"/>
      <c r="F209" s="39"/>
      <c r="G209" s="690"/>
    </row>
    <row r="210" spans="1:9" ht="47.4" customHeight="1" outlineLevel="1">
      <c r="A210" s="628" t="s">
        <v>528</v>
      </c>
      <c r="B210" s="33" t="s">
        <v>148</v>
      </c>
      <c r="C210" s="35" t="s">
        <v>29</v>
      </c>
      <c r="D210" s="52" t="s">
        <v>150</v>
      </c>
      <c r="E210" s="5" t="s">
        <v>106</v>
      </c>
      <c r="F210" s="526">
        <f>'[3]ANEXO A MC (2)'!H39</f>
        <v>541.32000000000005</v>
      </c>
      <c r="G210" s="686" t="s">
        <v>287</v>
      </c>
    </row>
    <row r="211" spans="1:9" ht="47.4" customHeight="1" outlineLevel="1">
      <c r="A211" s="628" t="s">
        <v>529</v>
      </c>
      <c r="B211" s="33">
        <v>87881</v>
      </c>
      <c r="C211" s="35" t="s">
        <v>102</v>
      </c>
      <c r="D211" s="52" t="s">
        <v>149</v>
      </c>
      <c r="E211" s="5" t="s">
        <v>106</v>
      </c>
      <c r="F211" s="526">
        <f>'[3]ANEXO A MC (2)'!M39</f>
        <v>185.16750000000002</v>
      </c>
      <c r="G211" s="686" t="str">
        <f>G80</f>
        <v>DADOS RETIRADOS DE ANEXO III - ANEXO À MEMORIAL DE CÁLCULO</v>
      </c>
    </row>
    <row r="212" spans="1:9" ht="31.2" customHeight="1" outlineLevel="1">
      <c r="A212" s="628" t="s">
        <v>530</v>
      </c>
      <c r="B212" s="33" t="s">
        <v>151</v>
      </c>
      <c r="C212" s="35" t="s">
        <v>29</v>
      </c>
      <c r="D212" s="52" t="s">
        <v>154</v>
      </c>
      <c r="E212" s="5" t="s">
        <v>106</v>
      </c>
      <c r="F212" s="526">
        <f>'[3]ANEXO A MC (2)'!I39</f>
        <v>541.32000000000005</v>
      </c>
      <c r="G212" s="686" t="s">
        <v>287</v>
      </c>
      <c r="H212" s="681">
        <f>H81</f>
        <v>0</v>
      </c>
    </row>
    <row r="213" spans="1:9" ht="31.2" customHeight="1" outlineLevel="1">
      <c r="A213" s="628" t="s">
        <v>531</v>
      </c>
      <c r="B213" s="33" t="s">
        <v>152</v>
      </c>
      <c r="C213" s="35" t="s">
        <v>29</v>
      </c>
      <c r="D213" s="52" t="s">
        <v>155</v>
      </c>
      <c r="E213" s="5" t="s">
        <v>106</v>
      </c>
      <c r="F213" s="526">
        <f>'[3]ANEXO A MC (2)'!J39</f>
        <v>541.32000000000005</v>
      </c>
      <c r="G213" s="686" t="s">
        <v>287</v>
      </c>
    </row>
    <row r="214" spans="1:9" ht="39" customHeight="1" outlineLevel="1">
      <c r="A214" s="628" t="s">
        <v>532</v>
      </c>
      <c r="B214" s="33" t="s">
        <v>153</v>
      </c>
      <c r="C214" s="35" t="s">
        <v>29</v>
      </c>
      <c r="D214" s="52" t="s">
        <v>156</v>
      </c>
      <c r="E214" s="5" t="s">
        <v>106</v>
      </c>
      <c r="F214" s="526">
        <f>'[3]ANEXO A MC (2)'!M39</f>
        <v>185.16750000000002</v>
      </c>
      <c r="G214" s="686" t="s">
        <v>287</v>
      </c>
    </row>
    <row r="215" spans="1:9" ht="67.2" customHeight="1" outlineLevel="1">
      <c r="A215" s="628" t="s">
        <v>533</v>
      </c>
      <c r="B215" s="33" t="s">
        <v>450</v>
      </c>
      <c r="C215" s="35" t="s">
        <v>29</v>
      </c>
      <c r="D215" s="52" t="s">
        <v>451</v>
      </c>
      <c r="E215" s="5" t="s">
        <v>106</v>
      </c>
      <c r="F215" s="526">
        <f>'[3]ANEXO A MC (2)'!L39</f>
        <v>37.135999999999996</v>
      </c>
      <c r="G215" s="686" t="s">
        <v>287</v>
      </c>
    </row>
    <row r="216" spans="1:9" ht="39" customHeight="1" outlineLevel="1">
      <c r="A216" s="628" t="s">
        <v>534</v>
      </c>
      <c r="B216" s="38">
        <v>101738</v>
      </c>
      <c r="C216" s="38" t="s">
        <v>102</v>
      </c>
      <c r="D216" s="15" t="s">
        <v>288</v>
      </c>
      <c r="E216" s="35" t="s">
        <v>113</v>
      </c>
      <c r="F216" s="526">
        <f>(5.7+5.7+7.2+7.2-0.8)*3</f>
        <v>75</v>
      </c>
      <c r="G216" s="686" t="s">
        <v>618</v>
      </c>
    </row>
    <row r="217" spans="1:9" ht="20.100000000000001" customHeight="1" outlineLevel="1">
      <c r="A217" s="623"/>
      <c r="B217" s="21"/>
      <c r="C217" s="21"/>
      <c r="D217" s="21"/>
      <c r="E217" s="21"/>
      <c r="F217" s="21"/>
      <c r="G217" s="687" t="s">
        <v>50</v>
      </c>
    </row>
    <row r="218" spans="1:9" ht="20.100000000000001" customHeight="1">
      <c r="A218" s="625"/>
      <c r="B218" s="611"/>
      <c r="C218" s="611"/>
      <c r="D218" s="626"/>
      <c r="E218" s="611"/>
      <c r="F218" s="611"/>
      <c r="G218" s="683"/>
    </row>
    <row r="219" spans="1:9" ht="20.100000000000001" customHeight="1">
      <c r="A219" s="619">
        <v>23</v>
      </c>
      <c r="B219" s="41"/>
      <c r="C219" s="41"/>
      <c r="D219" s="39" t="s">
        <v>96</v>
      </c>
      <c r="E219" s="39"/>
      <c r="F219" s="39"/>
      <c r="G219" s="689"/>
    </row>
    <row r="220" spans="1:9" s="19" customFormat="1" ht="20.100000000000001" customHeight="1" outlineLevel="1">
      <c r="A220" s="646" t="s">
        <v>535</v>
      </c>
      <c r="B220" s="35"/>
      <c r="C220" s="35"/>
      <c r="D220" s="36" t="s">
        <v>82</v>
      </c>
      <c r="E220" s="35"/>
      <c r="F220" s="35"/>
      <c r="G220" s="688"/>
      <c r="H220" s="1"/>
      <c r="I220" s="20"/>
    </row>
    <row r="221" spans="1:9" ht="48.6" customHeight="1" outlineLevel="1">
      <c r="A221" s="628" t="s">
        <v>536</v>
      </c>
      <c r="B221" s="35" t="s">
        <v>157</v>
      </c>
      <c r="C221" s="35" t="s">
        <v>29</v>
      </c>
      <c r="D221" s="524" t="s">
        <v>158</v>
      </c>
      <c r="E221" s="525" t="s">
        <v>106</v>
      </c>
      <c r="F221" s="525">
        <f>(41.04*3)+22.8+4.32+6.98+19.4+39.59</f>
        <v>216.21</v>
      </c>
      <c r="G221" s="686" t="s">
        <v>619</v>
      </c>
    </row>
    <row r="222" spans="1:9" ht="48.6" customHeight="1" outlineLevel="1">
      <c r="A222" s="628" t="s">
        <v>537</v>
      </c>
      <c r="B222" s="35" t="s">
        <v>333</v>
      </c>
      <c r="C222" s="35" t="s">
        <v>29</v>
      </c>
      <c r="D222" s="524" t="s">
        <v>332</v>
      </c>
      <c r="E222" s="525" t="s">
        <v>334</v>
      </c>
      <c r="F222" s="526">
        <f>((41.04*3)+22.8+4.32+6.98+19.4+39.59)*0.05</f>
        <v>10.810500000000001</v>
      </c>
      <c r="G222" s="686" t="s">
        <v>620</v>
      </c>
    </row>
    <row r="223" spans="1:9" ht="72.599999999999994" customHeight="1" outlineLevel="1">
      <c r="A223" s="628" t="s">
        <v>538</v>
      </c>
      <c r="B223" s="35" t="s">
        <v>159</v>
      </c>
      <c r="C223" s="35" t="s">
        <v>29</v>
      </c>
      <c r="D223" s="524" t="s">
        <v>160</v>
      </c>
      <c r="E223" s="525" t="s">
        <v>106</v>
      </c>
      <c r="F223" s="525">
        <f>(41.04*3)+22.8+4.32+6.98+19.4+39.59</f>
        <v>216.21</v>
      </c>
      <c r="G223" s="686" t="s">
        <v>619</v>
      </c>
    </row>
    <row r="224" spans="1:9" ht="36.6" customHeight="1" outlineLevel="1">
      <c r="A224" s="628" t="s">
        <v>539</v>
      </c>
      <c r="B224" s="35">
        <v>98689</v>
      </c>
      <c r="C224" s="35" t="s">
        <v>102</v>
      </c>
      <c r="D224" s="524" t="s">
        <v>161</v>
      </c>
      <c r="E224" s="525" t="s">
        <v>113</v>
      </c>
      <c r="F224" s="526">
        <f>0.8*7</f>
        <v>5.6000000000000005</v>
      </c>
      <c r="G224" s="686" t="s">
        <v>621</v>
      </c>
    </row>
    <row r="225" spans="1:9" s="19" customFormat="1" ht="20.100000000000001" customHeight="1" outlineLevel="1">
      <c r="A225" s="646" t="s">
        <v>540</v>
      </c>
      <c r="B225" s="35"/>
      <c r="C225" s="35"/>
      <c r="D225" s="36" t="s">
        <v>103</v>
      </c>
      <c r="E225" s="35"/>
      <c r="F225" s="35"/>
      <c r="G225" s="688"/>
      <c r="H225" s="1"/>
      <c r="I225" s="20"/>
    </row>
    <row r="226" spans="1:9" ht="33.6" customHeight="1" outlineLevel="1">
      <c r="A226" s="628" t="s">
        <v>541</v>
      </c>
      <c r="B226" s="48" t="s">
        <v>164</v>
      </c>
      <c r="C226" s="48" t="s">
        <v>29</v>
      </c>
      <c r="D226" s="15" t="s">
        <v>172</v>
      </c>
      <c r="E226" s="5" t="s">
        <v>107</v>
      </c>
      <c r="F226" s="526">
        <v>2</v>
      </c>
      <c r="G226" s="685" t="s">
        <v>271</v>
      </c>
    </row>
    <row r="227" spans="1:9" ht="45.6" customHeight="1" outlineLevel="1">
      <c r="A227" s="628" t="s">
        <v>542</v>
      </c>
      <c r="B227" s="48" t="s">
        <v>162</v>
      </c>
      <c r="C227" s="48" t="s">
        <v>29</v>
      </c>
      <c r="D227" s="49" t="s">
        <v>163</v>
      </c>
      <c r="E227" s="5" t="s">
        <v>106</v>
      </c>
      <c r="F227" s="526">
        <f>4*0.3*0.3</f>
        <v>0.36</v>
      </c>
      <c r="G227" s="697" t="s">
        <v>318</v>
      </c>
    </row>
    <row r="228" spans="1:9" ht="45.6" customHeight="1" outlineLevel="1">
      <c r="A228" s="628" t="s">
        <v>543</v>
      </c>
      <c r="B228" s="48" t="s">
        <v>273</v>
      </c>
      <c r="C228" s="48" t="s">
        <v>29</v>
      </c>
      <c r="D228" s="49" t="s">
        <v>272</v>
      </c>
      <c r="E228" s="5" t="s">
        <v>106</v>
      </c>
      <c r="F228" s="526">
        <f>3*0.3*0.3</f>
        <v>0.26999999999999996</v>
      </c>
      <c r="G228" s="697" t="s">
        <v>317</v>
      </c>
    </row>
    <row r="229" spans="1:9" ht="20.100000000000001" customHeight="1" outlineLevel="1">
      <c r="A229" s="623"/>
      <c r="B229" s="21"/>
      <c r="C229" s="21"/>
      <c r="D229" s="21"/>
      <c r="E229" s="21"/>
      <c r="F229" s="21"/>
      <c r="G229" s="687" t="s">
        <v>50</v>
      </c>
    </row>
    <row r="230" spans="1:9" ht="20.100000000000001" customHeight="1">
      <c r="A230" s="625"/>
      <c r="B230" s="611"/>
      <c r="C230" s="611"/>
      <c r="D230" s="626"/>
      <c r="E230" s="611"/>
      <c r="F230" s="611"/>
      <c r="G230" s="683"/>
    </row>
    <row r="231" spans="1:9" ht="20.100000000000001" customHeight="1">
      <c r="A231" s="619">
        <v>24</v>
      </c>
      <c r="B231" s="41"/>
      <c r="C231" s="41"/>
      <c r="D231" s="39" t="s">
        <v>92</v>
      </c>
      <c r="E231" s="39"/>
      <c r="F231" s="39"/>
      <c r="G231" s="689"/>
    </row>
    <row r="232" spans="1:9" ht="33.6" customHeight="1" outlineLevel="1">
      <c r="A232" s="628" t="s">
        <v>544</v>
      </c>
      <c r="B232" s="47" t="s">
        <v>168</v>
      </c>
      <c r="C232" s="35" t="s">
        <v>29</v>
      </c>
      <c r="D232" s="52" t="s">
        <v>169</v>
      </c>
      <c r="E232" s="5" t="s">
        <v>106</v>
      </c>
      <c r="F232" s="526">
        <v>709.65</v>
      </c>
      <c r="G232" s="686" t="s">
        <v>403</v>
      </c>
    </row>
    <row r="233" spans="1:9" ht="33.6" customHeight="1" outlineLevel="1">
      <c r="A233" s="628" t="s">
        <v>545</v>
      </c>
      <c r="B233" s="47" t="s">
        <v>167</v>
      </c>
      <c r="C233" s="35" t="s">
        <v>29</v>
      </c>
      <c r="D233" s="52" t="s">
        <v>166</v>
      </c>
      <c r="E233" s="5" t="s">
        <v>106</v>
      </c>
      <c r="F233" s="526">
        <f>'[3]ANEXO A MC (2)'!M39</f>
        <v>185.16750000000002</v>
      </c>
      <c r="G233" s="686" t="s">
        <v>403</v>
      </c>
    </row>
    <row r="234" spans="1:9" ht="33.6" customHeight="1" outlineLevel="1">
      <c r="A234" s="628" t="s">
        <v>546</v>
      </c>
      <c r="B234" s="47" t="s">
        <v>170</v>
      </c>
      <c r="C234" s="35" t="s">
        <v>29</v>
      </c>
      <c r="D234" s="52" t="s">
        <v>171</v>
      </c>
      <c r="E234" s="5" t="s">
        <v>106</v>
      </c>
      <c r="F234" s="526">
        <f>'[3]ANEXO A MC (2)'!K39</f>
        <v>524.4799999999999</v>
      </c>
      <c r="G234" s="686" t="s">
        <v>403</v>
      </c>
    </row>
    <row r="235" spans="1:9" ht="33.6" customHeight="1" outlineLevel="1">
      <c r="A235" s="628" t="s">
        <v>547</v>
      </c>
      <c r="B235" s="47">
        <v>102219</v>
      </c>
      <c r="C235" s="35" t="s">
        <v>102</v>
      </c>
      <c r="D235" s="52" t="s">
        <v>165</v>
      </c>
      <c r="E235" s="5" t="s">
        <v>106</v>
      </c>
      <c r="F235" s="17">
        <v>7.5</v>
      </c>
      <c r="G235" s="686" t="s">
        <v>403</v>
      </c>
    </row>
    <row r="236" spans="1:9" ht="53.4" customHeight="1" outlineLevel="1">
      <c r="A236" s="628" t="s">
        <v>548</v>
      </c>
      <c r="B236" s="47">
        <v>102203</v>
      </c>
      <c r="C236" s="35" t="s">
        <v>102</v>
      </c>
      <c r="D236" s="52" t="s">
        <v>134</v>
      </c>
      <c r="E236" s="5" t="s">
        <v>106</v>
      </c>
      <c r="F236" s="526">
        <f>(7*0.8*2.1*2)</f>
        <v>23.520000000000003</v>
      </c>
      <c r="G236" s="686" t="s">
        <v>622</v>
      </c>
    </row>
    <row r="237" spans="1:9" ht="20.100000000000001" customHeight="1" outlineLevel="1">
      <c r="A237" s="623"/>
      <c r="B237" s="21"/>
      <c r="C237" s="21"/>
      <c r="D237" s="21"/>
      <c r="E237" s="21"/>
      <c r="F237" s="21"/>
      <c r="G237" s="687" t="s">
        <v>50</v>
      </c>
    </row>
    <row r="238" spans="1:9" s="19" customFormat="1" ht="20.100000000000001" customHeight="1">
      <c r="A238" s="625"/>
      <c r="B238" s="611"/>
      <c r="C238" s="611"/>
      <c r="D238" s="626"/>
      <c r="E238" s="611"/>
      <c r="F238" s="611"/>
      <c r="G238" s="683"/>
      <c r="H238" s="1"/>
      <c r="I238" s="20"/>
    </row>
    <row r="239" spans="1:9" ht="20.100000000000001" customHeight="1">
      <c r="A239" s="619">
        <v>25</v>
      </c>
      <c r="B239" s="41"/>
      <c r="C239" s="41"/>
      <c r="D239" s="39" t="s">
        <v>452</v>
      </c>
      <c r="E239" s="39"/>
      <c r="F239" s="39"/>
      <c r="G239" s="689"/>
    </row>
    <row r="240" spans="1:9" s="19" customFormat="1" ht="20.100000000000001" customHeight="1" outlineLevel="1">
      <c r="A240" s="698" t="s">
        <v>549</v>
      </c>
      <c r="B240" s="591"/>
      <c r="C240" s="591"/>
      <c r="D240" s="592" t="s">
        <v>453</v>
      </c>
      <c r="E240" s="45"/>
      <c r="F240" s="45"/>
      <c r="G240" s="688"/>
      <c r="H240" s="1"/>
      <c r="I240" s="20"/>
    </row>
    <row r="241" spans="1:9" ht="31.2" customHeight="1" outlineLevel="1">
      <c r="A241" s="628" t="s">
        <v>550</v>
      </c>
      <c r="B241" s="33">
        <v>89401</v>
      </c>
      <c r="C241" s="35" t="s">
        <v>102</v>
      </c>
      <c r="D241" s="52" t="s">
        <v>454</v>
      </c>
      <c r="E241" s="5" t="s">
        <v>113</v>
      </c>
      <c r="F241" s="526">
        <v>24</v>
      </c>
      <c r="G241" s="686" t="s">
        <v>623</v>
      </c>
    </row>
    <row r="242" spans="1:9" ht="31.2" customHeight="1" outlineLevel="1">
      <c r="A242" s="628" t="s">
        <v>552</v>
      </c>
      <c r="B242" s="33">
        <v>89446</v>
      </c>
      <c r="C242" s="35" t="s">
        <v>102</v>
      </c>
      <c r="D242" s="52" t="s">
        <v>455</v>
      </c>
      <c r="E242" s="5" t="s">
        <v>113</v>
      </c>
      <c r="F242" s="526">
        <v>6</v>
      </c>
      <c r="G242" s="686" t="s">
        <v>623</v>
      </c>
    </row>
    <row r="243" spans="1:9" ht="31.2" customHeight="1" outlineLevel="1">
      <c r="A243" s="628" t="s">
        <v>553</v>
      </c>
      <c r="B243" s="33">
        <v>89485</v>
      </c>
      <c r="C243" s="35" t="s">
        <v>102</v>
      </c>
      <c r="D243" s="52" t="s">
        <v>456</v>
      </c>
      <c r="E243" s="5" t="s">
        <v>107</v>
      </c>
      <c r="F243" s="526">
        <v>2</v>
      </c>
      <c r="G243" s="686" t="s">
        <v>624</v>
      </c>
    </row>
    <row r="244" spans="1:9" ht="45.6" customHeight="1" outlineLevel="1">
      <c r="A244" s="628" t="s">
        <v>554</v>
      </c>
      <c r="B244" s="33">
        <v>89358</v>
      </c>
      <c r="C244" s="35" t="s">
        <v>102</v>
      </c>
      <c r="D244" s="52" t="s">
        <v>457</v>
      </c>
      <c r="E244" s="5" t="s">
        <v>107</v>
      </c>
      <c r="F244" s="526">
        <v>6</v>
      </c>
      <c r="G244" s="686" t="s">
        <v>625</v>
      </c>
    </row>
    <row r="245" spans="1:9" ht="31.2" customHeight="1" outlineLevel="1">
      <c r="A245" s="628" t="s">
        <v>555</v>
      </c>
      <c r="B245" s="33">
        <v>89362</v>
      </c>
      <c r="C245" s="35" t="s">
        <v>102</v>
      </c>
      <c r="D245" s="52" t="s">
        <v>458</v>
      </c>
      <c r="E245" s="5" t="s">
        <v>107</v>
      </c>
      <c r="F245" s="526">
        <v>4</v>
      </c>
      <c r="G245" s="686" t="s">
        <v>626</v>
      </c>
    </row>
    <row r="246" spans="1:9" ht="31.2" customHeight="1" outlineLevel="1">
      <c r="A246" s="628" t="s">
        <v>556</v>
      </c>
      <c r="B246" s="33">
        <v>89438</v>
      </c>
      <c r="C246" s="35" t="s">
        <v>102</v>
      </c>
      <c r="D246" s="52" t="s">
        <v>459</v>
      </c>
      <c r="E246" s="5" t="s">
        <v>107</v>
      </c>
      <c r="F246" s="526">
        <v>2</v>
      </c>
      <c r="G246" s="686" t="s">
        <v>627</v>
      </c>
    </row>
    <row r="247" spans="1:9" ht="31.2" customHeight="1" outlineLevel="1">
      <c r="A247" s="628" t="s">
        <v>557</v>
      </c>
      <c r="B247" s="33">
        <v>89617</v>
      </c>
      <c r="C247" s="35" t="s">
        <v>102</v>
      </c>
      <c r="D247" s="52" t="s">
        <v>460</v>
      </c>
      <c r="E247" s="5" t="s">
        <v>107</v>
      </c>
      <c r="F247" s="526">
        <v>4</v>
      </c>
      <c r="G247" s="686" t="s">
        <v>623</v>
      </c>
    </row>
    <row r="248" spans="1:9" s="19" customFormat="1" ht="20.100000000000001" customHeight="1" outlineLevel="1">
      <c r="A248" s="698" t="s">
        <v>640</v>
      </c>
      <c r="B248" s="593"/>
      <c r="C248" s="40"/>
      <c r="D248" s="42" t="s">
        <v>461</v>
      </c>
      <c r="E248" s="43"/>
      <c r="F248" s="526"/>
      <c r="G248" s="686"/>
      <c r="H248" s="1"/>
      <c r="I248" s="20"/>
    </row>
    <row r="249" spans="1:9" ht="31.2" customHeight="1" outlineLevel="1">
      <c r="A249" s="628" t="s">
        <v>551</v>
      </c>
      <c r="B249" s="33">
        <v>94495</v>
      </c>
      <c r="C249" s="35" t="s">
        <v>102</v>
      </c>
      <c r="D249" s="52" t="s">
        <v>462</v>
      </c>
      <c r="E249" s="5" t="s">
        <v>107</v>
      </c>
      <c r="F249" s="526">
        <v>1</v>
      </c>
      <c r="G249" s="686" t="s">
        <v>623</v>
      </c>
    </row>
    <row r="250" spans="1:9" ht="49.2" customHeight="1" outlineLevel="1">
      <c r="A250" s="628" t="s">
        <v>558</v>
      </c>
      <c r="B250" s="33" t="s">
        <v>463</v>
      </c>
      <c r="C250" s="35" t="s">
        <v>29</v>
      </c>
      <c r="D250" s="52" t="s">
        <v>628</v>
      </c>
      <c r="E250" s="5" t="s">
        <v>107</v>
      </c>
      <c r="F250" s="526">
        <v>1</v>
      </c>
      <c r="G250" s="686" t="s">
        <v>629</v>
      </c>
    </row>
    <row r="251" spans="1:9" s="19" customFormat="1" ht="20.100000000000001" customHeight="1" outlineLevel="1">
      <c r="A251" s="623"/>
      <c r="B251" s="21"/>
      <c r="C251" s="21"/>
      <c r="D251" s="21"/>
      <c r="E251" s="21"/>
      <c r="F251" s="21"/>
      <c r="G251" s="687" t="s">
        <v>50</v>
      </c>
      <c r="H251" s="1"/>
      <c r="I251" s="20"/>
    </row>
    <row r="252" spans="1:9" s="19" customFormat="1" ht="20.100000000000001" customHeight="1">
      <c r="A252" s="625"/>
      <c r="B252" s="611"/>
      <c r="C252" s="611"/>
      <c r="D252" s="626"/>
      <c r="E252" s="611"/>
      <c r="F252" s="611"/>
      <c r="G252" s="683"/>
      <c r="H252" s="1"/>
      <c r="I252" s="20"/>
    </row>
    <row r="253" spans="1:9" s="19" customFormat="1" ht="20.100000000000001" customHeight="1">
      <c r="A253" s="619">
        <v>26</v>
      </c>
      <c r="B253" s="41"/>
      <c r="C253" s="41"/>
      <c r="D253" s="39" t="s">
        <v>465</v>
      </c>
      <c r="E253" s="39"/>
      <c r="F253" s="39"/>
      <c r="G253" s="689"/>
      <c r="H253" s="1"/>
      <c r="I253" s="20"/>
    </row>
    <row r="254" spans="1:9" s="19" customFormat="1" ht="20.100000000000001" customHeight="1" outlineLevel="1">
      <c r="A254" s="698" t="s">
        <v>559</v>
      </c>
      <c r="B254" s="591"/>
      <c r="C254" s="591"/>
      <c r="D254" s="592" t="s">
        <v>453</v>
      </c>
      <c r="E254" s="45"/>
      <c r="F254" s="45"/>
      <c r="G254" s="688"/>
      <c r="H254" s="1"/>
      <c r="I254" s="20"/>
    </row>
    <row r="255" spans="1:9" ht="42.6" customHeight="1" outlineLevel="1">
      <c r="A255" s="628" t="s">
        <v>560</v>
      </c>
      <c r="B255" s="33">
        <v>89711</v>
      </c>
      <c r="C255" s="35" t="s">
        <v>102</v>
      </c>
      <c r="D255" s="52" t="s">
        <v>466</v>
      </c>
      <c r="E255" s="5" t="s">
        <v>113</v>
      </c>
      <c r="F255" s="17">
        <v>12</v>
      </c>
      <c r="G255" s="685" t="s">
        <v>623</v>
      </c>
    </row>
    <row r="256" spans="1:9" ht="42.6" customHeight="1" outlineLevel="1">
      <c r="A256" s="628" t="s">
        <v>561</v>
      </c>
      <c r="B256" s="33">
        <v>89714</v>
      </c>
      <c r="C256" s="35" t="s">
        <v>102</v>
      </c>
      <c r="D256" s="52" t="s">
        <v>630</v>
      </c>
      <c r="E256" s="5" t="s">
        <v>113</v>
      </c>
      <c r="F256" s="17">
        <v>18</v>
      </c>
      <c r="G256" s="685" t="s">
        <v>623</v>
      </c>
    </row>
    <row r="257" spans="1:9" ht="42.6" customHeight="1" outlineLevel="1">
      <c r="A257" s="628" t="s">
        <v>562</v>
      </c>
      <c r="B257" s="33">
        <v>89726</v>
      </c>
      <c r="C257" s="35" t="s">
        <v>102</v>
      </c>
      <c r="D257" s="52" t="s">
        <v>468</v>
      </c>
      <c r="E257" s="5" t="s">
        <v>107</v>
      </c>
      <c r="F257" s="17">
        <v>2</v>
      </c>
      <c r="G257" s="685" t="s">
        <v>631</v>
      </c>
    </row>
    <row r="258" spans="1:9" ht="42.6" customHeight="1" outlineLevel="1">
      <c r="A258" s="628" t="s">
        <v>563</v>
      </c>
      <c r="B258" s="33">
        <v>89724</v>
      </c>
      <c r="C258" s="35" t="s">
        <v>102</v>
      </c>
      <c r="D258" s="52" t="s">
        <v>469</v>
      </c>
      <c r="E258" s="5" t="s">
        <v>107</v>
      </c>
      <c r="F258" s="17">
        <v>4</v>
      </c>
      <c r="G258" s="685" t="s">
        <v>632</v>
      </c>
    </row>
    <row r="259" spans="1:9" ht="42.6" customHeight="1" outlineLevel="1">
      <c r="A259" s="628" t="s">
        <v>564</v>
      </c>
      <c r="B259" s="33">
        <v>89744</v>
      </c>
      <c r="C259" s="35" t="s">
        <v>102</v>
      </c>
      <c r="D259" s="52" t="s">
        <v>470</v>
      </c>
      <c r="E259" s="5" t="s">
        <v>107</v>
      </c>
      <c r="F259" s="17">
        <v>2</v>
      </c>
      <c r="G259" s="685" t="s">
        <v>631</v>
      </c>
    </row>
    <row r="260" spans="1:9" ht="42.6" customHeight="1" outlineLevel="1">
      <c r="A260" s="628" t="s">
        <v>565</v>
      </c>
      <c r="B260" s="33">
        <v>89690</v>
      </c>
      <c r="C260" s="35" t="s">
        <v>102</v>
      </c>
      <c r="D260" s="52" t="s">
        <v>471</v>
      </c>
      <c r="E260" s="5" t="s">
        <v>107</v>
      </c>
      <c r="F260" s="17">
        <v>2</v>
      </c>
      <c r="G260" s="685" t="s">
        <v>631</v>
      </c>
    </row>
    <row r="261" spans="1:9" s="19" customFormat="1" ht="20.100000000000001" customHeight="1" outlineLevel="1">
      <c r="A261" s="698" t="s">
        <v>566</v>
      </c>
      <c r="B261" s="38"/>
      <c r="C261" s="38"/>
      <c r="D261" s="42" t="s">
        <v>472</v>
      </c>
      <c r="E261" s="38"/>
      <c r="F261" s="530"/>
      <c r="G261" s="688"/>
    </row>
    <row r="262" spans="1:9" ht="31.2" customHeight="1" outlineLevel="1">
      <c r="A262" s="628" t="s">
        <v>567</v>
      </c>
      <c r="B262" s="33">
        <v>89482</v>
      </c>
      <c r="C262" s="35" t="s">
        <v>102</v>
      </c>
      <c r="D262" s="52" t="s">
        <v>473</v>
      </c>
      <c r="E262" s="5" t="s">
        <v>107</v>
      </c>
      <c r="F262" s="17">
        <v>1</v>
      </c>
      <c r="G262" s="699" t="s">
        <v>616</v>
      </c>
    </row>
    <row r="263" spans="1:9" ht="49.2" customHeight="1" outlineLevel="1">
      <c r="A263" s="628" t="s">
        <v>568</v>
      </c>
      <c r="B263" s="33">
        <v>97903</v>
      </c>
      <c r="C263" s="35" t="s">
        <v>102</v>
      </c>
      <c r="D263" s="52" t="s">
        <v>474</v>
      </c>
      <c r="E263" s="5" t="s">
        <v>107</v>
      </c>
      <c r="F263" s="17">
        <v>1</v>
      </c>
      <c r="G263" s="699" t="s">
        <v>629</v>
      </c>
    </row>
    <row r="264" spans="1:9" s="19" customFormat="1" ht="20.100000000000001" customHeight="1" outlineLevel="1">
      <c r="A264" s="623"/>
      <c r="B264" s="21"/>
      <c r="C264" s="21"/>
      <c r="D264" s="21"/>
      <c r="E264" s="21"/>
      <c r="F264" s="21"/>
      <c r="G264" s="687" t="s">
        <v>50</v>
      </c>
      <c r="H264" s="1"/>
      <c r="I264" s="20"/>
    </row>
    <row r="265" spans="1:9" s="19" customFormat="1" ht="20.100000000000001" customHeight="1">
      <c r="A265" s="625"/>
      <c r="B265" s="611"/>
      <c r="C265" s="611"/>
      <c r="D265" s="626"/>
      <c r="E265" s="611"/>
      <c r="F265" s="611"/>
      <c r="G265" s="683"/>
      <c r="H265" s="1"/>
      <c r="I265" s="20"/>
    </row>
    <row r="266" spans="1:9" s="19" customFormat="1" ht="20.100000000000001" customHeight="1">
      <c r="A266" s="619">
        <v>27</v>
      </c>
      <c r="B266" s="41"/>
      <c r="C266" s="41"/>
      <c r="D266" s="39" t="s">
        <v>475</v>
      </c>
      <c r="E266" s="39"/>
      <c r="F266" s="39"/>
      <c r="G266" s="689"/>
      <c r="H266" s="1"/>
      <c r="I266" s="20"/>
    </row>
    <row r="267" spans="1:9" s="19" customFormat="1" ht="51.6" customHeight="1" outlineLevel="1">
      <c r="A267" s="621" t="s">
        <v>569</v>
      </c>
      <c r="B267" s="665">
        <v>95470</v>
      </c>
      <c r="C267" s="666" t="s">
        <v>102</v>
      </c>
      <c r="D267" s="37" t="s">
        <v>633</v>
      </c>
      <c r="E267" s="5" t="s">
        <v>107</v>
      </c>
      <c r="F267" s="17">
        <v>1</v>
      </c>
      <c r="G267" s="685" t="s">
        <v>634</v>
      </c>
      <c r="H267" s="1"/>
      <c r="I267" s="20"/>
    </row>
    <row r="268" spans="1:9" ht="33.6" customHeight="1" outlineLevel="1">
      <c r="A268" s="621" t="s">
        <v>570</v>
      </c>
      <c r="B268" s="47">
        <v>99635</v>
      </c>
      <c r="C268" s="50" t="s">
        <v>102</v>
      </c>
      <c r="D268" s="37" t="s">
        <v>477</v>
      </c>
      <c r="E268" s="5" t="s">
        <v>107</v>
      </c>
      <c r="F268" s="17">
        <v>1</v>
      </c>
      <c r="G268" s="685" t="s">
        <v>635</v>
      </c>
    </row>
    <row r="269" spans="1:9" ht="33.6" customHeight="1" outlineLevel="1">
      <c r="A269" s="621" t="s">
        <v>571</v>
      </c>
      <c r="B269" s="38">
        <v>86904</v>
      </c>
      <c r="C269" s="38" t="s">
        <v>102</v>
      </c>
      <c r="D269" s="37" t="s">
        <v>478</v>
      </c>
      <c r="E269" s="5" t="s">
        <v>107</v>
      </c>
      <c r="F269" s="17">
        <v>1</v>
      </c>
      <c r="G269" s="685" t="s">
        <v>634</v>
      </c>
    </row>
    <row r="270" spans="1:9" ht="34.200000000000003" customHeight="1" outlineLevel="1">
      <c r="A270" s="621" t="s">
        <v>572</v>
      </c>
      <c r="B270" s="593" t="s">
        <v>479</v>
      </c>
      <c r="C270" s="38" t="s">
        <v>29</v>
      </c>
      <c r="D270" s="37" t="s">
        <v>480</v>
      </c>
      <c r="E270" s="5" t="s">
        <v>107</v>
      </c>
      <c r="F270" s="17">
        <v>1</v>
      </c>
      <c r="G270" s="685" t="s">
        <v>634</v>
      </c>
    </row>
    <row r="271" spans="1:9" ht="34.799999999999997" customHeight="1" outlineLevel="1">
      <c r="A271" s="621" t="s">
        <v>573</v>
      </c>
      <c r="B271" s="38">
        <v>86906</v>
      </c>
      <c r="C271" s="38" t="s">
        <v>102</v>
      </c>
      <c r="D271" s="37" t="s">
        <v>481</v>
      </c>
      <c r="E271" s="5" t="s">
        <v>107</v>
      </c>
      <c r="F271" s="17">
        <v>1</v>
      </c>
      <c r="G271" s="685" t="s">
        <v>634</v>
      </c>
    </row>
    <row r="272" spans="1:9" s="19" customFormat="1" ht="33.6" customHeight="1" outlineLevel="1">
      <c r="A272" s="621" t="s">
        <v>574</v>
      </c>
      <c r="B272" s="38">
        <v>95544</v>
      </c>
      <c r="C272" s="38" t="s">
        <v>102</v>
      </c>
      <c r="D272" s="37" t="s">
        <v>482</v>
      </c>
      <c r="E272" s="5" t="s">
        <v>107</v>
      </c>
      <c r="F272" s="17">
        <v>1</v>
      </c>
      <c r="G272" s="685" t="s">
        <v>634</v>
      </c>
      <c r="H272" s="1"/>
      <c r="I272" s="20"/>
    </row>
    <row r="273" spans="1:9" ht="19.5" customHeight="1" outlineLevel="1">
      <c r="A273" s="621" t="s">
        <v>575</v>
      </c>
      <c r="B273" s="593" t="s">
        <v>483</v>
      </c>
      <c r="C273" s="667" t="s">
        <v>29</v>
      </c>
      <c r="D273" s="37" t="s">
        <v>484</v>
      </c>
      <c r="E273" s="5" t="s">
        <v>107</v>
      </c>
      <c r="F273" s="17">
        <v>1</v>
      </c>
      <c r="G273" s="685" t="s">
        <v>634</v>
      </c>
    </row>
    <row r="274" spans="1:9" ht="39.6" customHeight="1" outlineLevel="1">
      <c r="A274" s="621" t="s">
        <v>576</v>
      </c>
      <c r="B274" s="593">
        <v>95547</v>
      </c>
      <c r="C274" s="38" t="s">
        <v>102</v>
      </c>
      <c r="D274" s="37" t="s">
        <v>485</v>
      </c>
      <c r="E274" s="5" t="s">
        <v>107</v>
      </c>
      <c r="F274" s="17">
        <v>1</v>
      </c>
      <c r="G274" s="685" t="s">
        <v>635</v>
      </c>
    </row>
    <row r="275" spans="1:9" s="669" customFormat="1" ht="39.6" customHeight="1" outlineLevel="1">
      <c r="A275" s="621" t="s">
        <v>577</v>
      </c>
      <c r="B275" s="662">
        <v>100868</v>
      </c>
      <c r="C275" s="38" t="s">
        <v>102</v>
      </c>
      <c r="D275" s="668" t="s">
        <v>486</v>
      </c>
      <c r="E275" s="5" t="s">
        <v>107</v>
      </c>
      <c r="F275" s="17">
        <v>2</v>
      </c>
      <c r="G275" s="685" t="s">
        <v>636</v>
      </c>
      <c r="H275" s="1"/>
      <c r="I275" s="20"/>
    </row>
    <row r="276" spans="1:9" s="669" customFormat="1" ht="39.6" customHeight="1" outlineLevel="1">
      <c r="A276" s="621" t="s">
        <v>578</v>
      </c>
      <c r="B276" s="670">
        <v>100864</v>
      </c>
      <c r="C276" s="666" t="s">
        <v>102</v>
      </c>
      <c r="D276" s="668" t="s">
        <v>487</v>
      </c>
      <c r="E276" s="5" t="s">
        <v>107</v>
      </c>
      <c r="F276" s="17">
        <v>1</v>
      </c>
      <c r="G276" s="685" t="s">
        <v>634</v>
      </c>
      <c r="H276" s="1"/>
      <c r="I276" s="20"/>
    </row>
    <row r="277" spans="1:9" ht="20.100000000000001" customHeight="1" outlineLevel="1">
      <c r="A277" s="623"/>
      <c r="B277" s="21"/>
      <c r="C277" s="21"/>
      <c r="D277" s="21"/>
      <c r="E277" s="21"/>
      <c r="F277" s="21"/>
      <c r="G277" s="687" t="s">
        <v>50</v>
      </c>
    </row>
    <row r="278" spans="1:9" ht="20.100000000000001" customHeight="1" outlineLevel="1">
      <c r="A278" s="693"/>
      <c r="B278" s="694"/>
      <c r="C278" s="694"/>
      <c r="D278" s="694"/>
      <c r="E278" s="694"/>
      <c r="F278" s="694"/>
      <c r="G278" s="695"/>
    </row>
    <row r="279" spans="1:9" s="19" customFormat="1" ht="20.100000000000001" customHeight="1">
      <c r="A279" s="619">
        <v>28</v>
      </c>
      <c r="B279" s="41"/>
      <c r="C279" s="41"/>
      <c r="D279" s="39" t="s">
        <v>101</v>
      </c>
      <c r="E279" s="39"/>
      <c r="F279" s="39"/>
      <c r="G279" s="689"/>
      <c r="H279" s="1"/>
      <c r="I279" s="20"/>
    </row>
    <row r="280" spans="1:9" s="19" customFormat="1" ht="20.100000000000001" customHeight="1" outlineLevel="1">
      <c r="A280" s="647" t="s">
        <v>579</v>
      </c>
      <c r="B280" s="18"/>
      <c r="C280" s="18"/>
      <c r="D280" s="6" t="s">
        <v>9</v>
      </c>
      <c r="E280" s="45"/>
      <c r="F280" s="45"/>
      <c r="G280" s="688"/>
      <c r="H280" s="1"/>
      <c r="I280" s="20"/>
    </row>
    <row r="281" spans="1:9" s="19" customFormat="1" ht="44.4" customHeight="1" outlineLevel="1">
      <c r="A281" s="649" t="s">
        <v>580</v>
      </c>
      <c r="B281" s="320">
        <v>101875</v>
      </c>
      <c r="C281" s="56" t="s">
        <v>102</v>
      </c>
      <c r="D281" s="55" t="s">
        <v>144</v>
      </c>
      <c r="E281" s="321" t="s">
        <v>107</v>
      </c>
      <c r="F281" s="526">
        <v>1</v>
      </c>
      <c r="G281" s="686" t="s">
        <v>293</v>
      </c>
      <c r="I281" s="326"/>
    </row>
    <row r="282" spans="1:9" s="19" customFormat="1" ht="34.799999999999997" customHeight="1" outlineLevel="1">
      <c r="A282" s="649" t="s">
        <v>581</v>
      </c>
      <c r="B282" s="320">
        <v>93653</v>
      </c>
      <c r="C282" s="56" t="s">
        <v>102</v>
      </c>
      <c r="D282" s="55" t="s">
        <v>312</v>
      </c>
      <c r="E282" s="321" t="s">
        <v>107</v>
      </c>
      <c r="F282" s="526">
        <v>3</v>
      </c>
      <c r="G282" s="686" t="s">
        <v>293</v>
      </c>
      <c r="I282" s="326"/>
    </row>
    <row r="283" spans="1:9" s="19" customFormat="1" ht="34.799999999999997" customHeight="1" outlineLevel="1">
      <c r="A283" s="649" t="s">
        <v>582</v>
      </c>
      <c r="B283" s="320">
        <v>93656</v>
      </c>
      <c r="C283" s="56" t="s">
        <v>102</v>
      </c>
      <c r="D283" s="55" t="s">
        <v>313</v>
      </c>
      <c r="E283" s="321" t="s">
        <v>107</v>
      </c>
      <c r="F283" s="526">
        <v>2</v>
      </c>
      <c r="G283" s="686" t="s">
        <v>293</v>
      </c>
      <c r="I283" s="326"/>
    </row>
    <row r="284" spans="1:9" s="19" customFormat="1" ht="34.799999999999997" customHeight="1" outlineLevel="1">
      <c r="A284" s="649" t="s">
        <v>583</v>
      </c>
      <c r="B284" s="320">
        <v>93665</v>
      </c>
      <c r="C284" s="56" t="s">
        <v>102</v>
      </c>
      <c r="D284" s="55" t="s">
        <v>314</v>
      </c>
      <c r="E284" s="321" t="s">
        <v>107</v>
      </c>
      <c r="F284" s="526">
        <v>1</v>
      </c>
      <c r="G284" s="686" t="s">
        <v>293</v>
      </c>
      <c r="I284" s="326"/>
    </row>
    <row r="285" spans="1:9" s="19" customFormat="1" ht="20.100000000000001" customHeight="1" outlineLevel="1">
      <c r="A285" s="647" t="s">
        <v>584</v>
      </c>
      <c r="B285" s="7"/>
      <c r="C285" s="7"/>
      <c r="D285" s="44" t="s">
        <v>10</v>
      </c>
      <c r="E285" s="45"/>
      <c r="F285" s="672"/>
      <c r="G285" s="688"/>
      <c r="H285" s="1"/>
      <c r="I285" s="20"/>
    </row>
    <row r="286" spans="1:9" s="19" customFormat="1" ht="49.2" customHeight="1" outlineLevel="1">
      <c r="A286" s="649" t="s">
        <v>585</v>
      </c>
      <c r="B286" s="320">
        <v>91834</v>
      </c>
      <c r="C286" s="56" t="s">
        <v>102</v>
      </c>
      <c r="D286" s="55" t="s">
        <v>177</v>
      </c>
      <c r="E286" s="321" t="s">
        <v>113</v>
      </c>
      <c r="F286" s="526">
        <f>(7.2*12)+(2.8*30)+(3*12)</f>
        <v>206.4</v>
      </c>
      <c r="G286" s="686" t="s">
        <v>293</v>
      </c>
      <c r="I286" s="326"/>
    </row>
    <row r="287" spans="1:9" s="19" customFormat="1" ht="49.2" customHeight="1" outlineLevel="1">
      <c r="A287" s="649" t="s">
        <v>586</v>
      </c>
      <c r="B287" s="320">
        <v>91836</v>
      </c>
      <c r="C287" s="56" t="s">
        <v>102</v>
      </c>
      <c r="D287" s="55" t="s">
        <v>178</v>
      </c>
      <c r="E287" s="321" t="s">
        <v>113</v>
      </c>
      <c r="F287" s="526">
        <f>22.05+15.9</f>
        <v>37.950000000000003</v>
      </c>
      <c r="G287" s="686" t="s">
        <v>293</v>
      </c>
      <c r="I287" s="326"/>
    </row>
    <row r="288" spans="1:9" s="19" customFormat="1" ht="49.2" customHeight="1" outlineLevel="1">
      <c r="A288" s="649" t="s">
        <v>587</v>
      </c>
      <c r="B288" s="320" t="s">
        <v>179</v>
      </c>
      <c r="C288" s="56" t="s">
        <v>29</v>
      </c>
      <c r="D288" s="55" t="s">
        <v>180</v>
      </c>
      <c r="E288" s="321" t="s">
        <v>107</v>
      </c>
      <c r="F288" s="526">
        <v>2</v>
      </c>
      <c r="G288" s="686" t="s">
        <v>293</v>
      </c>
      <c r="I288" s="326"/>
    </row>
    <row r="289" spans="1:9" s="19" customFormat="1" ht="49.2" customHeight="1" outlineLevel="1">
      <c r="A289" s="649" t="s">
        <v>588</v>
      </c>
      <c r="B289" s="320">
        <v>91939</v>
      </c>
      <c r="C289" s="56" t="s">
        <v>102</v>
      </c>
      <c r="D289" s="55" t="s">
        <v>306</v>
      </c>
      <c r="E289" s="321" t="s">
        <v>107</v>
      </c>
      <c r="F289" s="526">
        <v>10</v>
      </c>
      <c r="G289" s="686" t="s">
        <v>293</v>
      </c>
      <c r="I289" s="326"/>
    </row>
    <row r="290" spans="1:9" s="19" customFormat="1" ht="34.799999999999997" customHeight="1" outlineLevel="1">
      <c r="A290" s="649" t="s">
        <v>589</v>
      </c>
      <c r="B290" s="320">
        <v>91940</v>
      </c>
      <c r="C290" s="56" t="s">
        <v>102</v>
      </c>
      <c r="D290" s="55" t="s">
        <v>307</v>
      </c>
      <c r="E290" s="321" t="s">
        <v>107</v>
      </c>
      <c r="F290" s="526">
        <v>7</v>
      </c>
      <c r="G290" s="686" t="s">
        <v>293</v>
      </c>
      <c r="I290" s="326"/>
    </row>
    <row r="291" spans="1:9" s="19" customFormat="1" ht="34.799999999999997" customHeight="1" outlineLevel="1">
      <c r="A291" s="649" t="s">
        <v>590</v>
      </c>
      <c r="B291" s="320">
        <v>91941</v>
      </c>
      <c r="C291" s="56" t="s">
        <v>102</v>
      </c>
      <c r="D291" s="55" t="s">
        <v>308</v>
      </c>
      <c r="E291" s="321" t="s">
        <v>107</v>
      </c>
      <c r="F291" s="526">
        <v>36</v>
      </c>
      <c r="G291" s="686" t="s">
        <v>293</v>
      </c>
      <c r="I291" s="326"/>
    </row>
    <row r="292" spans="1:9" s="19" customFormat="1" ht="34.799999999999997" customHeight="1" outlineLevel="1">
      <c r="A292" s="649" t="s">
        <v>591</v>
      </c>
      <c r="B292" s="320">
        <v>91936</v>
      </c>
      <c r="C292" s="56" t="s">
        <v>102</v>
      </c>
      <c r="D292" s="55" t="s">
        <v>309</v>
      </c>
      <c r="E292" s="321" t="s">
        <v>107</v>
      </c>
      <c r="F292" s="526">
        <v>26</v>
      </c>
      <c r="G292" s="686" t="s">
        <v>293</v>
      </c>
      <c r="I292" s="326"/>
    </row>
    <row r="293" spans="1:9" s="19" customFormat="1" ht="20.100000000000001" customHeight="1" outlineLevel="1">
      <c r="A293" s="647" t="s">
        <v>592</v>
      </c>
      <c r="B293" s="7"/>
      <c r="C293" s="7"/>
      <c r="D293" s="44" t="s">
        <v>91</v>
      </c>
      <c r="E293" s="37"/>
      <c r="F293" s="671"/>
      <c r="G293" s="688"/>
      <c r="H293" s="1"/>
      <c r="I293" s="20"/>
    </row>
    <row r="294" spans="1:9" s="19" customFormat="1" ht="34.799999999999997" customHeight="1" outlineLevel="1">
      <c r="A294" s="649" t="s">
        <v>593</v>
      </c>
      <c r="B294" s="320">
        <v>91926</v>
      </c>
      <c r="C294" s="56" t="s">
        <v>102</v>
      </c>
      <c r="D294" s="55" t="s">
        <v>145</v>
      </c>
      <c r="E294" s="321" t="s">
        <v>113</v>
      </c>
      <c r="F294" s="526">
        <f>3*25*2</f>
        <v>150</v>
      </c>
      <c r="G294" s="686" t="s">
        <v>293</v>
      </c>
      <c r="I294" s="326"/>
    </row>
    <row r="295" spans="1:9" s="19" customFormat="1" ht="34.799999999999997" customHeight="1" outlineLevel="1">
      <c r="A295" s="649" t="s">
        <v>594</v>
      </c>
      <c r="B295" s="320">
        <v>91928</v>
      </c>
      <c r="C295" s="56" t="s">
        <v>102</v>
      </c>
      <c r="D295" s="55" t="s">
        <v>146</v>
      </c>
      <c r="E295" s="321" t="s">
        <v>113</v>
      </c>
      <c r="F295" s="526">
        <f>75.9*4</f>
        <v>303.60000000000002</v>
      </c>
      <c r="G295" s="686" t="s">
        <v>293</v>
      </c>
      <c r="I295" s="326"/>
    </row>
    <row r="296" spans="1:9" s="19" customFormat="1" ht="34.799999999999997" customHeight="1" outlineLevel="1">
      <c r="A296" s="649" t="s">
        <v>595</v>
      </c>
      <c r="B296" s="320">
        <v>91932</v>
      </c>
      <c r="C296" s="56" t="s">
        <v>102</v>
      </c>
      <c r="D296" s="55" t="s">
        <v>147</v>
      </c>
      <c r="E296" s="321" t="s">
        <v>113</v>
      </c>
      <c r="F296" s="526">
        <v>75.900000000000006</v>
      </c>
      <c r="G296" s="686" t="s">
        <v>293</v>
      </c>
      <c r="I296" s="326"/>
    </row>
    <row r="297" spans="1:9" s="19" customFormat="1" ht="34.799999999999997" customHeight="1" outlineLevel="1">
      <c r="A297" s="649" t="s">
        <v>596</v>
      </c>
      <c r="B297" s="320" t="s">
        <v>489</v>
      </c>
      <c r="C297" s="56" t="s">
        <v>29</v>
      </c>
      <c r="D297" s="55" t="s">
        <v>490</v>
      </c>
      <c r="E297" s="321" t="s">
        <v>113</v>
      </c>
      <c r="F297" s="526">
        <v>50</v>
      </c>
      <c r="G297" s="686" t="s">
        <v>293</v>
      </c>
      <c r="I297" s="326"/>
    </row>
    <row r="298" spans="1:9" ht="20.100000000000001" customHeight="1" outlineLevel="1">
      <c r="A298" s="647" t="s">
        <v>597</v>
      </c>
      <c r="B298" s="7"/>
      <c r="C298" s="7"/>
      <c r="D298" s="44" t="s">
        <v>94</v>
      </c>
      <c r="E298" s="37"/>
      <c r="F298" s="37"/>
      <c r="G298" s="688"/>
    </row>
    <row r="299" spans="1:9" ht="34.799999999999997" customHeight="1" outlineLevel="1">
      <c r="A299" s="649" t="s">
        <v>598</v>
      </c>
      <c r="B299" s="320">
        <v>91996</v>
      </c>
      <c r="C299" s="56" t="s">
        <v>102</v>
      </c>
      <c r="D299" s="55" t="s">
        <v>141</v>
      </c>
      <c r="E299" s="321" t="s">
        <v>107</v>
      </c>
      <c r="F299" s="526">
        <v>36</v>
      </c>
      <c r="G299" s="686" t="s">
        <v>293</v>
      </c>
    </row>
    <row r="300" spans="1:9" ht="34.799999999999997" customHeight="1" outlineLevel="1">
      <c r="A300" s="649" t="s">
        <v>599</v>
      </c>
      <c r="B300" s="320">
        <v>91958</v>
      </c>
      <c r="C300" s="56" t="s">
        <v>102</v>
      </c>
      <c r="D300" s="55" t="s">
        <v>337</v>
      </c>
      <c r="E300" s="321" t="s">
        <v>107</v>
      </c>
      <c r="F300" s="526">
        <v>3</v>
      </c>
      <c r="G300" s="686" t="s">
        <v>293</v>
      </c>
    </row>
    <row r="301" spans="1:9" ht="34.799999999999997" customHeight="1" outlineLevel="1">
      <c r="A301" s="649" t="s">
        <v>600</v>
      </c>
      <c r="B301" s="320">
        <v>91967</v>
      </c>
      <c r="C301" s="56" t="s">
        <v>102</v>
      </c>
      <c r="D301" s="55" t="s">
        <v>143</v>
      </c>
      <c r="E301" s="321" t="s">
        <v>107</v>
      </c>
      <c r="F301" s="526">
        <v>3</v>
      </c>
      <c r="G301" s="686" t="s">
        <v>293</v>
      </c>
    </row>
    <row r="302" spans="1:9" ht="34.799999999999997" customHeight="1" outlineLevel="1">
      <c r="A302" s="649" t="s">
        <v>601</v>
      </c>
      <c r="B302" s="320">
        <v>91955</v>
      </c>
      <c r="C302" s="56" t="s">
        <v>102</v>
      </c>
      <c r="D302" s="55" t="s">
        <v>491</v>
      </c>
      <c r="E302" s="321" t="s">
        <v>107</v>
      </c>
      <c r="F302" s="526">
        <v>1</v>
      </c>
      <c r="G302" s="686" t="s">
        <v>293</v>
      </c>
    </row>
    <row r="303" spans="1:9" ht="46.8" customHeight="1" outlineLevel="1">
      <c r="A303" s="649" t="s">
        <v>602</v>
      </c>
      <c r="B303" s="320">
        <v>91957</v>
      </c>
      <c r="C303" s="56" t="s">
        <v>102</v>
      </c>
      <c r="D303" s="55" t="s">
        <v>492</v>
      </c>
      <c r="E303" s="321" t="s">
        <v>107</v>
      </c>
      <c r="F303" s="526">
        <v>2</v>
      </c>
      <c r="G303" s="686" t="s">
        <v>293</v>
      </c>
    </row>
    <row r="304" spans="1:9" ht="52.2" customHeight="1" outlineLevel="1">
      <c r="A304" s="649" t="s">
        <v>603</v>
      </c>
      <c r="B304" s="320" t="s">
        <v>297</v>
      </c>
      <c r="C304" s="56" t="s">
        <v>29</v>
      </c>
      <c r="D304" s="55" t="s">
        <v>298</v>
      </c>
      <c r="E304" s="321" t="s">
        <v>107</v>
      </c>
      <c r="F304" s="526">
        <v>30</v>
      </c>
      <c r="G304" s="686" t="s">
        <v>293</v>
      </c>
    </row>
    <row r="305" spans="1:9" ht="32.4" customHeight="1" outlineLevel="1">
      <c r="A305" s="649" t="s">
        <v>604</v>
      </c>
      <c r="B305" s="320">
        <v>98308</v>
      </c>
      <c r="C305" s="56" t="s">
        <v>102</v>
      </c>
      <c r="D305" s="55" t="s">
        <v>493</v>
      </c>
      <c r="E305" s="321" t="s">
        <v>107</v>
      </c>
      <c r="F305" s="526">
        <v>1</v>
      </c>
      <c r="G305" s="686" t="s">
        <v>293</v>
      </c>
    </row>
    <row r="306" spans="1:9" ht="49.2" customHeight="1" outlineLevel="1">
      <c r="A306" s="649" t="s">
        <v>605</v>
      </c>
      <c r="B306" s="320" t="s">
        <v>494</v>
      </c>
      <c r="C306" s="56" t="s">
        <v>29</v>
      </c>
      <c r="D306" s="55" t="s">
        <v>495</v>
      </c>
      <c r="E306" s="321" t="s">
        <v>107</v>
      </c>
      <c r="F306" s="526">
        <v>2</v>
      </c>
      <c r="G306" s="686" t="s">
        <v>293</v>
      </c>
    </row>
    <row r="307" spans="1:9" ht="20.100000000000001" customHeight="1" outlineLevel="1">
      <c r="A307" s="623"/>
      <c r="B307" s="21"/>
      <c r="C307" s="21"/>
      <c r="D307" s="21"/>
      <c r="E307" s="21"/>
      <c r="F307" s="21"/>
      <c r="G307" s="687" t="s">
        <v>50</v>
      </c>
    </row>
    <row r="308" spans="1:9" ht="20.100000000000001" customHeight="1" outlineLevel="1">
      <c r="A308" s="693"/>
      <c r="B308" s="694"/>
      <c r="C308" s="694"/>
      <c r="D308" s="694"/>
      <c r="E308" s="694"/>
      <c r="F308" s="694"/>
      <c r="G308" s="695"/>
    </row>
    <row r="309" spans="1:9" s="19" customFormat="1" ht="20.100000000000001" customHeight="1">
      <c r="A309" s="619">
        <v>29</v>
      </c>
      <c r="B309" s="41"/>
      <c r="C309" s="41"/>
      <c r="D309" s="39" t="s">
        <v>49</v>
      </c>
      <c r="E309" s="39"/>
      <c r="F309" s="39"/>
      <c r="G309" s="689"/>
      <c r="H309" s="1"/>
      <c r="I309" s="20"/>
    </row>
    <row r="310" spans="1:9" ht="20.100000000000001" customHeight="1" outlineLevel="1">
      <c r="A310" s="629" t="s">
        <v>606</v>
      </c>
      <c r="B310" s="40"/>
      <c r="C310" s="40"/>
      <c r="D310" s="42" t="s">
        <v>97</v>
      </c>
      <c r="E310" s="42"/>
      <c r="F310" s="42"/>
      <c r="G310" s="688"/>
    </row>
    <row r="311" spans="1:9" ht="59.4" customHeight="1" outlineLevel="1">
      <c r="A311" s="628" t="s">
        <v>607</v>
      </c>
      <c r="B311" s="33" t="s">
        <v>174</v>
      </c>
      <c r="C311" s="35" t="s">
        <v>29</v>
      </c>
      <c r="D311" s="52" t="s">
        <v>173</v>
      </c>
      <c r="E311" s="5" t="s">
        <v>106</v>
      </c>
      <c r="F311" s="525">
        <f>((2.2*6)+(2*4)+(2*1))*0.2</f>
        <v>4.6400000000000006</v>
      </c>
      <c r="G311" s="686" t="s">
        <v>637</v>
      </c>
    </row>
    <row r="312" spans="1:9" ht="19.5" customHeight="1" outlineLevel="1">
      <c r="A312" s="623"/>
      <c r="B312" s="21"/>
      <c r="C312" s="21"/>
      <c r="D312" s="21"/>
      <c r="E312" s="21"/>
      <c r="F312" s="21"/>
      <c r="G312" s="687" t="s">
        <v>50</v>
      </c>
    </row>
    <row r="313" spans="1:9" ht="20.100000000000001" customHeight="1">
      <c r="A313" s="625"/>
      <c r="B313" s="611"/>
      <c r="C313" s="611"/>
      <c r="D313" s="626"/>
      <c r="E313" s="611"/>
      <c r="F313" s="611"/>
      <c r="G313" s="683"/>
    </row>
    <row r="314" spans="1:9" ht="20.100000000000001" customHeight="1">
      <c r="A314" s="619">
        <v>30</v>
      </c>
      <c r="B314" s="41"/>
      <c r="C314" s="41"/>
      <c r="D314" s="39" t="s">
        <v>6</v>
      </c>
      <c r="E314" s="39"/>
      <c r="F314" s="39"/>
      <c r="G314" s="689"/>
    </row>
    <row r="315" spans="1:9" ht="39.6" outlineLevel="1">
      <c r="A315" s="628" t="s">
        <v>608</v>
      </c>
      <c r="B315" s="33" t="s">
        <v>138</v>
      </c>
      <c r="C315" s="35" t="s">
        <v>29</v>
      </c>
      <c r="D315" s="52" t="s">
        <v>137</v>
      </c>
      <c r="E315" s="5" t="s">
        <v>106</v>
      </c>
      <c r="F315" s="525">
        <f>(41.04*3)+22.8+4.32+6.98+19.4+39.59</f>
        <v>216.21</v>
      </c>
      <c r="G315" s="686" t="s">
        <v>619</v>
      </c>
    </row>
    <row r="316" spans="1:9" ht="42" customHeight="1" outlineLevel="1">
      <c r="A316" s="628" t="s">
        <v>609</v>
      </c>
      <c r="B316" s="33" t="s">
        <v>140</v>
      </c>
      <c r="C316" s="35" t="s">
        <v>29</v>
      </c>
      <c r="D316" s="52" t="s">
        <v>139</v>
      </c>
      <c r="E316" s="5" t="s">
        <v>107</v>
      </c>
      <c r="F316" s="526">
        <v>1</v>
      </c>
      <c r="G316" s="686" t="s">
        <v>270</v>
      </c>
    </row>
    <row r="317" spans="1:9" ht="20.100000000000001" customHeight="1" outlineLevel="1">
      <c r="A317" s="623"/>
      <c r="B317" s="21"/>
      <c r="C317" s="21"/>
      <c r="D317" s="21"/>
      <c r="E317" s="21"/>
      <c r="F317" s="21"/>
      <c r="G317" s="687" t="s">
        <v>50</v>
      </c>
    </row>
    <row r="318" spans="1:9" ht="20.100000000000001" customHeight="1">
      <c r="A318" s="625"/>
      <c r="B318" s="611"/>
      <c r="C318" s="611"/>
      <c r="D318" s="626"/>
      <c r="E318" s="611"/>
      <c r="F318" s="611"/>
      <c r="G318" s="683"/>
    </row>
    <row r="319" spans="1:9" ht="20.100000000000001" customHeight="1">
      <c r="A319" s="657"/>
      <c r="B319" s="23"/>
      <c r="C319" s="23"/>
      <c r="D319" s="23"/>
      <c r="E319" s="23"/>
      <c r="F319" s="23"/>
      <c r="G319" s="696"/>
    </row>
    <row r="320" spans="1:9" ht="42" customHeight="1">
      <c r="A320" s="754"/>
      <c r="B320" s="755"/>
      <c r="C320" s="755"/>
      <c r="D320" s="755"/>
      <c r="E320" s="755"/>
      <c r="F320" s="755"/>
      <c r="G320" s="756"/>
    </row>
    <row r="321" spans="1:9" ht="20.100000000000001" customHeight="1">
      <c r="A321" s="754"/>
      <c r="B321" s="755"/>
      <c r="C321" s="755"/>
      <c r="D321" s="755"/>
      <c r="E321" s="755"/>
      <c r="F321" s="755"/>
      <c r="G321" s="756"/>
    </row>
    <row r="322" spans="1:9" ht="20.100000000000001" customHeight="1">
      <c r="A322" s="602"/>
      <c r="B322" s="64" t="s">
        <v>200</v>
      </c>
      <c r="C322" s="64"/>
      <c r="D322" s="64"/>
      <c r="E322" s="603"/>
      <c r="F322" s="603"/>
      <c r="G322" s="700"/>
      <c r="H322" s="8"/>
    </row>
    <row r="323" spans="1:9" ht="20.100000000000001" customHeight="1" collapsed="1">
      <c r="A323" s="606"/>
      <c r="B323" s="607"/>
      <c r="C323" s="607"/>
      <c r="D323" s="607"/>
      <c r="E323" s="607"/>
      <c r="F323" s="607"/>
      <c r="G323" s="701"/>
    </row>
    <row r="324" spans="1:9" ht="20.100000000000001" customHeight="1">
      <c r="A324" s="610"/>
      <c r="B324" s="737"/>
      <c r="C324" s="737"/>
      <c r="D324" s="611"/>
      <c r="E324" s="612"/>
      <c r="F324" s="612"/>
      <c r="G324" s="702"/>
    </row>
    <row r="325" spans="1:9" ht="20.100000000000001" customHeight="1">
      <c r="A325" s="602"/>
      <c r="B325" s="64" t="s">
        <v>201</v>
      </c>
      <c r="C325" s="64"/>
      <c r="D325" s="65"/>
      <c r="E325" s="603"/>
      <c r="F325" s="603"/>
      <c r="G325" s="700"/>
    </row>
    <row r="326" spans="1:9" ht="20.100000000000001" customHeight="1">
      <c r="A326" s="606"/>
      <c r="B326" s="607"/>
      <c r="C326" s="607"/>
      <c r="D326" s="607"/>
      <c r="E326" s="607"/>
      <c r="F326" s="607"/>
      <c r="G326" s="701"/>
    </row>
    <row r="327" spans="1:9" s="8" customFormat="1" ht="13.8" thickBot="1">
      <c r="A327" s="615"/>
      <c r="B327" s="616"/>
      <c r="C327" s="616"/>
      <c r="D327" s="616"/>
      <c r="E327" s="616"/>
      <c r="F327" s="616"/>
      <c r="G327" s="703"/>
      <c r="I327" s="20"/>
    </row>
  </sheetData>
  <mergeCells count="8">
    <mergeCell ref="A320:G320"/>
    <mergeCell ref="A321:G321"/>
    <mergeCell ref="B324:C324"/>
    <mergeCell ref="A1:G1"/>
    <mergeCell ref="A2:G2"/>
    <mergeCell ref="A3:G3"/>
    <mergeCell ref="A4:G4"/>
    <mergeCell ref="A5:G5"/>
  </mergeCells>
  <phoneticPr fontId="38" type="noConversion"/>
  <conditionalFormatting sqref="G134 G129 F6:G6">
    <cfRule type="cellIs" dxfId="1" priority="22" stopIfTrue="1" operator="equal">
      <formula>0</formula>
    </cfRule>
  </conditionalFormatting>
  <conditionalFormatting sqref="G314 G309">
    <cfRule type="cellIs" dxfId="0" priority="1" stopIfTrue="1" operator="equal">
      <formula>0</formula>
    </cfRule>
  </conditionalFormatting>
  <printOptions horizontalCentered="1"/>
  <pageMargins left="0.19685039370078741" right="0.19685039370078741" top="0.35433070866141736" bottom="0.39370078740157483" header="0" footer="0"/>
  <pageSetup paperSize="9" scale="60" fitToHeight="0" orientation="portrait" horizontalDpi="4294967295" verticalDpi="4294967295" r:id="rId1"/>
  <headerFooter alignWithMargins="0">
    <oddFooter>Página &amp;P de &amp;N</oddFooter>
  </headerFooter>
  <drawing r:id="rId2"/>
</worksheet>
</file>

<file path=xl/worksheets/sheet3.xml><?xml version="1.0" encoding="utf-8"?>
<worksheet xmlns="http://schemas.openxmlformats.org/spreadsheetml/2006/main" xmlns:r="http://schemas.openxmlformats.org/officeDocument/2006/relationships">
  <dimension ref="A1:M1181"/>
  <sheetViews>
    <sheetView view="pageBreakPreview" topLeftCell="A21" zoomScale="70" zoomScaleNormal="100" zoomScaleSheetLayoutView="70" workbookViewId="0">
      <selection activeCell="D45" sqref="D45"/>
    </sheetView>
  </sheetViews>
  <sheetFormatPr defaultColWidth="8.19921875" defaultRowHeight="14.4"/>
  <cols>
    <col min="1" max="1" width="18.59765625" style="91" customWidth="1"/>
    <col min="2" max="2" width="14.09765625" style="91" customWidth="1"/>
    <col min="3" max="3" width="18.19921875" style="91" customWidth="1"/>
    <col min="4" max="4" width="12.19921875" style="91" customWidth="1"/>
    <col min="5" max="5" width="10.59765625" style="91" customWidth="1"/>
    <col min="6" max="6" width="14.69921875" style="91" customWidth="1"/>
    <col min="7" max="7" width="15.09765625" style="91" customWidth="1"/>
    <col min="8" max="8" width="12.59765625" style="91" customWidth="1"/>
    <col min="9" max="9" width="14.796875" style="91" customWidth="1"/>
    <col min="10" max="10" width="17.5" style="91" customWidth="1"/>
    <col min="11" max="11" width="14.296875" style="91" customWidth="1"/>
    <col min="12" max="13" width="13.19921875" style="91" customWidth="1"/>
    <col min="14" max="255" width="8.19921875" style="91"/>
    <col min="256" max="256" width="15.59765625" style="91" customWidth="1"/>
    <col min="257" max="257" width="11.09765625" style="91" customWidth="1"/>
    <col min="258" max="258" width="11.59765625" style="91" customWidth="1"/>
    <col min="259" max="259" width="11.19921875" style="91" customWidth="1"/>
    <col min="260" max="260" width="9.796875" style="91" customWidth="1"/>
    <col min="261" max="261" width="12.19921875" style="91" customWidth="1"/>
    <col min="262" max="262" width="11.09765625" style="91" customWidth="1"/>
    <col min="263" max="263" width="9.796875" style="91" customWidth="1"/>
    <col min="264" max="264" width="11.09765625" style="91" customWidth="1"/>
    <col min="265" max="265" width="9.296875" style="91" customWidth="1"/>
    <col min="266" max="266" width="10" style="91" customWidth="1"/>
    <col min="267" max="267" width="8" style="91" customWidth="1"/>
    <col min="268" max="268" width="8.3984375" style="91" customWidth="1"/>
    <col min="269" max="269" width="13.19921875" style="91" customWidth="1"/>
    <col min="270" max="511" width="8.19921875" style="91"/>
    <col min="512" max="512" width="15.59765625" style="91" customWidth="1"/>
    <col min="513" max="513" width="11.09765625" style="91" customWidth="1"/>
    <col min="514" max="514" width="11.59765625" style="91" customWidth="1"/>
    <col min="515" max="515" width="11.19921875" style="91" customWidth="1"/>
    <col min="516" max="516" width="9.796875" style="91" customWidth="1"/>
    <col min="517" max="517" width="12.19921875" style="91" customWidth="1"/>
    <col min="518" max="518" width="11.09765625" style="91" customWidth="1"/>
    <col min="519" max="519" width="9.796875" style="91" customWidth="1"/>
    <col min="520" max="520" width="11.09765625" style="91" customWidth="1"/>
    <col min="521" max="521" width="9.296875" style="91" customWidth="1"/>
    <col min="522" max="522" width="10" style="91" customWidth="1"/>
    <col min="523" max="523" width="8" style="91" customWidth="1"/>
    <col min="524" max="524" width="8.3984375" style="91" customWidth="1"/>
    <col min="525" max="525" width="13.19921875" style="91" customWidth="1"/>
    <col min="526" max="767" width="8.19921875" style="91"/>
    <col min="768" max="768" width="15.59765625" style="91" customWidth="1"/>
    <col min="769" max="769" width="11.09765625" style="91" customWidth="1"/>
    <col min="770" max="770" width="11.59765625" style="91" customWidth="1"/>
    <col min="771" max="771" width="11.19921875" style="91" customWidth="1"/>
    <col min="772" max="772" width="9.796875" style="91" customWidth="1"/>
    <col min="773" max="773" width="12.19921875" style="91" customWidth="1"/>
    <col min="774" max="774" width="11.09765625" style="91" customWidth="1"/>
    <col min="775" max="775" width="9.796875" style="91" customWidth="1"/>
    <col min="776" max="776" width="11.09765625" style="91" customWidth="1"/>
    <col min="777" max="777" width="9.296875" style="91" customWidth="1"/>
    <col min="778" max="778" width="10" style="91" customWidth="1"/>
    <col min="779" max="779" width="8" style="91" customWidth="1"/>
    <col min="780" max="780" width="8.3984375" style="91" customWidth="1"/>
    <col min="781" max="781" width="13.19921875" style="91" customWidth="1"/>
    <col min="782" max="1023" width="8.19921875" style="91"/>
    <col min="1024" max="1024" width="15.59765625" style="91" customWidth="1"/>
    <col min="1025" max="1025" width="11.09765625" style="91" customWidth="1"/>
    <col min="1026" max="1026" width="11.59765625" style="91" customWidth="1"/>
    <col min="1027" max="1027" width="11.19921875" style="91" customWidth="1"/>
    <col min="1028" max="1028" width="9.796875" style="91" customWidth="1"/>
    <col min="1029" max="1029" width="12.19921875" style="91" customWidth="1"/>
    <col min="1030" max="1030" width="11.09765625" style="91" customWidth="1"/>
    <col min="1031" max="1031" width="9.796875" style="91" customWidth="1"/>
    <col min="1032" max="1032" width="11.09765625" style="91" customWidth="1"/>
    <col min="1033" max="1033" width="9.296875" style="91" customWidth="1"/>
    <col min="1034" max="1034" width="10" style="91" customWidth="1"/>
    <col min="1035" max="1035" width="8" style="91" customWidth="1"/>
    <col min="1036" max="1036" width="8.3984375" style="91" customWidth="1"/>
    <col min="1037" max="1037" width="13.19921875" style="91" customWidth="1"/>
    <col min="1038" max="1279" width="8.19921875" style="91"/>
    <col min="1280" max="1280" width="15.59765625" style="91" customWidth="1"/>
    <col min="1281" max="1281" width="11.09765625" style="91" customWidth="1"/>
    <col min="1282" max="1282" width="11.59765625" style="91" customWidth="1"/>
    <col min="1283" max="1283" width="11.19921875" style="91" customWidth="1"/>
    <col min="1284" max="1284" width="9.796875" style="91" customWidth="1"/>
    <col min="1285" max="1285" width="12.19921875" style="91" customWidth="1"/>
    <col min="1286" max="1286" width="11.09765625" style="91" customWidth="1"/>
    <col min="1287" max="1287" width="9.796875" style="91" customWidth="1"/>
    <col min="1288" max="1288" width="11.09765625" style="91" customWidth="1"/>
    <col min="1289" max="1289" width="9.296875" style="91" customWidth="1"/>
    <col min="1290" max="1290" width="10" style="91" customWidth="1"/>
    <col min="1291" max="1291" width="8" style="91" customWidth="1"/>
    <col min="1292" max="1292" width="8.3984375" style="91" customWidth="1"/>
    <col min="1293" max="1293" width="13.19921875" style="91" customWidth="1"/>
    <col min="1294" max="1535" width="8.19921875" style="91"/>
    <col min="1536" max="1536" width="15.59765625" style="91" customWidth="1"/>
    <col min="1537" max="1537" width="11.09765625" style="91" customWidth="1"/>
    <col min="1538" max="1538" width="11.59765625" style="91" customWidth="1"/>
    <col min="1539" max="1539" width="11.19921875" style="91" customWidth="1"/>
    <col min="1540" max="1540" width="9.796875" style="91" customWidth="1"/>
    <col min="1541" max="1541" width="12.19921875" style="91" customWidth="1"/>
    <col min="1542" max="1542" width="11.09765625" style="91" customWidth="1"/>
    <col min="1543" max="1543" width="9.796875" style="91" customWidth="1"/>
    <col min="1544" max="1544" width="11.09765625" style="91" customWidth="1"/>
    <col min="1545" max="1545" width="9.296875" style="91" customWidth="1"/>
    <col min="1546" max="1546" width="10" style="91" customWidth="1"/>
    <col min="1547" max="1547" width="8" style="91" customWidth="1"/>
    <col min="1548" max="1548" width="8.3984375" style="91" customWidth="1"/>
    <col min="1549" max="1549" width="13.19921875" style="91" customWidth="1"/>
    <col min="1550" max="1791" width="8.19921875" style="91"/>
    <col min="1792" max="1792" width="15.59765625" style="91" customWidth="1"/>
    <col min="1793" max="1793" width="11.09765625" style="91" customWidth="1"/>
    <col min="1794" max="1794" width="11.59765625" style="91" customWidth="1"/>
    <col min="1795" max="1795" width="11.19921875" style="91" customWidth="1"/>
    <col min="1796" max="1796" width="9.796875" style="91" customWidth="1"/>
    <col min="1797" max="1797" width="12.19921875" style="91" customWidth="1"/>
    <col min="1798" max="1798" width="11.09765625" style="91" customWidth="1"/>
    <col min="1799" max="1799" width="9.796875" style="91" customWidth="1"/>
    <col min="1800" max="1800" width="11.09765625" style="91" customWidth="1"/>
    <col min="1801" max="1801" width="9.296875" style="91" customWidth="1"/>
    <col min="1802" max="1802" width="10" style="91" customWidth="1"/>
    <col min="1803" max="1803" width="8" style="91" customWidth="1"/>
    <col min="1804" max="1804" width="8.3984375" style="91" customWidth="1"/>
    <col min="1805" max="1805" width="13.19921875" style="91" customWidth="1"/>
    <col min="1806" max="2047" width="8.19921875" style="91"/>
    <col min="2048" max="2048" width="15.59765625" style="91" customWidth="1"/>
    <col min="2049" max="2049" width="11.09765625" style="91" customWidth="1"/>
    <col min="2050" max="2050" width="11.59765625" style="91" customWidth="1"/>
    <col min="2051" max="2051" width="11.19921875" style="91" customWidth="1"/>
    <col min="2052" max="2052" width="9.796875" style="91" customWidth="1"/>
    <col min="2053" max="2053" width="12.19921875" style="91" customWidth="1"/>
    <col min="2054" max="2054" width="11.09765625" style="91" customWidth="1"/>
    <col min="2055" max="2055" width="9.796875" style="91" customWidth="1"/>
    <col min="2056" max="2056" width="11.09765625" style="91" customWidth="1"/>
    <col min="2057" max="2057" width="9.296875" style="91" customWidth="1"/>
    <col min="2058" max="2058" width="10" style="91" customWidth="1"/>
    <col min="2059" max="2059" width="8" style="91" customWidth="1"/>
    <col min="2060" max="2060" width="8.3984375" style="91" customWidth="1"/>
    <col min="2061" max="2061" width="13.19921875" style="91" customWidth="1"/>
    <col min="2062" max="2303" width="8.19921875" style="91"/>
    <col min="2304" max="2304" width="15.59765625" style="91" customWidth="1"/>
    <col min="2305" max="2305" width="11.09765625" style="91" customWidth="1"/>
    <col min="2306" max="2306" width="11.59765625" style="91" customWidth="1"/>
    <col min="2307" max="2307" width="11.19921875" style="91" customWidth="1"/>
    <col min="2308" max="2308" width="9.796875" style="91" customWidth="1"/>
    <col min="2309" max="2309" width="12.19921875" style="91" customWidth="1"/>
    <col min="2310" max="2310" width="11.09765625" style="91" customWidth="1"/>
    <col min="2311" max="2311" width="9.796875" style="91" customWidth="1"/>
    <col min="2312" max="2312" width="11.09765625" style="91" customWidth="1"/>
    <col min="2313" max="2313" width="9.296875" style="91" customWidth="1"/>
    <col min="2314" max="2314" width="10" style="91" customWidth="1"/>
    <col min="2315" max="2315" width="8" style="91" customWidth="1"/>
    <col min="2316" max="2316" width="8.3984375" style="91" customWidth="1"/>
    <col min="2317" max="2317" width="13.19921875" style="91" customWidth="1"/>
    <col min="2318" max="2559" width="8.19921875" style="91"/>
    <col min="2560" max="2560" width="15.59765625" style="91" customWidth="1"/>
    <col min="2561" max="2561" width="11.09765625" style="91" customWidth="1"/>
    <col min="2562" max="2562" width="11.59765625" style="91" customWidth="1"/>
    <col min="2563" max="2563" width="11.19921875" style="91" customWidth="1"/>
    <col min="2564" max="2564" width="9.796875" style="91" customWidth="1"/>
    <col min="2565" max="2565" width="12.19921875" style="91" customWidth="1"/>
    <col min="2566" max="2566" width="11.09765625" style="91" customWidth="1"/>
    <col min="2567" max="2567" width="9.796875" style="91" customWidth="1"/>
    <col min="2568" max="2568" width="11.09765625" style="91" customWidth="1"/>
    <col min="2569" max="2569" width="9.296875" style="91" customWidth="1"/>
    <col min="2570" max="2570" width="10" style="91" customWidth="1"/>
    <col min="2571" max="2571" width="8" style="91" customWidth="1"/>
    <col min="2572" max="2572" width="8.3984375" style="91" customWidth="1"/>
    <col min="2573" max="2573" width="13.19921875" style="91" customWidth="1"/>
    <col min="2574" max="2815" width="8.19921875" style="91"/>
    <col min="2816" max="2816" width="15.59765625" style="91" customWidth="1"/>
    <col min="2817" max="2817" width="11.09765625" style="91" customWidth="1"/>
    <col min="2818" max="2818" width="11.59765625" style="91" customWidth="1"/>
    <col min="2819" max="2819" width="11.19921875" style="91" customWidth="1"/>
    <col min="2820" max="2820" width="9.796875" style="91" customWidth="1"/>
    <col min="2821" max="2821" width="12.19921875" style="91" customWidth="1"/>
    <col min="2822" max="2822" width="11.09765625" style="91" customWidth="1"/>
    <col min="2823" max="2823" width="9.796875" style="91" customWidth="1"/>
    <col min="2824" max="2824" width="11.09765625" style="91" customWidth="1"/>
    <col min="2825" max="2825" width="9.296875" style="91" customWidth="1"/>
    <col min="2826" max="2826" width="10" style="91" customWidth="1"/>
    <col min="2827" max="2827" width="8" style="91" customWidth="1"/>
    <col min="2828" max="2828" width="8.3984375" style="91" customWidth="1"/>
    <col min="2829" max="2829" width="13.19921875" style="91" customWidth="1"/>
    <col min="2830" max="3071" width="8.19921875" style="91"/>
    <col min="3072" max="3072" width="15.59765625" style="91" customWidth="1"/>
    <col min="3073" max="3073" width="11.09765625" style="91" customWidth="1"/>
    <col min="3074" max="3074" width="11.59765625" style="91" customWidth="1"/>
    <col min="3075" max="3075" width="11.19921875" style="91" customWidth="1"/>
    <col min="3076" max="3076" width="9.796875" style="91" customWidth="1"/>
    <col min="3077" max="3077" width="12.19921875" style="91" customWidth="1"/>
    <col min="3078" max="3078" width="11.09765625" style="91" customWidth="1"/>
    <col min="3079" max="3079" width="9.796875" style="91" customWidth="1"/>
    <col min="3080" max="3080" width="11.09765625" style="91" customWidth="1"/>
    <col min="3081" max="3081" width="9.296875" style="91" customWidth="1"/>
    <col min="3082" max="3082" width="10" style="91" customWidth="1"/>
    <col min="3083" max="3083" width="8" style="91" customWidth="1"/>
    <col min="3084" max="3084" width="8.3984375" style="91" customWidth="1"/>
    <col min="3085" max="3085" width="13.19921875" style="91" customWidth="1"/>
    <col min="3086" max="3327" width="8.19921875" style="91"/>
    <col min="3328" max="3328" width="15.59765625" style="91" customWidth="1"/>
    <col min="3329" max="3329" width="11.09765625" style="91" customWidth="1"/>
    <col min="3330" max="3330" width="11.59765625" style="91" customWidth="1"/>
    <col min="3331" max="3331" width="11.19921875" style="91" customWidth="1"/>
    <col min="3332" max="3332" width="9.796875" style="91" customWidth="1"/>
    <col min="3333" max="3333" width="12.19921875" style="91" customWidth="1"/>
    <col min="3334" max="3334" width="11.09765625" style="91" customWidth="1"/>
    <col min="3335" max="3335" width="9.796875" style="91" customWidth="1"/>
    <col min="3336" max="3336" width="11.09765625" style="91" customWidth="1"/>
    <col min="3337" max="3337" width="9.296875" style="91" customWidth="1"/>
    <col min="3338" max="3338" width="10" style="91" customWidth="1"/>
    <col min="3339" max="3339" width="8" style="91" customWidth="1"/>
    <col min="3340" max="3340" width="8.3984375" style="91" customWidth="1"/>
    <col min="3341" max="3341" width="13.19921875" style="91" customWidth="1"/>
    <col min="3342" max="3583" width="8.19921875" style="91"/>
    <col min="3584" max="3584" width="15.59765625" style="91" customWidth="1"/>
    <col min="3585" max="3585" width="11.09765625" style="91" customWidth="1"/>
    <col min="3586" max="3586" width="11.59765625" style="91" customWidth="1"/>
    <col min="3587" max="3587" width="11.19921875" style="91" customWidth="1"/>
    <col min="3588" max="3588" width="9.796875" style="91" customWidth="1"/>
    <col min="3589" max="3589" width="12.19921875" style="91" customWidth="1"/>
    <col min="3590" max="3590" width="11.09765625" style="91" customWidth="1"/>
    <col min="3591" max="3591" width="9.796875" style="91" customWidth="1"/>
    <col min="3592" max="3592" width="11.09765625" style="91" customWidth="1"/>
    <col min="3593" max="3593" width="9.296875" style="91" customWidth="1"/>
    <col min="3594" max="3594" width="10" style="91" customWidth="1"/>
    <col min="3595" max="3595" width="8" style="91" customWidth="1"/>
    <col min="3596" max="3596" width="8.3984375" style="91" customWidth="1"/>
    <col min="3597" max="3597" width="13.19921875" style="91" customWidth="1"/>
    <col min="3598" max="3839" width="8.19921875" style="91"/>
    <col min="3840" max="3840" width="15.59765625" style="91" customWidth="1"/>
    <col min="3841" max="3841" width="11.09765625" style="91" customWidth="1"/>
    <col min="3842" max="3842" width="11.59765625" style="91" customWidth="1"/>
    <col min="3843" max="3843" width="11.19921875" style="91" customWidth="1"/>
    <col min="3844" max="3844" width="9.796875" style="91" customWidth="1"/>
    <col min="3845" max="3845" width="12.19921875" style="91" customWidth="1"/>
    <col min="3846" max="3846" width="11.09765625" style="91" customWidth="1"/>
    <col min="3847" max="3847" width="9.796875" style="91" customWidth="1"/>
    <col min="3848" max="3848" width="11.09765625" style="91" customWidth="1"/>
    <col min="3849" max="3849" width="9.296875" style="91" customWidth="1"/>
    <col min="3850" max="3850" width="10" style="91" customWidth="1"/>
    <col min="3851" max="3851" width="8" style="91" customWidth="1"/>
    <col min="3852" max="3852" width="8.3984375" style="91" customWidth="1"/>
    <col min="3853" max="3853" width="13.19921875" style="91" customWidth="1"/>
    <col min="3854" max="4095" width="8.19921875" style="91"/>
    <col min="4096" max="4096" width="15.59765625" style="91" customWidth="1"/>
    <col min="4097" max="4097" width="11.09765625" style="91" customWidth="1"/>
    <col min="4098" max="4098" width="11.59765625" style="91" customWidth="1"/>
    <col min="4099" max="4099" width="11.19921875" style="91" customWidth="1"/>
    <col min="4100" max="4100" width="9.796875" style="91" customWidth="1"/>
    <col min="4101" max="4101" width="12.19921875" style="91" customWidth="1"/>
    <col min="4102" max="4102" width="11.09765625" style="91" customWidth="1"/>
    <col min="4103" max="4103" width="9.796875" style="91" customWidth="1"/>
    <col min="4104" max="4104" width="11.09765625" style="91" customWidth="1"/>
    <col min="4105" max="4105" width="9.296875" style="91" customWidth="1"/>
    <col min="4106" max="4106" width="10" style="91" customWidth="1"/>
    <col min="4107" max="4107" width="8" style="91" customWidth="1"/>
    <col min="4108" max="4108" width="8.3984375" style="91" customWidth="1"/>
    <col min="4109" max="4109" width="13.19921875" style="91" customWidth="1"/>
    <col min="4110" max="4351" width="8.19921875" style="91"/>
    <col min="4352" max="4352" width="15.59765625" style="91" customWidth="1"/>
    <col min="4353" max="4353" width="11.09765625" style="91" customWidth="1"/>
    <col min="4354" max="4354" width="11.59765625" style="91" customWidth="1"/>
    <col min="4355" max="4355" width="11.19921875" style="91" customWidth="1"/>
    <col min="4356" max="4356" width="9.796875" style="91" customWidth="1"/>
    <col min="4357" max="4357" width="12.19921875" style="91" customWidth="1"/>
    <col min="4358" max="4358" width="11.09765625" style="91" customWidth="1"/>
    <col min="4359" max="4359" width="9.796875" style="91" customWidth="1"/>
    <col min="4360" max="4360" width="11.09765625" style="91" customWidth="1"/>
    <col min="4361" max="4361" width="9.296875" style="91" customWidth="1"/>
    <col min="4362" max="4362" width="10" style="91" customWidth="1"/>
    <col min="4363" max="4363" width="8" style="91" customWidth="1"/>
    <col min="4364" max="4364" width="8.3984375" style="91" customWidth="1"/>
    <col min="4365" max="4365" width="13.19921875" style="91" customWidth="1"/>
    <col min="4366" max="4607" width="8.19921875" style="91"/>
    <col min="4608" max="4608" width="15.59765625" style="91" customWidth="1"/>
    <col min="4609" max="4609" width="11.09765625" style="91" customWidth="1"/>
    <col min="4610" max="4610" width="11.59765625" style="91" customWidth="1"/>
    <col min="4611" max="4611" width="11.19921875" style="91" customWidth="1"/>
    <col min="4612" max="4612" width="9.796875" style="91" customWidth="1"/>
    <col min="4613" max="4613" width="12.19921875" style="91" customWidth="1"/>
    <col min="4614" max="4614" width="11.09765625" style="91" customWidth="1"/>
    <col min="4615" max="4615" width="9.796875" style="91" customWidth="1"/>
    <col min="4616" max="4616" width="11.09765625" style="91" customWidth="1"/>
    <col min="4617" max="4617" width="9.296875" style="91" customWidth="1"/>
    <col min="4618" max="4618" width="10" style="91" customWidth="1"/>
    <col min="4619" max="4619" width="8" style="91" customWidth="1"/>
    <col min="4620" max="4620" width="8.3984375" style="91" customWidth="1"/>
    <col min="4621" max="4621" width="13.19921875" style="91" customWidth="1"/>
    <col min="4622" max="4863" width="8.19921875" style="91"/>
    <col min="4864" max="4864" width="15.59765625" style="91" customWidth="1"/>
    <col min="4865" max="4865" width="11.09765625" style="91" customWidth="1"/>
    <col min="4866" max="4866" width="11.59765625" style="91" customWidth="1"/>
    <col min="4867" max="4867" width="11.19921875" style="91" customWidth="1"/>
    <col min="4868" max="4868" width="9.796875" style="91" customWidth="1"/>
    <col min="4869" max="4869" width="12.19921875" style="91" customWidth="1"/>
    <col min="4870" max="4870" width="11.09765625" style="91" customWidth="1"/>
    <col min="4871" max="4871" width="9.796875" style="91" customWidth="1"/>
    <col min="4872" max="4872" width="11.09765625" style="91" customWidth="1"/>
    <col min="4873" max="4873" width="9.296875" style="91" customWidth="1"/>
    <col min="4874" max="4874" width="10" style="91" customWidth="1"/>
    <col min="4875" max="4875" width="8" style="91" customWidth="1"/>
    <col min="4876" max="4876" width="8.3984375" style="91" customWidth="1"/>
    <col min="4877" max="4877" width="13.19921875" style="91" customWidth="1"/>
    <col min="4878" max="5119" width="8.19921875" style="91"/>
    <col min="5120" max="5120" width="15.59765625" style="91" customWidth="1"/>
    <col min="5121" max="5121" width="11.09765625" style="91" customWidth="1"/>
    <col min="5122" max="5122" width="11.59765625" style="91" customWidth="1"/>
    <col min="5123" max="5123" width="11.19921875" style="91" customWidth="1"/>
    <col min="5124" max="5124" width="9.796875" style="91" customWidth="1"/>
    <col min="5125" max="5125" width="12.19921875" style="91" customWidth="1"/>
    <col min="5126" max="5126" width="11.09765625" style="91" customWidth="1"/>
    <col min="5127" max="5127" width="9.796875" style="91" customWidth="1"/>
    <col min="5128" max="5128" width="11.09765625" style="91" customWidth="1"/>
    <col min="5129" max="5129" width="9.296875" style="91" customWidth="1"/>
    <col min="5130" max="5130" width="10" style="91" customWidth="1"/>
    <col min="5131" max="5131" width="8" style="91" customWidth="1"/>
    <col min="5132" max="5132" width="8.3984375" style="91" customWidth="1"/>
    <col min="5133" max="5133" width="13.19921875" style="91" customWidth="1"/>
    <col min="5134" max="5375" width="8.19921875" style="91"/>
    <col min="5376" max="5376" width="15.59765625" style="91" customWidth="1"/>
    <col min="5377" max="5377" width="11.09765625" style="91" customWidth="1"/>
    <col min="5378" max="5378" width="11.59765625" style="91" customWidth="1"/>
    <col min="5379" max="5379" width="11.19921875" style="91" customWidth="1"/>
    <col min="5380" max="5380" width="9.796875" style="91" customWidth="1"/>
    <col min="5381" max="5381" width="12.19921875" style="91" customWidth="1"/>
    <col min="5382" max="5382" width="11.09765625" style="91" customWidth="1"/>
    <col min="5383" max="5383" width="9.796875" style="91" customWidth="1"/>
    <col min="5384" max="5384" width="11.09765625" style="91" customWidth="1"/>
    <col min="5385" max="5385" width="9.296875" style="91" customWidth="1"/>
    <col min="5386" max="5386" width="10" style="91" customWidth="1"/>
    <col min="5387" max="5387" width="8" style="91" customWidth="1"/>
    <col min="5388" max="5388" width="8.3984375" style="91" customWidth="1"/>
    <col min="5389" max="5389" width="13.19921875" style="91" customWidth="1"/>
    <col min="5390" max="5631" width="8.19921875" style="91"/>
    <col min="5632" max="5632" width="15.59765625" style="91" customWidth="1"/>
    <col min="5633" max="5633" width="11.09765625" style="91" customWidth="1"/>
    <col min="5634" max="5634" width="11.59765625" style="91" customWidth="1"/>
    <col min="5635" max="5635" width="11.19921875" style="91" customWidth="1"/>
    <col min="5636" max="5636" width="9.796875" style="91" customWidth="1"/>
    <col min="5637" max="5637" width="12.19921875" style="91" customWidth="1"/>
    <col min="5638" max="5638" width="11.09765625" style="91" customWidth="1"/>
    <col min="5639" max="5639" width="9.796875" style="91" customWidth="1"/>
    <col min="5640" max="5640" width="11.09765625" style="91" customWidth="1"/>
    <col min="5641" max="5641" width="9.296875" style="91" customWidth="1"/>
    <col min="5642" max="5642" width="10" style="91" customWidth="1"/>
    <col min="5643" max="5643" width="8" style="91" customWidth="1"/>
    <col min="5644" max="5644" width="8.3984375" style="91" customWidth="1"/>
    <col min="5645" max="5645" width="13.19921875" style="91" customWidth="1"/>
    <col min="5646" max="5887" width="8.19921875" style="91"/>
    <col min="5888" max="5888" width="15.59765625" style="91" customWidth="1"/>
    <col min="5889" max="5889" width="11.09765625" style="91" customWidth="1"/>
    <col min="5890" max="5890" width="11.59765625" style="91" customWidth="1"/>
    <col min="5891" max="5891" width="11.19921875" style="91" customWidth="1"/>
    <col min="5892" max="5892" width="9.796875" style="91" customWidth="1"/>
    <col min="5893" max="5893" width="12.19921875" style="91" customWidth="1"/>
    <col min="5894" max="5894" width="11.09765625" style="91" customWidth="1"/>
    <col min="5895" max="5895" width="9.796875" style="91" customWidth="1"/>
    <col min="5896" max="5896" width="11.09765625" style="91" customWidth="1"/>
    <col min="5897" max="5897" width="9.296875" style="91" customWidth="1"/>
    <col min="5898" max="5898" width="10" style="91" customWidth="1"/>
    <col min="5899" max="5899" width="8" style="91" customWidth="1"/>
    <col min="5900" max="5900" width="8.3984375" style="91" customWidth="1"/>
    <col min="5901" max="5901" width="13.19921875" style="91" customWidth="1"/>
    <col min="5902" max="6143" width="8.19921875" style="91"/>
    <col min="6144" max="6144" width="15.59765625" style="91" customWidth="1"/>
    <col min="6145" max="6145" width="11.09765625" style="91" customWidth="1"/>
    <col min="6146" max="6146" width="11.59765625" style="91" customWidth="1"/>
    <col min="6147" max="6147" width="11.19921875" style="91" customWidth="1"/>
    <col min="6148" max="6148" width="9.796875" style="91" customWidth="1"/>
    <col min="6149" max="6149" width="12.19921875" style="91" customWidth="1"/>
    <col min="6150" max="6150" width="11.09765625" style="91" customWidth="1"/>
    <col min="6151" max="6151" width="9.796875" style="91" customWidth="1"/>
    <col min="6152" max="6152" width="11.09765625" style="91" customWidth="1"/>
    <col min="6153" max="6153" width="9.296875" style="91" customWidth="1"/>
    <col min="6154" max="6154" width="10" style="91" customWidth="1"/>
    <col min="6155" max="6155" width="8" style="91" customWidth="1"/>
    <col min="6156" max="6156" width="8.3984375" style="91" customWidth="1"/>
    <col min="6157" max="6157" width="13.19921875" style="91" customWidth="1"/>
    <col min="6158" max="6399" width="8.19921875" style="91"/>
    <col min="6400" max="6400" width="15.59765625" style="91" customWidth="1"/>
    <col min="6401" max="6401" width="11.09765625" style="91" customWidth="1"/>
    <col min="6402" max="6402" width="11.59765625" style="91" customWidth="1"/>
    <col min="6403" max="6403" width="11.19921875" style="91" customWidth="1"/>
    <col min="6404" max="6404" width="9.796875" style="91" customWidth="1"/>
    <col min="6405" max="6405" width="12.19921875" style="91" customWidth="1"/>
    <col min="6406" max="6406" width="11.09765625" style="91" customWidth="1"/>
    <col min="6407" max="6407" width="9.796875" style="91" customWidth="1"/>
    <col min="6408" max="6408" width="11.09765625" style="91" customWidth="1"/>
    <col min="6409" max="6409" width="9.296875" style="91" customWidth="1"/>
    <col min="6410" max="6410" width="10" style="91" customWidth="1"/>
    <col min="6411" max="6411" width="8" style="91" customWidth="1"/>
    <col min="6412" max="6412" width="8.3984375" style="91" customWidth="1"/>
    <col min="6413" max="6413" width="13.19921875" style="91" customWidth="1"/>
    <col min="6414" max="6655" width="8.19921875" style="91"/>
    <col min="6656" max="6656" width="15.59765625" style="91" customWidth="1"/>
    <col min="6657" max="6657" width="11.09765625" style="91" customWidth="1"/>
    <col min="6658" max="6658" width="11.59765625" style="91" customWidth="1"/>
    <col min="6659" max="6659" width="11.19921875" style="91" customWidth="1"/>
    <col min="6660" max="6660" width="9.796875" style="91" customWidth="1"/>
    <col min="6661" max="6661" width="12.19921875" style="91" customWidth="1"/>
    <col min="6662" max="6662" width="11.09765625" style="91" customWidth="1"/>
    <col min="6663" max="6663" width="9.796875" style="91" customWidth="1"/>
    <col min="6664" max="6664" width="11.09765625" style="91" customWidth="1"/>
    <col min="6665" max="6665" width="9.296875" style="91" customWidth="1"/>
    <col min="6666" max="6666" width="10" style="91" customWidth="1"/>
    <col min="6667" max="6667" width="8" style="91" customWidth="1"/>
    <col min="6668" max="6668" width="8.3984375" style="91" customWidth="1"/>
    <col min="6669" max="6669" width="13.19921875" style="91" customWidth="1"/>
    <col min="6670" max="6911" width="8.19921875" style="91"/>
    <col min="6912" max="6912" width="15.59765625" style="91" customWidth="1"/>
    <col min="6913" max="6913" width="11.09765625" style="91" customWidth="1"/>
    <col min="6914" max="6914" width="11.59765625" style="91" customWidth="1"/>
    <col min="6915" max="6915" width="11.19921875" style="91" customWidth="1"/>
    <col min="6916" max="6916" width="9.796875" style="91" customWidth="1"/>
    <col min="6917" max="6917" width="12.19921875" style="91" customWidth="1"/>
    <col min="6918" max="6918" width="11.09765625" style="91" customWidth="1"/>
    <col min="6919" max="6919" width="9.796875" style="91" customWidth="1"/>
    <col min="6920" max="6920" width="11.09765625" style="91" customWidth="1"/>
    <col min="6921" max="6921" width="9.296875" style="91" customWidth="1"/>
    <col min="6922" max="6922" width="10" style="91" customWidth="1"/>
    <col min="6923" max="6923" width="8" style="91" customWidth="1"/>
    <col min="6924" max="6924" width="8.3984375" style="91" customWidth="1"/>
    <col min="6925" max="6925" width="13.19921875" style="91" customWidth="1"/>
    <col min="6926" max="7167" width="8.19921875" style="91"/>
    <col min="7168" max="7168" width="15.59765625" style="91" customWidth="1"/>
    <col min="7169" max="7169" width="11.09765625" style="91" customWidth="1"/>
    <col min="7170" max="7170" width="11.59765625" style="91" customWidth="1"/>
    <col min="7171" max="7171" width="11.19921875" style="91" customWidth="1"/>
    <col min="7172" max="7172" width="9.796875" style="91" customWidth="1"/>
    <col min="7173" max="7173" width="12.19921875" style="91" customWidth="1"/>
    <col min="7174" max="7174" width="11.09765625" style="91" customWidth="1"/>
    <col min="7175" max="7175" width="9.796875" style="91" customWidth="1"/>
    <col min="7176" max="7176" width="11.09765625" style="91" customWidth="1"/>
    <col min="7177" max="7177" width="9.296875" style="91" customWidth="1"/>
    <col min="7178" max="7178" width="10" style="91" customWidth="1"/>
    <col min="7179" max="7179" width="8" style="91" customWidth="1"/>
    <col min="7180" max="7180" width="8.3984375" style="91" customWidth="1"/>
    <col min="7181" max="7181" width="13.19921875" style="91" customWidth="1"/>
    <col min="7182" max="7423" width="8.19921875" style="91"/>
    <col min="7424" max="7424" width="15.59765625" style="91" customWidth="1"/>
    <col min="7425" max="7425" width="11.09765625" style="91" customWidth="1"/>
    <col min="7426" max="7426" width="11.59765625" style="91" customWidth="1"/>
    <col min="7427" max="7427" width="11.19921875" style="91" customWidth="1"/>
    <col min="7428" max="7428" width="9.796875" style="91" customWidth="1"/>
    <col min="7429" max="7429" width="12.19921875" style="91" customWidth="1"/>
    <col min="7430" max="7430" width="11.09765625" style="91" customWidth="1"/>
    <col min="7431" max="7431" width="9.796875" style="91" customWidth="1"/>
    <col min="7432" max="7432" width="11.09765625" style="91" customWidth="1"/>
    <col min="7433" max="7433" width="9.296875" style="91" customWidth="1"/>
    <col min="7434" max="7434" width="10" style="91" customWidth="1"/>
    <col min="7435" max="7435" width="8" style="91" customWidth="1"/>
    <col min="7436" max="7436" width="8.3984375" style="91" customWidth="1"/>
    <col min="7437" max="7437" width="13.19921875" style="91" customWidth="1"/>
    <col min="7438" max="7679" width="8.19921875" style="91"/>
    <col min="7680" max="7680" width="15.59765625" style="91" customWidth="1"/>
    <col min="7681" max="7681" width="11.09765625" style="91" customWidth="1"/>
    <col min="7682" max="7682" width="11.59765625" style="91" customWidth="1"/>
    <col min="7683" max="7683" width="11.19921875" style="91" customWidth="1"/>
    <col min="7684" max="7684" width="9.796875" style="91" customWidth="1"/>
    <col min="7685" max="7685" width="12.19921875" style="91" customWidth="1"/>
    <col min="7686" max="7686" width="11.09765625" style="91" customWidth="1"/>
    <col min="7687" max="7687" width="9.796875" style="91" customWidth="1"/>
    <col min="7688" max="7688" width="11.09765625" style="91" customWidth="1"/>
    <col min="7689" max="7689" width="9.296875" style="91" customWidth="1"/>
    <col min="7690" max="7690" width="10" style="91" customWidth="1"/>
    <col min="7691" max="7691" width="8" style="91" customWidth="1"/>
    <col min="7692" max="7692" width="8.3984375" style="91" customWidth="1"/>
    <col min="7693" max="7693" width="13.19921875" style="91" customWidth="1"/>
    <col min="7694" max="7935" width="8.19921875" style="91"/>
    <col min="7936" max="7936" width="15.59765625" style="91" customWidth="1"/>
    <col min="7937" max="7937" width="11.09765625" style="91" customWidth="1"/>
    <col min="7938" max="7938" width="11.59765625" style="91" customWidth="1"/>
    <col min="7939" max="7939" width="11.19921875" style="91" customWidth="1"/>
    <col min="7940" max="7940" width="9.796875" style="91" customWidth="1"/>
    <col min="7941" max="7941" width="12.19921875" style="91" customWidth="1"/>
    <col min="7942" max="7942" width="11.09765625" style="91" customWidth="1"/>
    <col min="7943" max="7943" width="9.796875" style="91" customWidth="1"/>
    <col min="7944" max="7944" width="11.09765625" style="91" customWidth="1"/>
    <col min="7945" max="7945" width="9.296875" style="91" customWidth="1"/>
    <col min="7946" max="7946" width="10" style="91" customWidth="1"/>
    <col min="7947" max="7947" width="8" style="91" customWidth="1"/>
    <col min="7948" max="7948" width="8.3984375" style="91" customWidth="1"/>
    <col min="7949" max="7949" width="13.19921875" style="91" customWidth="1"/>
    <col min="7950" max="8191" width="8.19921875" style="91"/>
    <col min="8192" max="8192" width="15.59765625" style="91" customWidth="1"/>
    <col min="8193" max="8193" width="11.09765625" style="91" customWidth="1"/>
    <col min="8194" max="8194" width="11.59765625" style="91" customWidth="1"/>
    <col min="8195" max="8195" width="11.19921875" style="91" customWidth="1"/>
    <col min="8196" max="8196" width="9.796875" style="91" customWidth="1"/>
    <col min="8197" max="8197" width="12.19921875" style="91" customWidth="1"/>
    <col min="8198" max="8198" width="11.09765625" style="91" customWidth="1"/>
    <col min="8199" max="8199" width="9.796875" style="91" customWidth="1"/>
    <col min="8200" max="8200" width="11.09765625" style="91" customWidth="1"/>
    <col min="8201" max="8201" width="9.296875" style="91" customWidth="1"/>
    <col min="8202" max="8202" width="10" style="91" customWidth="1"/>
    <col min="8203" max="8203" width="8" style="91" customWidth="1"/>
    <col min="8204" max="8204" width="8.3984375" style="91" customWidth="1"/>
    <col min="8205" max="8205" width="13.19921875" style="91" customWidth="1"/>
    <col min="8206" max="8447" width="8.19921875" style="91"/>
    <col min="8448" max="8448" width="15.59765625" style="91" customWidth="1"/>
    <col min="8449" max="8449" width="11.09765625" style="91" customWidth="1"/>
    <col min="8450" max="8450" width="11.59765625" style="91" customWidth="1"/>
    <col min="8451" max="8451" width="11.19921875" style="91" customWidth="1"/>
    <col min="8452" max="8452" width="9.796875" style="91" customWidth="1"/>
    <col min="8453" max="8453" width="12.19921875" style="91" customWidth="1"/>
    <col min="8454" max="8454" width="11.09765625" style="91" customWidth="1"/>
    <col min="8455" max="8455" width="9.796875" style="91" customWidth="1"/>
    <col min="8456" max="8456" width="11.09765625" style="91" customWidth="1"/>
    <col min="8457" max="8457" width="9.296875" style="91" customWidth="1"/>
    <col min="8458" max="8458" width="10" style="91" customWidth="1"/>
    <col min="8459" max="8459" width="8" style="91" customWidth="1"/>
    <col min="8460" max="8460" width="8.3984375" style="91" customWidth="1"/>
    <col min="8461" max="8461" width="13.19921875" style="91" customWidth="1"/>
    <col min="8462" max="8703" width="8.19921875" style="91"/>
    <col min="8704" max="8704" width="15.59765625" style="91" customWidth="1"/>
    <col min="8705" max="8705" width="11.09765625" style="91" customWidth="1"/>
    <col min="8706" max="8706" width="11.59765625" style="91" customWidth="1"/>
    <col min="8707" max="8707" width="11.19921875" style="91" customWidth="1"/>
    <col min="8708" max="8708" width="9.796875" style="91" customWidth="1"/>
    <col min="8709" max="8709" width="12.19921875" style="91" customWidth="1"/>
    <col min="8710" max="8710" width="11.09765625" style="91" customWidth="1"/>
    <col min="8711" max="8711" width="9.796875" style="91" customWidth="1"/>
    <col min="8712" max="8712" width="11.09765625" style="91" customWidth="1"/>
    <col min="8713" max="8713" width="9.296875" style="91" customWidth="1"/>
    <col min="8714" max="8714" width="10" style="91" customWidth="1"/>
    <col min="8715" max="8715" width="8" style="91" customWidth="1"/>
    <col min="8716" max="8716" width="8.3984375" style="91" customWidth="1"/>
    <col min="8717" max="8717" width="13.19921875" style="91" customWidth="1"/>
    <col min="8718" max="8959" width="8.19921875" style="91"/>
    <col min="8960" max="8960" width="15.59765625" style="91" customWidth="1"/>
    <col min="8961" max="8961" width="11.09765625" style="91" customWidth="1"/>
    <col min="8962" max="8962" width="11.59765625" style="91" customWidth="1"/>
    <col min="8963" max="8963" width="11.19921875" style="91" customWidth="1"/>
    <col min="8964" max="8964" width="9.796875" style="91" customWidth="1"/>
    <col min="8965" max="8965" width="12.19921875" style="91" customWidth="1"/>
    <col min="8966" max="8966" width="11.09765625" style="91" customWidth="1"/>
    <col min="8967" max="8967" width="9.796875" style="91" customWidth="1"/>
    <col min="8968" max="8968" width="11.09765625" style="91" customWidth="1"/>
    <col min="8969" max="8969" width="9.296875" style="91" customWidth="1"/>
    <col min="8970" max="8970" width="10" style="91" customWidth="1"/>
    <col min="8971" max="8971" width="8" style="91" customWidth="1"/>
    <col min="8972" max="8972" width="8.3984375" style="91" customWidth="1"/>
    <col min="8973" max="8973" width="13.19921875" style="91" customWidth="1"/>
    <col min="8974" max="9215" width="8.19921875" style="91"/>
    <col min="9216" max="9216" width="15.59765625" style="91" customWidth="1"/>
    <col min="9217" max="9217" width="11.09765625" style="91" customWidth="1"/>
    <col min="9218" max="9218" width="11.59765625" style="91" customWidth="1"/>
    <col min="9219" max="9219" width="11.19921875" style="91" customWidth="1"/>
    <col min="9220" max="9220" width="9.796875" style="91" customWidth="1"/>
    <col min="9221" max="9221" width="12.19921875" style="91" customWidth="1"/>
    <col min="9222" max="9222" width="11.09765625" style="91" customWidth="1"/>
    <col min="9223" max="9223" width="9.796875" style="91" customWidth="1"/>
    <col min="9224" max="9224" width="11.09765625" style="91" customWidth="1"/>
    <col min="9225" max="9225" width="9.296875" style="91" customWidth="1"/>
    <col min="9226" max="9226" width="10" style="91" customWidth="1"/>
    <col min="9227" max="9227" width="8" style="91" customWidth="1"/>
    <col min="9228" max="9228" width="8.3984375" style="91" customWidth="1"/>
    <col min="9229" max="9229" width="13.19921875" style="91" customWidth="1"/>
    <col min="9230" max="9471" width="8.19921875" style="91"/>
    <col min="9472" max="9472" width="15.59765625" style="91" customWidth="1"/>
    <col min="9473" max="9473" width="11.09765625" style="91" customWidth="1"/>
    <col min="9474" max="9474" width="11.59765625" style="91" customWidth="1"/>
    <col min="9475" max="9475" width="11.19921875" style="91" customWidth="1"/>
    <col min="9476" max="9476" width="9.796875" style="91" customWidth="1"/>
    <col min="9477" max="9477" width="12.19921875" style="91" customWidth="1"/>
    <col min="9478" max="9478" width="11.09765625" style="91" customWidth="1"/>
    <col min="9479" max="9479" width="9.796875" style="91" customWidth="1"/>
    <col min="9480" max="9480" width="11.09765625" style="91" customWidth="1"/>
    <col min="9481" max="9481" width="9.296875" style="91" customWidth="1"/>
    <col min="9482" max="9482" width="10" style="91" customWidth="1"/>
    <col min="9483" max="9483" width="8" style="91" customWidth="1"/>
    <col min="9484" max="9484" width="8.3984375" style="91" customWidth="1"/>
    <col min="9485" max="9485" width="13.19921875" style="91" customWidth="1"/>
    <col min="9486" max="9727" width="8.19921875" style="91"/>
    <col min="9728" max="9728" width="15.59765625" style="91" customWidth="1"/>
    <col min="9729" max="9729" width="11.09765625" style="91" customWidth="1"/>
    <col min="9730" max="9730" width="11.59765625" style="91" customWidth="1"/>
    <col min="9731" max="9731" width="11.19921875" style="91" customWidth="1"/>
    <col min="9732" max="9732" width="9.796875" style="91" customWidth="1"/>
    <col min="9733" max="9733" width="12.19921875" style="91" customWidth="1"/>
    <col min="9734" max="9734" width="11.09765625" style="91" customWidth="1"/>
    <col min="9735" max="9735" width="9.796875" style="91" customWidth="1"/>
    <col min="9736" max="9736" width="11.09765625" style="91" customWidth="1"/>
    <col min="9737" max="9737" width="9.296875" style="91" customWidth="1"/>
    <col min="9738" max="9738" width="10" style="91" customWidth="1"/>
    <col min="9739" max="9739" width="8" style="91" customWidth="1"/>
    <col min="9740" max="9740" width="8.3984375" style="91" customWidth="1"/>
    <col min="9741" max="9741" width="13.19921875" style="91" customWidth="1"/>
    <col min="9742" max="9983" width="8.19921875" style="91"/>
    <col min="9984" max="9984" width="15.59765625" style="91" customWidth="1"/>
    <col min="9985" max="9985" width="11.09765625" style="91" customWidth="1"/>
    <col min="9986" max="9986" width="11.59765625" style="91" customWidth="1"/>
    <col min="9987" max="9987" width="11.19921875" style="91" customWidth="1"/>
    <col min="9988" max="9988" width="9.796875" style="91" customWidth="1"/>
    <col min="9989" max="9989" width="12.19921875" style="91" customWidth="1"/>
    <col min="9990" max="9990" width="11.09765625" style="91" customWidth="1"/>
    <col min="9991" max="9991" width="9.796875" style="91" customWidth="1"/>
    <col min="9992" max="9992" width="11.09765625" style="91" customWidth="1"/>
    <col min="9993" max="9993" width="9.296875" style="91" customWidth="1"/>
    <col min="9994" max="9994" width="10" style="91" customWidth="1"/>
    <col min="9995" max="9995" width="8" style="91" customWidth="1"/>
    <col min="9996" max="9996" width="8.3984375" style="91" customWidth="1"/>
    <col min="9997" max="9997" width="13.19921875" style="91" customWidth="1"/>
    <col min="9998" max="10239" width="8.19921875" style="91"/>
    <col min="10240" max="10240" width="15.59765625" style="91" customWidth="1"/>
    <col min="10241" max="10241" width="11.09765625" style="91" customWidth="1"/>
    <col min="10242" max="10242" width="11.59765625" style="91" customWidth="1"/>
    <col min="10243" max="10243" width="11.19921875" style="91" customWidth="1"/>
    <col min="10244" max="10244" width="9.796875" style="91" customWidth="1"/>
    <col min="10245" max="10245" width="12.19921875" style="91" customWidth="1"/>
    <col min="10246" max="10246" width="11.09765625" style="91" customWidth="1"/>
    <col min="10247" max="10247" width="9.796875" style="91" customWidth="1"/>
    <col min="10248" max="10248" width="11.09765625" style="91" customWidth="1"/>
    <col min="10249" max="10249" width="9.296875" style="91" customWidth="1"/>
    <col min="10250" max="10250" width="10" style="91" customWidth="1"/>
    <col min="10251" max="10251" width="8" style="91" customWidth="1"/>
    <col min="10252" max="10252" width="8.3984375" style="91" customWidth="1"/>
    <col min="10253" max="10253" width="13.19921875" style="91" customWidth="1"/>
    <col min="10254" max="10495" width="8.19921875" style="91"/>
    <col min="10496" max="10496" width="15.59765625" style="91" customWidth="1"/>
    <col min="10497" max="10497" width="11.09765625" style="91" customWidth="1"/>
    <col min="10498" max="10498" width="11.59765625" style="91" customWidth="1"/>
    <col min="10499" max="10499" width="11.19921875" style="91" customWidth="1"/>
    <col min="10500" max="10500" width="9.796875" style="91" customWidth="1"/>
    <col min="10501" max="10501" width="12.19921875" style="91" customWidth="1"/>
    <col min="10502" max="10502" width="11.09765625" style="91" customWidth="1"/>
    <col min="10503" max="10503" width="9.796875" style="91" customWidth="1"/>
    <col min="10504" max="10504" width="11.09765625" style="91" customWidth="1"/>
    <col min="10505" max="10505" width="9.296875" style="91" customWidth="1"/>
    <col min="10506" max="10506" width="10" style="91" customWidth="1"/>
    <col min="10507" max="10507" width="8" style="91" customWidth="1"/>
    <col min="10508" max="10508" width="8.3984375" style="91" customWidth="1"/>
    <col min="10509" max="10509" width="13.19921875" style="91" customWidth="1"/>
    <col min="10510" max="10751" width="8.19921875" style="91"/>
    <col min="10752" max="10752" width="15.59765625" style="91" customWidth="1"/>
    <col min="10753" max="10753" width="11.09765625" style="91" customWidth="1"/>
    <col min="10754" max="10754" width="11.59765625" style="91" customWidth="1"/>
    <col min="10755" max="10755" width="11.19921875" style="91" customWidth="1"/>
    <col min="10756" max="10756" width="9.796875" style="91" customWidth="1"/>
    <col min="10757" max="10757" width="12.19921875" style="91" customWidth="1"/>
    <col min="10758" max="10758" width="11.09765625" style="91" customWidth="1"/>
    <col min="10759" max="10759" width="9.796875" style="91" customWidth="1"/>
    <col min="10760" max="10760" width="11.09765625" style="91" customWidth="1"/>
    <col min="10761" max="10761" width="9.296875" style="91" customWidth="1"/>
    <col min="10762" max="10762" width="10" style="91" customWidth="1"/>
    <col min="10763" max="10763" width="8" style="91" customWidth="1"/>
    <col min="10764" max="10764" width="8.3984375" style="91" customWidth="1"/>
    <col min="10765" max="10765" width="13.19921875" style="91" customWidth="1"/>
    <col min="10766" max="11007" width="8.19921875" style="91"/>
    <col min="11008" max="11008" width="15.59765625" style="91" customWidth="1"/>
    <col min="11009" max="11009" width="11.09765625" style="91" customWidth="1"/>
    <col min="11010" max="11010" width="11.59765625" style="91" customWidth="1"/>
    <col min="11011" max="11011" width="11.19921875" style="91" customWidth="1"/>
    <col min="11012" max="11012" width="9.796875" style="91" customWidth="1"/>
    <col min="11013" max="11013" width="12.19921875" style="91" customWidth="1"/>
    <col min="11014" max="11014" width="11.09765625" style="91" customWidth="1"/>
    <col min="11015" max="11015" width="9.796875" style="91" customWidth="1"/>
    <col min="11016" max="11016" width="11.09765625" style="91" customWidth="1"/>
    <col min="11017" max="11017" width="9.296875" style="91" customWidth="1"/>
    <col min="11018" max="11018" width="10" style="91" customWidth="1"/>
    <col min="11019" max="11019" width="8" style="91" customWidth="1"/>
    <col min="11020" max="11020" width="8.3984375" style="91" customWidth="1"/>
    <col min="11021" max="11021" width="13.19921875" style="91" customWidth="1"/>
    <col min="11022" max="11263" width="8.19921875" style="91"/>
    <col min="11264" max="11264" width="15.59765625" style="91" customWidth="1"/>
    <col min="11265" max="11265" width="11.09765625" style="91" customWidth="1"/>
    <col min="11266" max="11266" width="11.59765625" style="91" customWidth="1"/>
    <col min="11267" max="11267" width="11.19921875" style="91" customWidth="1"/>
    <col min="11268" max="11268" width="9.796875" style="91" customWidth="1"/>
    <col min="11269" max="11269" width="12.19921875" style="91" customWidth="1"/>
    <col min="11270" max="11270" width="11.09765625" style="91" customWidth="1"/>
    <col min="11271" max="11271" width="9.796875" style="91" customWidth="1"/>
    <col min="11272" max="11272" width="11.09765625" style="91" customWidth="1"/>
    <col min="11273" max="11273" width="9.296875" style="91" customWidth="1"/>
    <col min="11274" max="11274" width="10" style="91" customWidth="1"/>
    <col min="11275" max="11275" width="8" style="91" customWidth="1"/>
    <col min="11276" max="11276" width="8.3984375" style="91" customWidth="1"/>
    <col min="11277" max="11277" width="13.19921875" style="91" customWidth="1"/>
    <col min="11278" max="11519" width="8.19921875" style="91"/>
    <col min="11520" max="11520" width="15.59765625" style="91" customWidth="1"/>
    <col min="11521" max="11521" width="11.09765625" style="91" customWidth="1"/>
    <col min="11522" max="11522" width="11.59765625" style="91" customWidth="1"/>
    <col min="11523" max="11523" width="11.19921875" style="91" customWidth="1"/>
    <col min="11524" max="11524" width="9.796875" style="91" customWidth="1"/>
    <col min="11525" max="11525" width="12.19921875" style="91" customWidth="1"/>
    <col min="11526" max="11526" width="11.09765625" style="91" customWidth="1"/>
    <col min="11527" max="11527" width="9.796875" style="91" customWidth="1"/>
    <col min="11528" max="11528" width="11.09765625" style="91" customWidth="1"/>
    <col min="11529" max="11529" width="9.296875" style="91" customWidth="1"/>
    <col min="11530" max="11530" width="10" style="91" customWidth="1"/>
    <col min="11531" max="11531" width="8" style="91" customWidth="1"/>
    <col min="11532" max="11532" width="8.3984375" style="91" customWidth="1"/>
    <col min="11533" max="11533" width="13.19921875" style="91" customWidth="1"/>
    <col min="11534" max="11775" width="8.19921875" style="91"/>
    <col min="11776" max="11776" width="15.59765625" style="91" customWidth="1"/>
    <col min="11777" max="11777" width="11.09765625" style="91" customWidth="1"/>
    <col min="11778" max="11778" width="11.59765625" style="91" customWidth="1"/>
    <col min="11779" max="11779" width="11.19921875" style="91" customWidth="1"/>
    <col min="11780" max="11780" width="9.796875" style="91" customWidth="1"/>
    <col min="11781" max="11781" width="12.19921875" style="91" customWidth="1"/>
    <col min="11782" max="11782" width="11.09765625" style="91" customWidth="1"/>
    <col min="11783" max="11783" width="9.796875" style="91" customWidth="1"/>
    <col min="11784" max="11784" width="11.09765625" style="91" customWidth="1"/>
    <col min="11785" max="11785" width="9.296875" style="91" customWidth="1"/>
    <col min="11786" max="11786" width="10" style="91" customWidth="1"/>
    <col min="11787" max="11787" width="8" style="91" customWidth="1"/>
    <col min="11788" max="11788" width="8.3984375" style="91" customWidth="1"/>
    <col min="11789" max="11789" width="13.19921875" style="91" customWidth="1"/>
    <col min="11790" max="12031" width="8.19921875" style="91"/>
    <col min="12032" max="12032" width="15.59765625" style="91" customWidth="1"/>
    <col min="12033" max="12033" width="11.09765625" style="91" customWidth="1"/>
    <col min="12034" max="12034" width="11.59765625" style="91" customWidth="1"/>
    <col min="12035" max="12035" width="11.19921875" style="91" customWidth="1"/>
    <col min="12036" max="12036" width="9.796875" style="91" customWidth="1"/>
    <col min="12037" max="12037" width="12.19921875" style="91" customWidth="1"/>
    <col min="12038" max="12038" width="11.09765625" style="91" customWidth="1"/>
    <col min="12039" max="12039" width="9.796875" style="91" customWidth="1"/>
    <col min="12040" max="12040" width="11.09765625" style="91" customWidth="1"/>
    <col min="12041" max="12041" width="9.296875" style="91" customWidth="1"/>
    <col min="12042" max="12042" width="10" style="91" customWidth="1"/>
    <col min="12043" max="12043" width="8" style="91" customWidth="1"/>
    <col min="12044" max="12044" width="8.3984375" style="91" customWidth="1"/>
    <col min="12045" max="12045" width="13.19921875" style="91" customWidth="1"/>
    <col min="12046" max="12287" width="8.19921875" style="91"/>
    <col min="12288" max="12288" width="15.59765625" style="91" customWidth="1"/>
    <col min="12289" max="12289" width="11.09765625" style="91" customWidth="1"/>
    <col min="12290" max="12290" width="11.59765625" style="91" customWidth="1"/>
    <col min="12291" max="12291" width="11.19921875" style="91" customWidth="1"/>
    <col min="12292" max="12292" width="9.796875" style="91" customWidth="1"/>
    <col min="12293" max="12293" width="12.19921875" style="91" customWidth="1"/>
    <col min="12294" max="12294" width="11.09765625" style="91" customWidth="1"/>
    <col min="12295" max="12295" width="9.796875" style="91" customWidth="1"/>
    <col min="12296" max="12296" width="11.09765625" style="91" customWidth="1"/>
    <col min="12297" max="12297" width="9.296875" style="91" customWidth="1"/>
    <col min="12298" max="12298" width="10" style="91" customWidth="1"/>
    <col min="12299" max="12299" width="8" style="91" customWidth="1"/>
    <col min="12300" max="12300" width="8.3984375" style="91" customWidth="1"/>
    <col min="12301" max="12301" width="13.19921875" style="91" customWidth="1"/>
    <col min="12302" max="12543" width="8.19921875" style="91"/>
    <col min="12544" max="12544" width="15.59765625" style="91" customWidth="1"/>
    <col min="12545" max="12545" width="11.09765625" style="91" customWidth="1"/>
    <col min="12546" max="12546" width="11.59765625" style="91" customWidth="1"/>
    <col min="12547" max="12547" width="11.19921875" style="91" customWidth="1"/>
    <col min="12548" max="12548" width="9.796875" style="91" customWidth="1"/>
    <col min="12549" max="12549" width="12.19921875" style="91" customWidth="1"/>
    <col min="12550" max="12550" width="11.09765625" style="91" customWidth="1"/>
    <col min="12551" max="12551" width="9.796875" style="91" customWidth="1"/>
    <col min="12552" max="12552" width="11.09765625" style="91" customWidth="1"/>
    <col min="12553" max="12553" width="9.296875" style="91" customWidth="1"/>
    <col min="12554" max="12554" width="10" style="91" customWidth="1"/>
    <col min="12555" max="12555" width="8" style="91" customWidth="1"/>
    <col min="12556" max="12556" width="8.3984375" style="91" customWidth="1"/>
    <col min="12557" max="12557" width="13.19921875" style="91" customWidth="1"/>
    <col min="12558" max="12799" width="8.19921875" style="91"/>
    <col min="12800" max="12800" width="15.59765625" style="91" customWidth="1"/>
    <col min="12801" max="12801" width="11.09765625" style="91" customWidth="1"/>
    <col min="12802" max="12802" width="11.59765625" style="91" customWidth="1"/>
    <col min="12803" max="12803" width="11.19921875" style="91" customWidth="1"/>
    <col min="12804" max="12804" width="9.796875" style="91" customWidth="1"/>
    <col min="12805" max="12805" width="12.19921875" style="91" customWidth="1"/>
    <col min="12806" max="12806" width="11.09765625" style="91" customWidth="1"/>
    <col min="12807" max="12807" width="9.796875" style="91" customWidth="1"/>
    <col min="12808" max="12808" width="11.09765625" style="91" customWidth="1"/>
    <col min="12809" max="12809" width="9.296875" style="91" customWidth="1"/>
    <col min="12810" max="12810" width="10" style="91" customWidth="1"/>
    <col min="12811" max="12811" width="8" style="91" customWidth="1"/>
    <col min="12812" max="12812" width="8.3984375" style="91" customWidth="1"/>
    <col min="12813" max="12813" width="13.19921875" style="91" customWidth="1"/>
    <col min="12814" max="13055" width="8.19921875" style="91"/>
    <col min="13056" max="13056" width="15.59765625" style="91" customWidth="1"/>
    <col min="13057" max="13057" width="11.09765625" style="91" customWidth="1"/>
    <col min="13058" max="13058" width="11.59765625" style="91" customWidth="1"/>
    <col min="13059" max="13059" width="11.19921875" style="91" customWidth="1"/>
    <col min="13060" max="13060" width="9.796875" style="91" customWidth="1"/>
    <col min="13061" max="13061" width="12.19921875" style="91" customWidth="1"/>
    <col min="13062" max="13062" width="11.09765625" style="91" customWidth="1"/>
    <col min="13063" max="13063" width="9.796875" style="91" customWidth="1"/>
    <col min="13064" max="13064" width="11.09765625" style="91" customWidth="1"/>
    <col min="13065" max="13065" width="9.296875" style="91" customWidth="1"/>
    <col min="13066" max="13066" width="10" style="91" customWidth="1"/>
    <col min="13067" max="13067" width="8" style="91" customWidth="1"/>
    <col min="13068" max="13068" width="8.3984375" style="91" customWidth="1"/>
    <col min="13069" max="13069" width="13.19921875" style="91" customWidth="1"/>
    <col min="13070" max="13311" width="8.19921875" style="91"/>
    <col min="13312" max="13312" width="15.59765625" style="91" customWidth="1"/>
    <col min="13313" max="13313" width="11.09765625" style="91" customWidth="1"/>
    <col min="13314" max="13314" width="11.59765625" style="91" customWidth="1"/>
    <col min="13315" max="13315" width="11.19921875" style="91" customWidth="1"/>
    <col min="13316" max="13316" width="9.796875" style="91" customWidth="1"/>
    <col min="13317" max="13317" width="12.19921875" style="91" customWidth="1"/>
    <col min="13318" max="13318" width="11.09765625" style="91" customWidth="1"/>
    <col min="13319" max="13319" width="9.796875" style="91" customWidth="1"/>
    <col min="13320" max="13320" width="11.09765625" style="91" customWidth="1"/>
    <col min="13321" max="13321" width="9.296875" style="91" customWidth="1"/>
    <col min="13322" max="13322" width="10" style="91" customWidth="1"/>
    <col min="13323" max="13323" width="8" style="91" customWidth="1"/>
    <col min="13324" max="13324" width="8.3984375" style="91" customWidth="1"/>
    <col min="13325" max="13325" width="13.19921875" style="91" customWidth="1"/>
    <col min="13326" max="13567" width="8.19921875" style="91"/>
    <col min="13568" max="13568" width="15.59765625" style="91" customWidth="1"/>
    <col min="13569" max="13569" width="11.09765625" style="91" customWidth="1"/>
    <col min="13570" max="13570" width="11.59765625" style="91" customWidth="1"/>
    <col min="13571" max="13571" width="11.19921875" style="91" customWidth="1"/>
    <col min="13572" max="13572" width="9.796875" style="91" customWidth="1"/>
    <col min="13573" max="13573" width="12.19921875" style="91" customWidth="1"/>
    <col min="13574" max="13574" width="11.09765625" style="91" customWidth="1"/>
    <col min="13575" max="13575" width="9.796875" style="91" customWidth="1"/>
    <col min="13576" max="13576" width="11.09765625" style="91" customWidth="1"/>
    <col min="13577" max="13577" width="9.296875" style="91" customWidth="1"/>
    <col min="13578" max="13578" width="10" style="91" customWidth="1"/>
    <col min="13579" max="13579" width="8" style="91" customWidth="1"/>
    <col min="13580" max="13580" width="8.3984375" style="91" customWidth="1"/>
    <col min="13581" max="13581" width="13.19921875" style="91" customWidth="1"/>
    <col min="13582" max="13823" width="8.19921875" style="91"/>
    <col min="13824" max="13824" width="15.59765625" style="91" customWidth="1"/>
    <col min="13825" max="13825" width="11.09765625" style="91" customWidth="1"/>
    <col min="13826" max="13826" width="11.59765625" style="91" customWidth="1"/>
    <col min="13827" max="13827" width="11.19921875" style="91" customWidth="1"/>
    <col min="13828" max="13828" width="9.796875" style="91" customWidth="1"/>
    <col min="13829" max="13829" width="12.19921875" style="91" customWidth="1"/>
    <col min="13830" max="13830" width="11.09765625" style="91" customWidth="1"/>
    <col min="13831" max="13831" width="9.796875" style="91" customWidth="1"/>
    <col min="13832" max="13832" width="11.09765625" style="91" customWidth="1"/>
    <col min="13833" max="13833" width="9.296875" style="91" customWidth="1"/>
    <col min="13834" max="13834" width="10" style="91" customWidth="1"/>
    <col min="13835" max="13835" width="8" style="91" customWidth="1"/>
    <col min="13836" max="13836" width="8.3984375" style="91" customWidth="1"/>
    <col min="13837" max="13837" width="13.19921875" style="91" customWidth="1"/>
    <col min="13838" max="14079" width="8.19921875" style="91"/>
    <col min="14080" max="14080" width="15.59765625" style="91" customWidth="1"/>
    <col min="14081" max="14081" width="11.09765625" style="91" customWidth="1"/>
    <col min="14082" max="14082" width="11.59765625" style="91" customWidth="1"/>
    <col min="14083" max="14083" width="11.19921875" style="91" customWidth="1"/>
    <col min="14084" max="14084" width="9.796875" style="91" customWidth="1"/>
    <col min="14085" max="14085" width="12.19921875" style="91" customWidth="1"/>
    <col min="14086" max="14086" width="11.09765625" style="91" customWidth="1"/>
    <col min="14087" max="14087" width="9.796875" style="91" customWidth="1"/>
    <col min="14088" max="14088" width="11.09765625" style="91" customWidth="1"/>
    <col min="14089" max="14089" width="9.296875" style="91" customWidth="1"/>
    <col min="14090" max="14090" width="10" style="91" customWidth="1"/>
    <col min="14091" max="14091" width="8" style="91" customWidth="1"/>
    <col min="14092" max="14092" width="8.3984375" style="91" customWidth="1"/>
    <col min="14093" max="14093" width="13.19921875" style="91" customWidth="1"/>
    <col min="14094" max="14335" width="8.19921875" style="91"/>
    <col min="14336" max="14336" width="15.59765625" style="91" customWidth="1"/>
    <col min="14337" max="14337" width="11.09765625" style="91" customWidth="1"/>
    <col min="14338" max="14338" width="11.59765625" style="91" customWidth="1"/>
    <col min="14339" max="14339" width="11.19921875" style="91" customWidth="1"/>
    <col min="14340" max="14340" width="9.796875" style="91" customWidth="1"/>
    <col min="14341" max="14341" width="12.19921875" style="91" customWidth="1"/>
    <col min="14342" max="14342" width="11.09765625" style="91" customWidth="1"/>
    <col min="14343" max="14343" width="9.796875" style="91" customWidth="1"/>
    <col min="14344" max="14344" width="11.09765625" style="91" customWidth="1"/>
    <col min="14345" max="14345" width="9.296875" style="91" customWidth="1"/>
    <col min="14346" max="14346" width="10" style="91" customWidth="1"/>
    <col min="14347" max="14347" width="8" style="91" customWidth="1"/>
    <col min="14348" max="14348" width="8.3984375" style="91" customWidth="1"/>
    <col min="14349" max="14349" width="13.19921875" style="91" customWidth="1"/>
    <col min="14350" max="14591" width="8.19921875" style="91"/>
    <col min="14592" max="14592" width="15.59765625" style="91" customWidth="1"/>
    <col min="14593" max="14593" width="11.09765625" style="91" customWidth="1"/>
    <col min="14594" max="14594" width="11.59765625" style="91" customWidth="1"/>
    <col min="14595" max="14595" width="11.19921875" style="91" customWidth="1"/>
    <col min="14596" max="14596" width="9.796875" style="91" customWidth="1"/>
    <col min="14597" max="14597" width="12.19921875" style="91" customWidth="1"/>
    <col min="14598" max="14598" width="11.09765625" style="91" customWidth="1"/>
    <col min="14599" max="14599" width="9.796875" style="91" customWidth="1"/>
    <col min="14600" max="14600" width="11.09765625" style="91" customWidth="1"/>
    <col min="14601" max="14601" width="9.296875" style="91" customWidth="1"/>
    <col min="14602" max="14602" width="10" style="91" customWidth="1"/>
    <col min="14603" max="14603" width="8" style="91" customWidth="1"/>
    <col min="14604" max="14604" width="8.3984375" style="91" customWidth="1"/>
    <col min="14605" max="14605" width="13.19921875" style="91" customWidth="1"/>
    <col min="14606" max="14847" width="8.19921875" style="91"/>
    <col min="14848" max="14848" width="15.59765625" style="91" customWidth="1"/>
    <col min="14849" max="14849" width="11.09765625" style="91" customWidth="1"/>
    <col min="14850" max="14850" width="11.59765625" style="91" customWidth="1"/>
    <col min="14851" max="14851" width="11.19921875" style="91" customWidth="1"/>
    <col min="14852" max="14852" width="9.796875" style="91" customWidth="1"/>
    <col min="14853" max="14853" width="12.19921875" style="91" customWidth="1"/>
    <col min="14854" max="14854" width="11.09765625" style="91" customWidth="1"/>
    <col min="14855" max="14855" width="9.796875" style="91" customWidth="1"/>
    <col min="14856" max="14856" width="11.09765625" style="91" customWidth="1"/>
    <col min="14857" max="14857" width="9.296875" style="91" customWidth="1"/>
    <col min="14858" max="14858" width="10" style="91" customWidth="1"/>
    <col min="14859" max="14859" width="8" style="91" customWidth="1"/>
    <col min="14860" max="14860" width="8.3984375" style="91" customWidth="1"/>
    <col min="14861" max="14861" width="13.19921875" style="91" customWidth="1"/>
    <col min="14862" max="15103" width="8.19921875" style="91"/>
    <col min="15104" max="15104" width="15.59765625" style="91" customWidth="1"/>
    <col min="15105" max="15105" width="11.09765625" style="91" customWidth="1"/>
    <col min="15106" max="15106" width="11.59765625" style="91" customWidth="1"/>
    <col min="15107" max="15107" width="11.19921875" style="91" customWidth="1"/>
    <col min="15108" max="15108" width="9.796875" style="91" customWidth="1"/>
    <col min="15109" max="15109" width="12.19921875" style="91" customWidth="1"/>
    <col min="15110" max="15110" width="11.09765625" style="91" customWidth="1"/>
    <col min="15111" max="15111" width="9.796875" style="91" customWidth="1"/>
    <col min="15112" max="15112" width="11.09765625" style="91" customWidth="1"/>
    <col min="15113" max="15113" width="9.296875" style="91" customWidth="1"/>
    <col min="15114" max="15114" width="10" style="91" customWidth="1"/>
    <col min="15115" max="15115" width="8" style="91" customWidth="1"/>
    <col min="15116" max="15116" width="8.3984375" style="91" customWidth="1"/>
    <col min="15117" max="15117" width="13.19921875" style="91" customWidth="1"/>
    <col min="15118" max="15359" width="8.19921875" style="91"/>
    <col min="15360" max="15360" width="15.59765625" style="91" customWidth="1"/>
    <col min="15361" max="15361" width="11.09765625" style="91" customWidth="1"/>
    <col min="15362" max="15362" width="11.59765625" style="91" customWidth="1"/>
    <col min="15363" max="15363" width="11.19921875" style="91" customWidth="1"/>
    <col min="15364" max="15364" width="9.796875" style="91" customWidth="1"/>
    <col min="15365" max="15365" width="12.19921875" style="91" customWidth="1"/>
    <col min="15366" max="15366" width="11.09765625" style="91" customWidth="1"/>
    <col min="15367" max="15367" width="9.796875" style="91" customWidth="1"/>
    <col min="15368" max="15368" width="11.09765625" style="91" customWidth="1"/>
    <col min="15369" max="15369" width="9.296875" style="91" customWidth="1"/>
    <col min="15370" max="15370" width="10" style="91" customWidth="1"/>
    <col min="15371" max="15371" width="8" style="91" customWidth="1"/>
    <col min="15372" max="15372" width="8.3984375" style="91" customWidth="1"/>
    <col min="15373" max="15373" width="13.19921875" style="91" customWidth="1"/>
    <col min="15374" max="15615" width="8.19921875" style="91"/>
    <col min="15616" max="15616" width="15.59765625" style="91" customWidth="1"/>
    <col min="15617" max="15617" width="11.09765625" style="91" customWidth="1"/>
    <col min="15618" max="15618" width="11.59765625" style="91" customWidth="1"/>
    <col min="15619" max="15619" width="11.19921875" style="91" customWidth="1"/>
    <col min="15620" max="15620" width="9.796875" style="91" customWidth="1"/>
    <col min="15621" max="15621" width="12.19921875" style="91" customWidth="1"/>
    <col min="15622" max="15622" width="11.09765625" style="91" customWidth="1"/>
    <col min="15623" max="15623" width="9.796875" style="91" customWidth="1"/>
    <col min="15624" max="15624" width="11.09765625" style="91" customWidth="1"/>
    <col min="15625" max="15625" width="9.296875" style="91" customWidth="1"/>
    <col min="15626" max="15626" width="10" style="91" customWidth="1"/>
    <col min="15627" max="15627" width="8" style="91" customWidth="1"/>
    <col min="15628" max="15628" width="8.3984375" style="91" customWidth="1"/>
    <col min="15629" max="15629" width="13.19921875" style="91" customWidth="1"/>
    <col min="15630" max="15871" width="8.19921875" style="91"/>
    <col min="15872" max="15872" width="15.59765625" style="91" customWidth="1"/>
    <col min="15873" max="15873" width="11.09765625" style="91" customWidth="1"/>
    <col min="15874" max="15874" width="11.59765625" style="91" customWidth="1"/>
    <col min="15875" max="15875" width="11.19921875" style="91" customWidth="1"/>
    <col min="15876" max="15876" width="9.796875" style="91" customWidth="1"/>
    <col min="15877" max="15877" width="12.19921875" style="91" customWidth="1"/>
    <col min="15878" max="15878" width="11.09765625" style="91" customWidth="1"/>
    <col min="15879" max="15879" width="9.796875" style="91" customWidth="1"/>
    <col min="15880" max="15880" width="11.09765625" style="91" customWidth="1"/>
    <col min="15881" max="15881" width="9.296875" style="91" customWidth="1"/>
    <col min="15882" max="15882" width="10" style="91" customWidth="1"/>
    <col min="15883" max="15883" width="8" style="91" customWidth="1"/>
    <col min="15884" max="15884" width="8.3984375" style="91" customWidth="1"/>
    <col min="15885" max="15885" width="13.19921875" style="91" customWidth="1"/>
    <col min="15886" max="16127" width="8.19921875" style="91"/>
    <col min="16128" max="16128" width="15.59765625" style="91" customWidth="1"/>
    <col min="16129" max="16129" width="11.09765625" style="91" customWidth="1"/>
    <col min="16130" max="16130" width="11.59765625" style="91" customWidth="1"/>
    <col min="16131" max="16131" width="11.19921875" style="91" customWidth="1"/>
    <col min="16132" max="16132" width="9.796875" style="91" customWidth="1"/>
    <col min="16133" max="16133" width="12.19921875" style="91" customWidth="1"/>
    <col min="16134" max="16134" width="11.09765625" style="91" customWidth="1"/>
    <col min="16135" max="16135" width="9.796875" style="91" customWidth="1"/>
    <col min="16136" max="16136" width="11.09765625" style="91" customWidth="1"/>
    <col min="16137" max="16137" width="9.296875" style="91" customWidth="1"/>
    <col min="16138" max="16138" width="10" style="91" customWidth="1"/>
    <col min="16139" max="16139" width="8" style="91" customWidth="1"/>
    <col min="16140" max="16140" width="8.3984375" style="91" customWidth="1"/>
    <col min="16141" max="16141" width="13.19921875" style="91" customWidth="1"/>
    <col min="16142" max="16384" width="8.19921875" style="91"/>
  </cols>
  <sheetData>
    <row r="1" spans="1:12" ht="18.600000000000001" customHeight="1" thickBot="1">
      <c r="A1" s="774" t="s">
        <v>316</v>
      </c>
      <c r="B1" s="775"/>
      <c r="C1" s="775"/>
      <c r="D1" s="775"/>
      <c r="E1" s="775"/>
      <c r="F1" s="775"/>
      <c r="G1" s="775"/>
      <c r="H1" s="775"/>
      <c r="I1" s="775"/>
      <c r="J1" s="776"/>
      <c r="K1" s="196"/>
      <c r="L1" s="196"/>
    </row>
    <row r="2" spans="1:12">
      <c r="A2" s="777" t="str">
        <f>'[4]PLAN ORÇ'!A5</f>
        <v>PREFEITURA MUNICIPAL DE SENHORA DOS REMEDIOS</v>
      </c>
      <c r="B2" s="778"/>
      <c r="C2" s="778"/>
      <c r="D2" s="778"/>
      <c r="E2" s="778"/>
      <c r="F2" s="778"/>
      <c r="G2" s="778"/>
      <c r="H2" s="778"/>
      <c r="I2" s="778"/>
      <c r="J2" s="778"/>
      <c r="K2" s="778"/>
      <c r="L2" s="778"/>
    </row>
    <row r="3" spans="1:12">
      <c r="A3" s="777" t="str">
        <f>'2 SALAS - 127V_BLOCOS'!A3:E3</f>
        <v>OBRA: REFORMA E AMPLIAÇÃO DA ESCOLA MUNICIPAL NOSSA SENHORA APARECIDA E ESCOLA MUNICIPAL CORONEL JOSÉ ELOI BENEDITO</v>
      </c>
      <c r="B3" s="778"/>
      <c r="C3" s="778"/>
      <c r="D3" s="778"/>
      <c r="E3" s="778"/>
      <c r="F3" s="778"/>
      <c r="G3" s="778"/>
      <c r="H3" s="778"/>
      <c r="I3" s="778"/>
      <c r="J3" s="778"/>
      <c r="K3" s="778"/>
      <c r="L3" s="778"/>
    </row>
    <row r="4" spans="1:12" ht="15" thickBot="1">
      <c r="A4" s="777" t="str">
        <f>'2 SALAS - 127V_BLOCOS'!A4:E4</f>
        <v>LOCAL:  RUA ZUMIRA NICOMEDES, S/Nº, PALMITAL DOS CARVALHOS E  RUA DOS EXPEDICIONÁRIOS, 47, CENTRO -SENHORA DOS REMÉDIOS - MG</v>
      </c>
      <c r="B4" s="778"/>
      <c r="C4" s="778"/>
      <c r="D4" s="778"/>
      <c r="E4" s="778"/>
      <c r="F4" s="778"/>
      <c r="G4" s="778"/>
      <c r="H4" s="778"/>
      <c r="I4" s="778"/>
      <c r="J4" s="778"/>
      <c r="K4" s="778"/>
      <c r="L4" s="778"/>
    </row>
    <row r="5" spans="1:12" ht="15" thickBot="1">
      <c r="A5" s="706"/>
      <c r="B5" s="707"/>
      <c r="C5" s="707"/>
      <c r="D5" s="707" t="s">
        <v>645</v>
      </c>
      <c r="E5" s="707"/>
      <c r="F5" s="707"/>
      <c r="G5" s="707"/>
      <c r="H5" s="707"/>
      <c r="I5" s="707"/>
      <c r="J5" s="708"/>
      <c r="K5" s="519"/>
      <c r="L5" s="519"/>
    </row>
    <row r="6" spans="1:12" ht="15" thickBot="1">
      <c r="A6" s="779" t="s">
        <v>321</v>
      </c>
      <c r="B6" s="780"/>
      <c r="C6" s="780"/>
      <c r="D6" s="780"/>
      <c r="E6" s="780"/>
      <c r="F6" s="780"/>
      <c r="G6" s="780"/>
      <c r="H6" s="780"/>
      <c r="I6" s="780"/>
      <c r="J6" s="781"/>
      <c r="K6" s="189"/>
      <c r="L6" s="189"/>
    </row>
    <row r="7" spans="1:12" ht="93" customHeight="1" thickBot="1">
      <c r="A7" s="92" t="s">
        <v>219</v>
      </c>
      <c r="B7" s="93" t="s">
        <v>220</v>
      </c>
      <c r="C7" s="94" t="s">
        <v>221</v>
      </c>
      <c r="D7" s="94" t="s">
        <v>222</v>
      </c>
      <c r="E7" s="93" t="s">
        <v>16</v>
      </c>
      <c r="F7" s="94" t="s">
        <v>223</v>
      </c>
      <c r="G7" s="94" t="s">
        <v>252</v>
      </c>
      <c r="H7" s="94" t="s">
        <v>224</v>
      </c>
      <c r="I7" s="94" t="s">
        <v>225</v>
      </c>
      <c r="J7" s="95" t="s">
        <v>226</v>
      </c>
      <c r="K7" s="139"/>
      <c r="L7" s="190"/>
    </row>
    <row r="8" spans="1:12" ht="70.95" customHeight="1" thickBot="1">
      <c r="A8" s="96" t="s">
        <v>439</v>
      </c>
      <c r="B8" s="97">
        <v>0.7</v>
      </c>
      <c r="C8" s="97">
        <v>0.7</v>
      </c>
      <c r="D8" s="97">
        <v>1</v>
      </c>
      <c r="E8" s="97">
        <v>13</v>
      </c>
      <c r="F8" s="98">
        <f>B8*C8*D8*E8</f>
        <v>6.3699999999999992</v>
      </c>
      <c r="G8" s="98">
        <f>F8/D8</f>
        <v>6.3699999999999992</v>
      </c>
      <c r="H8" s="99">
        <f>((B8)*(C8)*0.05)*E8</f>
        <v>0.31849999999999995</v>
      </c>
      <c r="I8" s="97">
        <v>0.6</v>
      </c>
      <c r="J8" s="192">
        <f>B8*C8*(I8)*E8</f>
        <v>3.8219999999999992</v>
      </c>
      <c r="K8" s="139"/>
      <c r="L8" s="190"/>
    </row>
    <row r="9" spans="1:12" ht="50.4" hidden="1" customHeight="1" thickBot="1">
      <c r="A9" s="100" t="s">
        <v>322</v>
      </c>
      <c r="B9" s="101">
        <v>0</v>
      </c>
      <c r="C9" s="101">
        <v>0.6</v>
      </c>
      <c r="D9" s="97">
        <v>0.6</v>
      </c>
      <c r="E9" s="101">
        <v>7</v>
      </c>
      <c r="F9" s="98">
        <f t="shared" ref="F9" si="0">B9*C9*D9*E9</f>
        <v>0</v>
      </c>
      <c r="G9" s="98">
        <f t="shared" ref="G9" si="1">F9/D9</f>
        <v>0</v>
      </c>
      <c r="H9" s="102">
        <f>((B9)*(C9)*0.05)*E9</f>
        <v>0</v>
      </c>
      <c r="I9" s="97">
        <v>0.65</v>
      </c>
      <c r="J9" s="192">
        <f t="shared" ref="J9" si="2">B9*C9*(I9)*E9</f>
        <v>0</v>
      </c>
      <c r="K9" s="139"/>
      <c r="L9" s="190"/>
    </row>
    <row r="10" spans="1:12" ht="15" thickBot="1">
      <c r="A10" s="765" t="s">
        <v>227</v>
      </c>
      <c r="B10" s="766"/>
      <c r="C10" s="766"/>
      <c r="D10" s="766"/>
      <c r="E10" s="766"/>
      <c r="F10" s="103">
        <f>SUM(F8+F9)</f>
        <v>6.3699999999999992</v>
      </c>
      <c r="G10" s="104">
        <f>SUM(G8+G9)</f>
        <v>6.3699999999999992</v>
      </c>
      <c r="H10" s="103">
        <f>SUM(H8+H9)</f>
        <v>0.31849999999999995</v>
      </c>
      <c r="I10" s="178">
        <f>SUM(I8+I9)</f>
        <v>1.25</v>
      </c>
      <c r="J10" s="104">
        <f>SUM(J8+J9)</f>
        <v>3.8219999999999992</v>
      </c>
    </row>
    <row r="11" spans="1:12" ht="15" thickBot="1">
      <c r="A11" s="105"/>
      <c r="B11" s="106"/>
      <c r="C11" s="107"/>
      <c r="D11" s="106"/>
      <c r="E11" s="106"/>
      <c r="F11" s="106"/>
      <c r="G11" s="106"/>
      <c r="H11" s="106"/>
      <c r="I11" s="106"/>
      <c r="J11" s="106"/>
      <c r="K11" s="106"/>
      <c r="L11" s="106"/>
    </row>
    <row r="12" spans="1:12" ht="15.75" customHeight="1" thickBot="1">
      <c r="A12" s="771" t="s">
        <v>228</v>
      </c>
      <c r="B12" s="772"/>
      <c r="C12" s="772"/>
      <c r="D12" s="773"/>
      <c r="E12" s="108"/>
      <c r="F12" s="108"/>
      <c r="G12" s="108"/>
      <c r="H12" s="108"/>
      <c r="I12" s="108"/>
      <c r="J12" s="108"/>
      <c r="K12" s="108"/>
      <c r="L12" s="90"/>
    </row>
    <row r="13" spans="1:12" ht="40.200000000000003" thickBot="1">
      <c r="A13" s="109" t="s">
        <v>219</v>
      </c>
      <c r="B13" s="110" t="s">
        <v>220</v>
      </c>
      <c r="C13" s="110" t="s">
        <v>221</v>
      </c>
      <c r="D13" s="110" t="s">
        <v>229</v>
      </c>
      <c r="E13" s="110" t="s">
        <v>16</v>
      </c>
      <c r="F13" s="111" t="s">
        <v>230</v>
      </c>
      <c r="G13" s="111" t="s">
        <v>252</v>
      </c>
      <c r="H13" s="111" t="s">
        <v>224</v>
      </c>
      <c r="I13" s="112" t="s">
        <v>231</v>
      </c>
      <c r="J13" s="314"/>
      <c r="K13" s="189"/>
      <c r="L13" s="189"/>
    </row>
    <row r="14" spans="1:12" ht="15" thickBot="1">
      <c r="A14" s="113" t="s">
        <v>232</v>
      </c>
      <c r="B14" s="114">
        <v>0.2</v>
      </c>
      <c r="C14" s="114">
        <v>8.35</v>
      </c>
      <c r="D14" s="114">
        <v>0.3</v>
      </c>
      <c r="E14" s="114">
        <v>3</v>
      </c>
      <c r="F14" s="115">
        <f>(B14)*(C14)*(D14-0.1)*E14</f>
        <v>1.0019999999999998</v>
      </c>
      <c r="G14" s="123">
        <f>F14/D14</f>
        <v>3.3399999999999994</v>
      </c>
      <c r="H14" s="116">
        <f t="shared" ref="H14:H20" si="3">((B14)*(C14)*0.05)*E14</f>
        <v>0.2505</v>
      </c>
      <c r="I14" s="193">
        <f t="shared" ref="I14:I20" si="4">B14*C14*(D14-0.05)*E14</f>
        <v>1.2524999999999999</v>
      </c>
      <c r="J14" s="186"/>
      <c r="K14" s="138"/>
      <c r="L14" s="143"/>
    </row>
    <row r="15" spans="1:12" ht="15" thickBot="1">
      <c r="A15" s="113" t="s">
        <v>233</v>
      </c>
      <c r="B15" s="114">
        <v>0.2</v>
      </c>
      <c r="C15" s="114">
        <v>6.6</v>
      </c>
      <c r="D15" s="114">
        <v>0.3</v>
      </c>
      <c r="E15" s="114">
        <v>2</v>
      </c>
      <c r="F15" s="115">
        <f t="shared" ref="F15:F20" si="5">(B15)*(C15)*(D15-0.1)*E15</f>
        <v>0.52800000000000002</v>
      </c>
      <c r="G15" s="123">
        <f t="shared" ref="G15:G20" si="6">F15/D15</f>
        <v>1.7600000000000002</v>
      </c>
      <c r="H15" s="115">
        <f t="shared" si="3"/>
        <v>0.13200000000000001</v>
      </c>
      <c r="I15" s="194">
        <f t="shared" si="4"/>
        <v>0.66</v>
      </c>
      <c r="J15" s="186"/>
      <c r="K15" s="138"/>
      <c r="L15" s="143"/>
    </row>
    <row r="16" spans="1:12" ht="15" hidden="1" thickBot="1">
      <c r="A16" s="113" t="s">
        <v>234</v>
      </c>
      <c r="B16" s="114">
        <v>0.2</v>
      </c>
      <c r="C16" s="114">
        <v>0</v>
      </c>
      <c r="D16" s="114">
        <v>0.3</v>
      </c>
      <c r="E16" s="114">
        <v>4</v>
      </c>
      <c r="F16" s="115">
        <f>(B16)*(C16)*(D16-0.1)*E16</f>
        <v>0</v>
      </c>
      <c r="G16" s="123">
        <f t="shared" si="6"/>
        <v>0</v>
      </c>
      <c r="H16" s="115">
        <f t="shared" si="3"/>
        <v>0</v>
      </c>
      <c r="I16" s="194">
        <f>B16*C16*(D16-0.05)*E16</f>
        <v>0</v>
      </c>
      <c r="J16" s="186"/>
      <c r="K16" s="138"/>
      <c r="L16" s="143"/>
    </row>
    <row r="17" spans="1:13" ht="15" hidden="1" thickBot="1">
      <c r="A17" s="113" t="s">
        <v>235</v>
      </c>
      <c r="B17" s="114">
        <v>0.2</v>
      </c>
      <c r="C17" s="114">
        <v>0</v>
      </c>
      <c r="D17" s="114">
        <v>0.3</v>
      </c>
      <c r="E17" s="114">
        <v>3</v>
      </c>
      <c r="F17" s="115">
        <f t="shared" si="5"/>
        <v>0</v>
      </c>
      <c r="G17" s="123">
        <f t="shared" si="6"/>
        <v>0</v>
      </c>
      <c r="H17" s="115">
        <f t="shared" si="3"/>
        <v>0</v>
      </c>
      <c r="I17" s="194">
        <f t="shared" si="4"/>
        <v>0</v>
      </c>
      <c r="J17" s="186"/>
      <c r="K17" s="138"/>
      <c r="L17" s="143"/>
    </row>
    <row r="18" spans="1:13" ht="15" hidden="1" thickBot="1">
      <c r="A18" s="113" t="s">
        <v>236</v>
      </c>
      <c r="B18" s="114">
        <v>0.2</v>
      </c>
      <c r="C18" s="114">
        <v>0</v>
      </c>
      <c r="D18" s="114">
        <v>0.3</v>
      </c>
      <c r="E18" s="114">
        <v>1</v>
      </c>
      <c r="F18" s="115">
        <f t="shared" si="5"/>
        <v>0</v>
      </c>
      <c r="G18" s="123">
        <f t="shared" si="6"/>
        <v>0</v>
      </c>
      <c r="H18" s="115">
        <f t="shared" si="3"/>
        <v>0</v>
      </c>
      <c r="I18" s="194">
        <f t="shared" si="4"/>
        <v>0</v>
      </c>
      <c r="J18" s="186"/>
      <c r="K18" s="138"/>
      <c r="L18" s="143"/>
    </row>
    <row r="19" spans="1:13" ht="15" hidden="1" thickBot="1">
      <c r="A19" s="113" t="s">
        <v>237</v>
      </c>
      <c r="B19" s="114">
        <v>0.2</v>
      </c>
      <c r="C19" s="114">
        <v>0</v>
      </c>
      <c r="D19" s="114">
        <v>0.3</v>
      </c>
      <c r="E19" s="114">
        <v>1</v>
      </c>
      <c r="F19" s="115">
        <f t="shared" si="5"/>
        <v>0</v>
      </c>
      <c r="G19" s="123">
        <f t="shared" si="6"/>
        <v>0</v>
      </c>
      <c r="H19" s="115">
        <f t="shared" si="3"/>
        <v>0</v>
      </c>
      <c r="I19" s="194">
        <f t="shared" si="4"/>
        <v>0</v>
      </c>
      <c r="J19" s="186"/>
      <c r="K19" s="138"/>
      <c r="L19" s="143"/>
    </row>
    <row r="20" spans="1:13" ht="15" hidden="1" thickBot="1">
      <c r="A20" s="113" t="s">
        <v>238</v>
      </c>
      <c r="B20" s="114">
        <v>0.2</v>
      </c>
      <c r="C20" s="114">
        <v>0</v>
      </c>
      <c r="D20" s="114">
        <v>0.3</v>
      </c>
      <c r="E20" s="114">
        <v>1</v>
      </c>
      <c r="F20" s="115">
        <f t="shared" si="5"/>
        <v>0</v>
      </c>
      <c r="G20" s="123">
        <f t="shared" si="6"/>
        <v>0</v>
      </c>
      <c r="H20" s="115">
        <f t="shared" si="3"/>
        <v>0</v>
      </c>
      <c r="I20" s="194">
        <f t="shared" si="4"/>
        <v>0</v>
      </c>
      <c r="J20" s="186"/>
      <c r="K20" s="138"/>
      <c r="L20" s="143"/>
    </row>
    <row r="21" spans="1:13" ht="15" thickBot="1">
      <c r="A21" s="765" t="s">
        <v>227</v>
      </c>
      <c r="B21" s="766"/>
      <c r="C21" s="117">
        <f>(C14*E14)+(C15*E15)</f>
        <v>38.25</v>
      </c>
      <c r="D21" s="117">
        <v>0</v>
      </c>
      <c r="E21" s="117">
        <v>0</v>
      </c>
      <c r="F21" s="104">
        <f>SUM(F14:F20)</f>
        <v>1.5299999999999998</v>
      </c>
      <c r="G21" s="104">
        <f>SUM(G14:G20)</f>
        <v>5.0999999999999996</v>
      </c>
      <c r="H21" s="104">
        <f>SUM(H14:H20)</f>
        <v>0.38250000000000001</v>
      </c>
      <c r="I21" s="104">
        <f>SUM(I14:I20)</f>
        <v>1.9125000000000001</v>
      </c>
      <c r="J21" s="316"/>
      <c r="K21" s="121"/>
      <c r="L21" s="121"/>
    </row>
    <row r="22" spans="1:13">
      <c r="A22" s="118"/>
      <c r="B22" s="119"/>
      <c r="C22" s="120"/>
      <c r="D22" s="120"/>
      <c r="E22" s="120"/>
      <c r="F22" s="121"/>
      <c r="G22" s="121"/>
      <c r="H22" s="121"/>
      <c r="I22" s="121"/>
      <c r="J22" s="316"/>
      <c r="K22" s="121"/>
      <c r="L22" s="121"/>
    </row>
    <row r="23" spans="1:13" ht="15" thickBot="1">
      <c r="A23" s="118"/>
      <c r="B23" s="119"/>
      <c r="C23" s="120"/>
      <c r="D23" s="120"/>
      <c r="E23" s="120"/>
      <c r="F23" s="121"/>
      <c r="G23" s="121"/>
      <c r="H23" s="121"/>
      <c r="I23" s="121"/>
      <c r="J23" s="316"/>
      <c r="K23" s="121"/>
      <c r="L23" s="121"/>
    </row>
    <row r="24" spans="1:13" ht="22.95" customHeight="1" thickBot="1">
      <c r="A24" s="771" t="s">
        <v>239</v>
      </c>
      <c r="B24" s="772"/>
      <c r="C24" s="772"/>
      <c r="D24" s="773"/>
      <c r="E24" s="108"/>
      <c r="F24" s="108"/>
      <c r="G24" s="108"/>
      <c r="H24" s="108"/>
      <c r="I24" s="108"/>
      <c r="J24" s="108"/>
      <c r="K24" s="108"/>
      <c r="L24" s="90"/>
    </row>
    <row r="25" spans="1:13" s="135" customFormat="1" ht="40.200000000000003" thickBot="1">
      <c r="A25" s="205" t="s">
        <v>219</v>
      </c>
      <c r="B25" s="206" t="s">
        <v>220</v>
      </c>
      <c r="C25" s="206" t="s">
        <v>221</v>
      </c>
      <c r="D25" s="206" t="s">
        <v>229</v>
      </c>
      <c r="E25" s="206" t="s">
        <v>16</v>
      </c>
      <c r="F25" s="207" t="s">
        <v>230</v>
      </c>
      <c r="G25" s="207" t="s">
        <v>252</v>
      </c>
      <c r="H25" s="207" t="s">
        <v>224</v>
      </c>
      <c r="I25" s="208" t="s">
        <v>240</v>
      </c>
      <c r="J25" s="317"/>
      <c r="K25" s="142"/>
      <c r="L25" s="142"/>
    </row>
    <row r="26" spans="1:13" s="135" customFormat="1" ht="15" thickBot="1">
      <c r="A26" s="113" t="s">
        <v>254</v>
      </c>
      <c r="B26" s="114">
        <v>0.15</v>
      </c>
      <c r="C26" s="114">
        <v>8.35</v>
      </c>
      <c r="D26" s="114">
        <v>0.3</v>
      </c>
      <c r="E26" s="114">
        <v>3</v>
      </c>
      <c r="F26" s="115">
        <v>0</v>
      </c>
      <c r="G26" s="123">
        <f>F26/D26</f>
        <v>0</v>
      </c>
      <c r="H26" s="116">
        <v>0</v>
      </c>
      <c r="I26" s="193">
        <f>B26*C26*(D26)*E26</f>
        <v>1.1272499999999999</v>
      </c>
      <c r="J26" s="185"/>
      <c r="K26" s="138"/>
      <c r="L26" s="137"/>
      <c r="M26" s="179"/>
    </row>
    <row r="27" spans="1:13" s="135" customFormat="1" ht="15" thickBot="1">
      <c r="A27" s="113" t="s">
        <v>255</v>
      </c>
      <c r="B27" s="114">
        <v>0.15</v>
      </c>
      <c r="C27" s="114">
        <v>6.6</v>
      </c>
      <c r="D27" s="114">
        <v>0.3</v>
      </c>
      <c r="E27" s="114">
        <v>2</v>
      </c>
      <c r="F27" s="115">
        <v>0</v>
      </c>
      <c r="G27" s="123">
        <f t="shared" ref="G27:G32" si="7">F27/D27</f>
        <v>0</v>
      </c>
      <c r="H27" s="115">
        <v>0</v>
      </c>
      <c r="I27" s="194">
        <f>B27*C27*(D27)*E27</f>
        <v>0.59399999999999986</v>
      </c>
      <c r="J27" s="185"/>
      <c r="K27" s="138"/>
      <c r="L27" s="137"/>
      <c r="M27" s="179"/>
    </row>
    <row r="28" spans="1:13" s="135" customFormat="1" ht="15" hidden="1" thickBot="1">
      <c r="A28" s="113" t="s">
        <v>256</v>
      </c>
      <c r="B28" s="114">
        <v>0.15</v>
      </c>
      <c r="C28" s="114">
        <v>0</v>
      </c>
      <c r="D28" s="114">
        <v>0.3</v>
      </c>
      <c r="E28" s="114">
        <v>1</v>
      </c>
      <c r="F28" s="115">
        <v>0</v>
      </c>
      <c r="G28" s="123">
        <f t="shared" si="7"/>
        <v>0</v>
      </c>
      <c r="H28" s="115">
        <v>0</v>
      </c>
      <c r="I28" s="194">
        <f t="shared" ref="I28:I32" si="8">B28*C28*(D28)*E28</f>
        <v>0</v>
      </c>
      <c r="J28" s="185"/>
      <c r="K28" s="138"/>
      <c r="L28" s="137"/>
      <c r="M28" s="179"/>
    </row>
    <row r="29" spans="1:13" s="135" customFormat="1" ht="15" hidden="1" thickBot="1">
      <c r="A29" s="113" t="s">
        <v>257</v>
      </c>
      <c r="B29" s="114">
        <v>0.15</v>
      </c>
      <c r="C29" s="114">
        <v>0</v>
      </c>
      <c r="D29" s="114">
        <v>0.3</v>
      </c>
      <c r="E29" s="114">
        <v>1</v>
      </c>
      <c r="F29" s="115">
        <v>0</v>
      </c>
      <c r="G29" s="123">
        <f t="shared" si="7"/>
        <v>0</v>
      </c>
      <c r="H29" s="115">
        <v>0</v>
      </c>
      <c r="I29" s="194">
        <f t="shared" si="8"/>
        <v>0</v>
      </c>
      <c r="J29" s="185"/>
      <c r="K29" s="138"/>
      <c r="L29" s="137"/>
      <c r="M29" s="179"/>
    </row>
    <row r="30" spans="1:13" s="181" customFormat="1" ht="15" hidden="1" thickBot="1">
      <c r="A30" s="113" t="s">
        <v>258</v>
      </c>
      <c r="B30" s="114">
        <v>0.15</v>
      </c>
      <c r="C30" s="114">
        <v>0</v>
      </c>
      <c r="D30" s="114">
        <v>0.3</v>
      </c>
      <c r="E30" s="114">
        <v>1</v>
      </c>
      <c r="F30" s="115">
        <v>0</v>
      </c>
      <c r="G30" s="123">
        <f t="shared" si="7"/>
        <v>0</v>
      </c>
      <c r="H30" s="115">
        <v>0</v>
      </c>
      <c r="I30" s="194">
        <f t="shared" si="8"/>
        <v>0</v>
      </c>
      <c r="J30" s="185"/>
      <c r="K30" s="138">
        <f>C26*2</f>
        <v>16.7</v>
      </c>
      <c r="L30" s="137"/>
      <c r="M30" s="180"/>
    </row>
    <row r="31" spans="1:13" s="135" customFormat="1" ht="15" hidden="1" thickBot="1">
      <c r="A31" s="113" t="s">
        <v>259</v>
      </c>
      <c r="B31" s="114">
        <v>0.15</v>
      </c>
      <c r="C31" s="114">
        <v>0</v>
      </c>
      <c r="D31" s="114">
        <v>0.3</v>
      </c>
      <c r="E31" s="114">
        <v>1</v>
      </c>
      <c r="F31" s="115">
        <v>0</v>
      </c>
      <c r="G31" s="123">
        <f t="shared" si="7"/>
        <v>0</v>
      </c>
      <c r="H31" s="115">
        <v>0</v>
      </c>
      <c r="I31" s="194">
        <f t="shared" si="8"/>
        <v>0</v>
      </c>
      <c r="J31" s="185"/>
      <c r="K31" s="138">
        <v>80.599999999999994</v>
      </c>
      <c r="L31" s="137"/>
      <c r="M31" s="179"/>
    </row>
    <row r="32" spans="1:13" s="135" customFormat="1" ht="15" hidden="1" thickBot="1">
      <c r="A32" s="113" t="s">
        <v>260</v>
      </c>
      <c r="B32" s="114">
        <v>0.15</v>
      </c>
      <c r="C32" s="114">
        <v>0</v>
      </c>
      <c r="D32" s="114">
        <v>0.3</v>
      </c>
      <c r="E32" s="114">
        <v>1</v>
      </c>
      <c r="F32" s="115">
        <v>0</v>
      </c>
      <c r="G32" s="123">
        <f t="shared" si="7"/>
        <v>0</v>
      </c>
      <c r="H32" s="115">
        <v>0</v>
      </c>
      <c r="I32" s="194">
        <f t="shared" si="8"/>
        <v>0</v>
      </c>
      <c r="J32" s="185"/>
      <c r="K32" s="138">
        <f>K31+C26</f>
        <v>88.949999999999989</v>
      </c>
      <c r="L32" s="137"/>
      <c r="M32" s="179"/>
    </row>
    <row r="33" spans="1:12" s="135" customFormat="1" ht="15" thickBot="1">
      <c r="A33" s="765" t="s">
        <v>227</v>
      </c>
      <c r="B33" s="766"/>
      <c r="C33" s="117">
        <f>(C26*E26)+(C27*E27)</f>
        <v>38.25</v>
      </c>
      <c r="D33" s="117">
        <v>0</v>
      </c>
      <c r="E33" s="117">
        <v>0</v>
      </c>
      <c r="F33" s="104">
        <f>SUM(F28:F32)</f>
        <v>0</v>
      </c>
      <c r="G33" s="104">
        <f>SUM(G28:G32)</f>
        <v>0</v>
      </c>
      <c r="H33" s="104">
        <f>SUM(H28:H32)</f>
        <v>0</v>
      </c>
      <c r="I33" s="104">
        <f>SUM(I26:I32)</f>
        <v>1.7212499999999997</v>
      </c>
      <c r="J33" s="318"/>
      <c r="K33" s="191"/>
      <c r="L33" s="191"/>
    </row>
    <row r="34" spans="1:12" s="135" customFormat="1" ht="15" thickBot="1">
      <c r="A34" s="182"/>
      <c r="B34" s="183"/>
      <c r="C34" s="184"/>
      <c r="D34" s="185"/>
      <c r="E34" s="185"/>
      <c r="F34" s="186"/>
      <c r="G34" s="186"/>
      <c r="H34" s="185"/>
      <c r="I34" s="185"/>
      <c r="J34" s="185"/>
      <c r="K34" s="185"/>
      <c r="L34" s="185"/>
    </row>
    <row r="35" spans="1:12" s="135" customFormat="1" ht="15" thickBot="1">
      <c r="A35" s="760" t="s">
        <v>241</v>
      </c>
      <c r="B35" s="761"/>
      <c r="C35" s="761"/>
      <c r="D35" s="762"/>
      <c r="E35" s="185"/>
      <c r="F35" s="185"/>
      <c r="G35" s="185"/>
      <c r="H35" s="185"/>
      <c r="I35" s="185"/>
      <c r="J35" s="185"/>
      <c r="K35" s="185"/>
      <c r="L35" s="184"/>
    </row>
    <row r="36" spans="1:12" ht="46.95" customHeight="1" thickBot="1">
      <c r="A36" s="763" t="s">
        <v>219</v>
      </c>
      <c r="B36" s="764"/>
      <c r="C36" s="211" t="s">
        <v>220</v>
      </c>
      <c r="D36" s="206" t="s">
        <v>221</v>
      </c>
      <c r="E36" s="206" t="s">
        <v>229</v>
      </c>
      <c r="F36" s="206" t="s">
        <v>16</v>
      </c>
      <c r="G36" s="207" t="s">
        <v>252</v>
      </c>
      <c r="H36" s="207" t="s">
        <v>224</v>
      </c>
      <c r="I36" s="208" t="s">
        <v>240</v>
      </c>
      <c r="J36" s="319"/>
      <c r="K36" s="212"/>
      <c r="L36" s="212"/>
    </row>
    <row r="37" spans="1:12" ht="65.400000000000006" customHeight="1" thickBot="1">
      <c r="A37" s="213" t="s">
        <v>440</v>
      </c>
      <c r="B37" s="209" t="s">
        <v>327</v>
      </c>
      <c r="C37" s="214">
        <v>0.15</v>
      </c>
      <c r="D37" s="126">
        <v>0.3</v>
      </c>
      <c r="E37" s="126">
        <v>2.95</v>
      </c>
      <c r="F37" s="126">
        <v>13</v>
      </c>
      <c r="G37" s="126">
        <v>0</v>
      </c>
      <c r="H37" s="126">
        <v>0</v>
      </c>
      <c r="I37" s="215">
        <f>C37*D37*E37*F37</f>
        <v>1.7257500000000001</v>
      </c>
      <c r="J37" s="316"/>
      <c r="K37" s="121"/>
      <c r="L37" s="216"/>
    </row>
    <row r="38" spans="1:12" ht="45.6" hidden="1" customHeight="1" thickBot="1">
      <c r="A38" s="213" t="s">
        <v>326</v>
      </c>
      <c r="B38" s="210" t="s">
        <v>261</v>
      </c>
      <c r="C38" s="217">
        <v>0.2</v>
      </c>
      <c r="D38" s="127">
        <v>0.2</v>
      </c>
      <c r="E38" s="127">
        <v>2.95</v>
      </c>
      <c r="F38" s="127">
        <v>0</v>
      </c>
      <c r="G38" s="127">
        <v>0</v>
      </c>
      <c r="H38" s="127">
        <v>0</v>
      </c>
      <c r="I38" s="218">
        <f>C38*D38*E38*F38</f>
        <v>0</v>
      </c>
      <c r="J38" s="316"/>
      <c r="K38" s="121"/>
      <c r="L38" s="216"/>
    </row>
    <row r="39" spans="1:12" ht="15" thickBot="1">
      <c r="A39" s="765" t="s">
        <v>227</v>
      </c>
      <c r="B39" s="766"/>
      <c r="C39" s="766"/>
      <c r="D39" s="766"/>
      <c r="E39" s="766"/>
      <c r="F39" s="767"/>
      <c r="G39" s="128">
        <f>SUM(G33:G38)</f>
        <v>0</v>
      </c>
      <c r="H39" s="128">
        <f>SUM(H33:H38)</f>
        <v>0</v>
      </c>
      <c r="I39" s="195">
        <f>SUM(I37:I38)</f>
        <v>1.7257500000000001</v>
      </c>
      <c r="J39" s="316"/>
      <c r="K39" s="121"/>
      <c r="L39" s="121"/>
    </row>
    <row r="40" spans="1:12" ht="15" thickBot="1">
      <c r="A40" s="118"/>
      <c r="B40" s="119"/>
      <c r="C40" s="124"/>
      <c r="D40" s="122"/>
      <c r="E40" s="122"/>
      <c r="F40" s="125"/>
      <c r="G40" s="125"/>
      <c r="H40" s="125"/>
      <c r="I40" s="125"/>
      <c r="J40" s="90"/>
      <c r="K40" s="90"/>
      <c r="L40" s="90"/>
    </row>
    <row r="41" spans="1:12" ht="15.75" customHeight="1" thickBot="1">
      <c r="A41" s="768" t="s">
        <v>242</v>
      </c>
      <c r="B41" s="769"/>
      <c r="C41" s="769"/>
      <c r="D41" s="770"/>
      <c r="E41" s="312"/>
      <c r="F41" s="312"/>
      <c r="G41" s="313"/>
      <c r="H41" s="312"/>
      <c r="I41" s="90"/>
      <c r="J41" s="90"/>
      <c r="K41" s="90"/>
      <c r="L41" s="90"/>
    </row>
    <row r="42" spans="1:12" ht="50.4" customHeight="1">
      <c r="A42" s="129" t="s">
        <v>243</v>
      </c>
      <c r="B42" s="94" t="s">
        <v>253</v>
      </c>
      <c r="C42" s="130" t="s">
        <v>224</v>
      </c>
      <c r="D42" s="131" t="s">
        <v>244</v>
      </c>
      <c r="E42" s="314"/>
      <c r="F42" s="314"/>
      <c r="G42" s="314"/>
      <c r="H42" s="314"/>
      <c r="I42" s="314"/>
      <c r="J42" s="90"/>
      <c r="K42" s="90"/>
      <c r="L42" s="90"/>
    </row>
    <row r="43" spans="1:12" ht="15" thickBot="1">
      <c r="A43" s="132">
        <f>F10+F21</f>
        <v>7.8999999999999986</v>
      </c>
      <c r="B43" s="132">
        <f>G10+G21</f>
        <v>11.469999999999999</v>
      </c>
      <c r="C43" s="133">
        <f>H39+H33+H21+H10</f>
        <v>0.70099999999999996</v>
      </c>
      <c r="D43" s="134">
        <f>I39+I33+I21+J10</f>
        <v>9.1814999999999998</v>
      </c>
      <c r="E43" s="315"/>
      <c r="F43" s="315"/>
      <c r="G43" s="315"/>
      <c r="H43" s="315"/>
      <c r="I43" s="315"/>
      <c r="J43" s="90"/>
      <c r="K43" s="90"/>
      <c r="L43" s="90"/>
    </row>
    <row r="44" spans="1:12" s="135" customFormat="1" ht="15" thickBot="1">
      <c r="A44" s="137"/>
      <c r="B44" s="137"/>
      <c r="C44" s="137"/>
      <c r="D44" s="137"/>
      <c r="E44" s="137"/>
      <c r="F44" s="137"/>
      <c r="G44" s="137"/>
      <c r="H44" s="137"/>
      <c r="I44" s="137"/>
      <c r="J44" s="137"/>
      <c r="K44" s="137"/>
    </row>
    <row r="45" spans="1:12" ht="15" thickBot="1">
      <c r="A45" s="706"/>
      <c r="B45" s="707"/>
      <c r="C45" s="707"/>
      <c r="D45" s="707" t="s">
        <v>442</v>
      </c>
      <c r="E45" s="707"/>
      <c r="F45" s="707"/>
      <c r="G45" s="707"/>
      <c r="H45" s="707"/>
      <c r="I45" s="707"/>
      <c r="J45" s="708"/>
      <c r="K45" s="519"/>
      <c r="L45" s="519"/>
    </row>
    <row r="46" spans="1:12" s="135" customFormat="1" ht="53.4" thickBot="1">
      <c r="A46" s="92" t="s">
        <v>219</v>
      </c>
      <c r="B46" s="93" t="s">
        <v>220</v>
      </c>
      <c r="C46" s="94" t="s">
        <v>221</v>
      </c>
      <c r="D46" s="94" t="s">
        <v>222</v>
      </c>
      <c r="E46" s="93" t="s">
        <v>16</v>
      </c>
      <c r="F46" s="94" t="s">
        <v>223</v>
      </c>
      <c r="G46" s="94" t="s">
        <v>252</v>
      </c>
      <c r="H46" s="94" t="s">
        <v>224</v>
      </c>
      <c r="I46" s="94" t="s">
        <v>225</v>
      </c>
      <c r="J46" s="95" t="s">
        <v>226</v>
      </c>
      <c r="K46" s="137"/>
    </row>
    <row r="47" spans="1:12" s="135" customFormat="1" ht="15" thickBot="1">
      <c r="A47" s="96" t="s">
        <v>643</v>
      </c>
      <c r="B47" s="97">
        <v>0.7</v>
      </c>
      <c r="C47" s="97">
        <v>0.7</v>
      </c>
      <c r="D47" s="97">
        <v>1</v>
      </c>
      <c r="E47" s="97">
        <v>25</v>
      </c>
      <c r="F47" s="98">
        <f>B47*C47*D47*E47</f>
        <v>12.249999999999998</v>
      </c>
      <c r="G47" s="98">
        <f>F47/D47</f>
        <v>12.249999999999998</v>
      </c>
      <c r="H47" s="99">
        <f>((B47)*(C47)*0.05)*E47</f>
        <v>0.61249999999999993</v>
      </c>
      <c r="I47" s="97">
        <v>0.6</v>
      </c>
      <c r="J47" s="192">
        <f>B47*C47*(I47)*E47</f>
        <v>7.3499999999999979</v>
      </c>
      <c r="K47" s="137"/>
    </row>
    <row r="48" spans="1:12" s="135" customFormat="1" ht="15" thickBot="1">
      <c r="A48" s="100" t="s">
        <v>322</v>
      </c>
      <c r="B48" s="101">
        <v>0.6</v>
      </c>
      <c r="C48" s="101">
        <v>0.6</v>
      </c>
      <c r="D48" s="97">
        <v>0.6</v>
      </c>
      <c r="E48" s="101">
        <v>7</v>
      </c>
      <c r="F48" s="98">
        <f t="shared" ref="F48" si="9">B48*C48*D48*E48</f>
        <v>1.512</v>
      </c>
      <c r="G48" s="98">
        <f t="shared" ref="G48" si="10">F48/D48</f>
        <v>2.52</v>
      </c>
      <c r="H48" s="102">
        <f>((B48)*(C48)*0.05)*E48</f>
        <v>0.126</v>
      </c>
      <c r="I48" s="97">
        <v>0.65</v>
      </c>
      <c r="J48" s="192">
        <f t="shared" ref="J48" si="11">B48*C48*(I48)*E48</f>
        <v>1.6379999999999999</v>
      </c>
      <c r="K48" s="137"/>
    </row>
    <row r="49" spans="1:11" s="135" customFormat="1" ht="15" thickBot="1">
      <c r="A49" s="765" t="s">
        <v>227</v>
      </c>
      <c r="B49" s="766"/>
      <c r="C49" s="766"/>
      <c r="D49" s="766"/>
      <c r="E49" s="766"/>
      <c r="F49" s="103">
        <f>SUM(F47+F48)</f>
        <v>13.761999999999999</v>
      </c>
      <c r="G49" s="104">
        <f>SUM(G47+G48)</f>
        <v>14.769999999999998</v>
      </c>
      <c r="H49" s="103">
        <f>SUM(H47+H48)</f>
        <v>0.73849999999999993</v>
      </c>
      <c r="I49" s="178">
        <f>SUM(I47+I48)</f>
        <v>1.25</v>
      </c>
      <c r="J49" s="104">
        <f>SUM(J47+J48)</f>
        <v>8.9879999999999978</v>
      </c>
      <c r="K49" s="137"/>
    </row>
    <row r="50" spans="1:11" s="135" customFormat="1" ht="15" thickBot="1">
      <c r="A50" s="105"/>
      <c r="B50" s="106"/>
      <c r="C50" s="107"/>
      <c r="D50" s="106"/>
      <c r="E50" s="106"/>
      <c r="F50" s="106"/>
      <c r="G50" s="106"/>
      <c r="H50" s="106"/>
      <c r="I50" s="106"/>
      <c r="J50" s="106"/>
      <c r="K50" s="137"/>
    </row>
    <row r="51" spans="1:11" s="135" customFormat="1" ht="15" thickBot="1">
      <c r="A51" s="771" t="s">
        <v>228</v>
      </c>
      <c r="B51" s="772"/>
      <c r="C51" s="772"/>
      <c r="D51" s="773"/>
      <c r="E51" s="108"/>
      <c r="F51" s="108"/>
      <c r="G51" s="108"/>
      <c r="H51" s="108"/>
      <c r="I51" s="108"/>
      <c r="J51" s="108"/>
      <c r="K51" s="137"/>
    </row>
    <row r="52" spans="1:11" s="135" customFormat="1" ht="40.200000000000003" thickBot="1">
      <c r="A52" s="109" t="s">
        <v>219</v>
      </c>
      <c r="B52" s="110" t="s">
        <v>220</v>
      </c>
      <c r="C52" s="110" t="s">
        <v>221</v>
      </c>
      <c r="D52" s="110" t="s">
        <v>229</v>
      </c>
      <c r="E52" s="110" t="s">
        <v>16</v>
      </c>
      <c r="F52" s="111" t="s">
        <v>230</v>
      </c>
      <c r="G52" s="111" t="s">
        <v>252</v>
      </c>
      <c r="H52" s="111" t="s">
        <v>224</v>
      </c>
      <c r="I52" s="112" t="s">
        <v>231</v>
      </c>
      <c r="J52" s="314"/>
      <c r="K52" s="137"/>
    </row>
    <row r="53" spans="1:11" s="135" customFormat="1" ht="15" thickBot="1">
      <c r="A53" s="113" t="s">
        <v>232</v>
      </c>
      <c r="B53" s="114">
        <v>0.2</v>
      </c>
      <c r="C53" s="114">
        <v>136.30000000000001</v>
      </c>
      <c r="D53" s="114">
        <v>0.3</v>
      </c>
      <c r="E53" s="114">
        <v>1</v>
      </c>
      <c r="F53" s="115">
        <f>(B53)*(C53)*(D53-0.1)*E53</f>
        <v>5.4520000000000008</v>
      </c>
      <c r="G53" s="123">
        <f>F53/D53</f>
        <v>18.173333333333336</v>
      </c>
      <c r="H53" s="116">
        <f t="shared" ref="H53" si="12">((B53)*(C53)*0.05)*E53</f>
        <v>1.3630000000000004</v>
      </c>
      <c r="I53" s="193">
        <f t="shared" ref="I53" si="13">B53*C53*(D53-0.05)*E53</f>
        <v>6.8150000000000013</v>
      </c>
      <c r="J53" s="186"/>
      <c r="K53" s="137"/>
    </row>
    <row r="54" spans="1:11" s="135" customFormat="1" ht="15" thickBot="1">
      <c r="A54" s="765" t="s">
        <v>227</v>
      </c>
      <c r="B54" s="766"/>
      <c r="C54" s="117">
        <f>C53</f>
        <v>136.30000000000001</v>
      </c>
      <c r="D54" s="117">
        <v>0</v>
      </c>
      <c r="E54" s="117">
        <v>0</v>
      </c>
      <c r="F54" s="104">
        <f>SUM(F53:F53)</f>
        <v>5.4520000000000008</v>
      </c>
      <c r="G54" s="104">
        <f>SUM(G53:G53)</f>
        <v>18.173333333333336</v>
      </c>
      <c r="H54" s="104">
        <f>SUM(H53:H53)</f>
        <v>1.3630000000000004</v>
      </c>
      <c r="I54" s="104">
        <f>SUM(I53:I53)</f>
        <v>6.8150000000000013</v>
      </c>
      <c r="J54" s="316"/>
      <c r="K54" s="137"/>
    </row>
    <row r="55" spans="1:11" s="135" customFormat="1">
      <c r="A55" s="118"/>
      <c r="B55" s="119"/>
      <c r="C55" s="120"/>
      <c r="D55" s="120"/>
      <c r="E55" s="120"/>
      <c r="F55" s="121"/>
      <c r="G55" s="121"/>
      <c r="H55" s="121"/>
      <c r="I55" s="121"/>
      <c r="J55" s="316"/>
      <c r="K55" s="137"/>
    </row>
    <row r="56" spans="1:11" s="135" customFormat="1" ht="15" thickBot="1">
      <c r="A56" s="118"/>
      <c r="B56" s="119"/>
      <c r="C56" s="120"/>
      <c r="D56" s="120"/>
      <c r="E56" s="120"/>
      <c r="F56" s="121"/>
      <c r="G56" s="121"/>
      <c r="H56" s="121"/>
      <c r="I56" s="121"/>
      <c r="J56" s="316"/>
      <c r="K56" s="137"/>
    </row>
    <row r="57" spans="1:11" s="135" customFormat="1" ht="15" thickBot="1">
      <c r="A57" s="771" t="s">
        <v>239</v>
      </c>
      <c r="B57" s="772"/>
      <c r="C57" s="772"/>
      <c r="D57" s="773"/>
      <c r="E57" s="108"/>
      <c r="F57" s="108"/>
      <c r="G57" s="108"/>
      <c r="H57" s="108"/>
      <c r="I57" s="108"/>
      <c r="J57" s="108"/>
      <c r="K57" s="137"/>
    </row>
    <row r="58" spans="1:11" s="135" customFormat="1" ht="40.200000000000003" thickBot="1">
      <c r="A58" s="205" t="s">
        <v>219</v>
      </c>
      <c r="B58" s="206" t="s">
        <v>220</v>
      </c>
      <c r="C58" s="206" t="s">
        <v>221</v>
      </c>
      <c r="D58" s="206" t="s">
        <v>229</v>
      </c>
      <c r="E58" s="206" t="s">
        <v>16</v>
      </c>
      <c r="F58" s="207" t="s">
        <v>230</v>
      </c>
      <c r="G58" s="207" t="s">
        <v>252</v>
      </c>
      <c r="H58" s="207" t="s">
        <v>224</v>
      </c>
      <c r="I58" s="208" t="s">
        <v>240</v>
      </c>
      <c r="J58" s="317"/>
      <c r="K58" s="137"/>
    </row>
    <row r="59" spans="1:11" s="135" customFormat="1" ht="15" thickBot="1">
      <c r="A59" s="113" t="s">
        <v>254</v>
      </c>
      <c r="B59" s="114">
        <v>0.15</v>
      </c>
      <c r="C59" s="114">
        <v>136.30000000000001</v>
      </c>
      <c r="D59" s="114">
        <v>0.3</v>
      </c>
      <c r="E59" s="114">
        <v>2</v>
      </c>
      <c r="F59" s="115">
        <v>0</v>
      </c>
      <c r="G59" s="123">
        <f>F59/D59</f>
        <v>0</v>
      </c>
      <c r="H59" s="116">
        <v>0</v>
      </c>
      <c r="I59" s="193">
        <f>B59*C59*(D59)*E59</f>
        <v>12.266999999999999</v>
      </c>
      <c r="J59" s="185"/>
      <c r="K59" s="137"/>
    </row>
    <row r="60" spans="1:11" s="135" customFormat="1" ht="15" thickBot="1">
      <c r="A60" s="765" t="s">
        <v>227</v>
      </c>
      <c r="B60" s="766"/>
      <c r="C60" s="117">
        <f>SUM(C59:C59)</f>
        <v>136.30000000000001</v>
      </c>
      <c r="D60" s="117">
        <v>0</v>
      </c>
      <c r="E60" s="117">
        <v>0</v>
      </c>
      <c r="F60" s="104">
        <v>0</v>
      </c>
      <c r="G60" s="104">
        <v>0</v>
      </c>
      <c r="H60" s="104">
        <v>0</v>
      </c>
      <c r="I60" s="104">
        <f>SUM(I59:I59)</f>
        <v>12.266999999999999</v>
      </c>
      <c r="J60" s="318"/>
      <c r="K60" s="137"/>
    </row>
    <row r="61" spans="1:11" s="135" customFormat="1" ht="15" thickBot="1">
      <c r="A61" s="182"/>
      <c r="B61" s="183"/>
      <c r="C61" s="184"/>
      <c r="D61" s="185"/>
      <c r="E61" s="185"/>
      <c r="F61" s="186"/>
      <c r="G61" s="186"/>
      <c r="H61" s="185"/>
      <c r="I61" s="185"/>
      <c r="J61" s="185"/>
      <c r="K61" s="137"/>
    </row>
    <row r="62" spans="1:11" s="135" customFormat="1" ht="15" thickBot="1">
      <c r="A62" s="760" t="s">
        <v>241</v>
      </c>
      <c r="B62" s="761"/>
      <c r="C62" s="761"/>
      <c r="D62" s="762"/>
      <c r="E62" s="185"/>
      <c r="F62" s="185"/>
      <c r="G62" s="185"/>
      <c r="H62" s="185"/>
      <c r="I62" s="185"/>
      <c r="J62" s="185"/>
      <c r="K62" s="137"/>
    </row>
    <row r="63" spans="1:11" s="135" customFormat="1" ht="40.200000000000003" thickBot="1">
      <c r="A63" s="763" t="s">
        <v>219</v>
      </c>
      <c r="B63" s="764"/>
      <c r="C63" s="211" t="s">
        <v>220</v>
      </c>
      <c r="D63" s="206" t="s">
        <v>221</v>
      </c>
      <c r="E63" s="206" t="s">
        <v>229</v>
      </c>
      <c r="F63" s="206" t="s">
        <v>16</v>
      </c>
      <c r="G63" s="207" t="s">
        <v>252</v>
      </c>
      <c r="H63" s="207" t="s">
        <v>224</v>
      </c>
      <c r="I63" s="208" t="s">
        <v>240</v>
      </c>
      <c r="J63" s="319"/>
      <c r="K63" s="137"/>
    </row>
    <row r="64" spans="1:11" s="135" customFormat="1" ht="15" thickBot="1">
      <c r="A64" s="213" t="s">
        <v>644</v>
      </c>
      <c r="B64" s="209" t="s">
        <v>327</v>
      </c>
      <c r="C64" s="214">
        <v>0.15</v>
      </c>
      <c r="D64" s="126">
        <v>0.3</v>
      </c>
      <c r="E64" s="126">
        <v>2.95</v>
      </c>
      <c r="F64" s="126">
        <v>25</v>
      </c>
      <c r="G64" s="126">
        <v>0</v>
      </c>
      <c r="H64" s="126">
        <v>0</v>
      </c>
      <c r="I64" s="215">
        <f>C64*D64*E64*F64</f>
        <v>3.3187500000000001</v>
      </c>
      <c r="J64" s="316"/>
      <c r="K64" s="137"/>
    </row>
    <row r="65" spans="1:11" s="135" customFormat="1" ht="15" thickBot="1">
      <c r="A65" s="213" t="s">
        <v>326</v>
      </c>
      <c r="B65" s="210" t="s">
        <v>261</v>
      </c>
      <c r="C65" s="217">
        <v>0.2</v>
      </c>
      <c r="D65" s="127">
        <v>0.2</v>
      </c>
      <c r="E65" s="127">
        <v>2.95</v>
      </c>
      <c r="F65" s="127">
        <v>7</v>
      </c>
      <c r="G65" s="127">
        <v>0</v>
      </c>
      <c r="H65" s="127">
        <v>0</v>
      </c>
      <c r="I65" s="218">
        <f>C65*D65*E65*F65</f>
        <v>0.82600000000000029</v>
      </c>
      <c r="J65" s="316"/>
      <c r="K65" s="137"/>
    </row>
    <row r="66" spans="1:11" s="135" customFormat="1" ht="15" thickBot="1">
      <c r="A66" s="765" t="s">
        <v>227</v>
      </c>
      <c r="B66" s="766"/>
      <c r="C66" s="766"/>
      <c r="D66" s="766"/>
      <c r="E66" s="766"/>
      <c r="F66" s="767"/>
      <c r="G66" s="128"/>
      <c r="H66" s="128"/>
      <c r="I66" s="195">
        <f>SUM(I64:I65)</f>
        <v>4.1447500000000002</v>
      </c>
      <c r="J66" s="316"/>
      <c r="K66" s="137"/>
    </row>
    <row r="67" spans="1:11" s="135" customFormat="1" ht="15" thickBot="1">
      <c r="A67" s="118"/>
      <c r="B67" s="119"/>
      <c r="C67" s="704"/>
      <c r="D67" s="122"/>
      <c r="E67" s="122"/>
      <c r="F67" s="125"/>
      <c r="G67" s="125"/>
      <c r="H67" s="125"/>
      <c r="I67" s="125"/>
      <c r="J67" s="705"/>
      <c r="K67" s="137"/>
    </row>
    <row r="68" spans="1:11" s="135" customFormat="1" ht="15" thickBot="1">
      <c r="A68" s="768" t="s">
        <v>242</v>
      </c>
      <c r="B68" s="769"/>
      <c r="C68" s="769"/>
      <c r="D68" s="770"/>
      <c r="E68" s="312"/>
      <c r="F68" s="312"/>
      <c r="G68" s="313"/>
      <c r="H68" s="312"/>
      <c r="I68" s="705"/>
      <c r="J68" s="705"/>
      <c r="K68" s="137"/>
    </row>
    <row r="69" spans="1:11" s="135" customFormat="1" ht="39.6">
      <c r="A69" s="129" t="s">
        <v>243</v>
      </c>
      <c r="B69" s="94" t="s">
        <v>253</v>
      </c>
      <c r="C69" s="130" t="s">
        <v>224</v>
      </c>
      <c r="D69" s="131" t="s">
        <v>244</v>
      </c>
      <c r="E69" s="314"/>
      <c r="F69" s="314"/>
      <c r="G69" s="314"/>
      <c r="H69" s="314"/>
      <c r="I69" s="314"/>
      <c r="J69" s="705"/>
      <c r="K69" s="137"/>
    </row>
    <row r="70" spans="1:11" s="135" customFormat="1" ht="15" thickBot="1">
      <c r="A70" s="132">
        <f>F49+F54</f>
        <v>19.213999999999999</v>
      </c>
      <c r="B70" s="132">
        <f>G49+G54</f>
        <v>32.943333333333335</v>
      </c>
      <c r="C70" s="133">
        <f>H66+H60+H54+H49</f>
        <v>2.1015000000000006</v>
      </c>
      <c r="D70" s="134">
        <f>I66+I60+I54+J49</f>
        <v>32.214749999999995</v>
      </c>
      <c r="E70" s="315"/>
      <c r="F70" s="315"/>
      <c r="G70" s="315"/>
      <c r="H70" s="315"/>
      <c r="I70" s="315"/>
      <c r="J70" s="705"/>
      <c r="K70" s="137"/>
    </row>
    <row r="71" spans="1:11" s="135" customFormat="1">
      <c r="A71" s="137"/>
      <c r="B71" s="137"/>
      <c r="C71" s="137"/>
      <c r="D71" s="137"/>
      <c r="E71" s="137"/>
      <c r="F71" s="137"/>
      <c r="G71" s="137"/>
      <c r="H71" s="137"/>
      <c r="I71" s="137"/>
      <c r="J71" s="137"/>
      <c r="K71" s="137"/>
    </row>
    <row r="72" spans="1:11" s="135" customFormat="1">
      <c r="A72" s="137"/>
      <c r="B72" s="137"/>
      <c r="C72" s="137"/>
      <c r="D72" s="137"/>
      <c r="E72" s="137"/>
      <c r="F72" s="137"/>
      <c r="G72" s="137"/>
      <c r="H72" s="137"/>
      <c r="I72" s="137"/>
      <c r="J72" s="137"/>
      <c r="K72" s="137"/>
    </row>
    <row r="73" spans="1:11" s="135" customFormat="1">
      <c r="A73" s="137"/>
      <c r="B73" s="137"/>
      <c r="C73" s="137"/>
      <c r="D73" s="137"/>
      <c r="E73" s="137"/>
      <c r="F73" s="137"/>
      <c r="G73" s="137"/>
      <c r="H73" s="137"/>
      <c r="I73" s="137"/>
      <c r="J73" s="137"/>
      <c r="K73" s="137"/>
    </row>
    <row r="74" spans="1:11" s="135" customFormat="1">
      <c r="A74" s="137"/>
      <c r="B74" s="137"/>
      <c r="C74" s="137"/>
      <c r="D74" s="137"/>
      <c r="E74" s="137"/>
      <c r="F74" s="137"/>
      <c r="G74" s="137"/>
      <c r="H74" s="137"/>
      <c r="I74" s="137"/>
      <c r="J74" s="137"/>
      <c r="K74" s="137"/>
    </row>
    <row r="75" spans="1:11" s="135" customFormat="1">
      <c r="A75" s="137"/>
      <c r="B75" s="137"/>
      <c r="C75" s="137"/>
      <c r="D75" s="137"/>
      <c r="E75" s="137"/>
      <c r="F75" s="137"/>
      <c r="G75" s="137"/>
      <c r="H75" s="137"/>
      <c r="I75" s="137"/>
      <c r="J75" s="137"/>
      <c r="K75" s="137"/>
    </row>
    <row r="76" spans="1:11" s="135" customFormat="1">
      <c r="A76" s="137"/>
      <c r="B76" s="137"/>
      <c r="C76" s="137"/>
      <c r="D76" s="137"/>
      <c r="E76" s="137"/>
      <c r="F76" s="137"/>
      <c r="G76" s="137"/>
      <c r="H76" s="137"/>
      <c r="I76" s="137"/>
      <c r="J76" s="137"/>
      <c r="K76" s="137"/>
    </row>
    <row r="77" spans="1:11" s="135" customFormat="1">
      <c r="A77" s="137"/>
      <c r="B77" s="137"/>
      <c r="C77" s="137"/>
      <c r="D77" s="137"/>
      <c r="E77" s="137"/>
      <c r="F77" s="137"/>
      <c r="G77" s="137"/>
      <c r="H77" s="137"/>
      <c r="I77" s="137"/>
      <c r="J77" s="137"/>
      <c r="K77" s="137"/>
    </row>
    <row r="78" spans="1:11" s="135" customFormat="1">
      <c r="A78" s="137"/>
      <c r="B78" s="137"/>
      <c r="C78" s="137"/>
      <c r="D78" s="137"/>
      <c r="E78" s="137"/>
      <c r="F78" s="137"/>
      <c r="G78" s="137"/>
      <c r="H78" s="137"/>
      <c r="I78" s="137"/>
      <c r="J78" s="137"/>
      <c r="K78" s="137"/>
    </row>
    <row r="79" spans="1:11" s="135" customFormat="1">
      <c r="A79" s="137"/>
      <c r="B79" s="137"/>
      <c r="C79" s="137"/>
      <c r="D79" s="137"/>
      <c r="E79" s="137"/>
      <c r="F79" s="137"/>
      <c r="G79" s="137"/>
      <c r="H79" s="137"/>
      <c r="I79" s="137"/>
      <c r="J79" s="137"/>
      <c r="K79" s="137"/>
    </row>
    <row r="80" spans="1:11" s="135" customFormat="1">
      <c r="A80" s="137"/>
      <c r="B80" s="137"/>
      <c r="C80" s="137"/>
      <c r="D80" s="137"/>
      <c r="E80" s="137"/>
      <c r="F80" s="137"/>
      <c r="G80" s="137"/>
      <c r="H80" s="137"/>
      <c r="I80" s="137"/>
      <c r="J80" s="137"/>
      <c r="K80" s="137"/>
    </row>
    <row r="81" spans="1:11" s="135" customFormat="1">
      <c r="A81" s="137"/>
      <c r="B81" s="137"/>
      <c r="C81" s="137"/>
      <c r="D81" s="137"/>
      <c r="E81" s="137"/>
      <c r="F81" s="137"/>
      <c r="G81" s="137"/>
      <c r="H81" s="137"/>
      <c r="I81" s="137"/>
      <c r="J81" s="137"/>
      <c r="K81" s="137"/>
    </row>
    <row r="82" spans="1:11" s="135" customFormat="1">
      <c r="A82" s="137"/>
      <c r="B82" s="137"/>
      <c r="C82" s="137"/>
      <c r="D82" s="137"/>
      <c r="E82" s="137"/>
      <c r="F82" s="137"/>
      <c r="G82" s="137"/>
      <c r="H82" s="137"/>
      <c r="I82" s="137"/>
      <c r="J82" s="137"/>
      <c r="K82" s="137"/>
    </row>
    <row r="83" spans="1:11" s="135" customFormat="1" ht="15" customHeight="1">
      <c r="A83" s="137"/>
      <c r="B83" s="137"/>
      <c r="C83" s="137"/>
      <c r="D83" s="137"/>
      <c r="E83" s="137"/>
      <c r="F83" s="137"/>
      <c r="G83" s="137"/>
      <c r="H83" s="137"/>
      <c r="I83" s="137"/>
      <c r="J83" s="137"/>
      <c r="K83" s="137"/>
    </row>
    <row r="84" spans="1:11" s="135" customFormat="1">
      <c r="A84" s="137"/>
      <c r="B84" s="137"/>
      <c r="C84" s="137"/>
      <c r="D84" s="137"/>
      <c r="E84" s="137"/>
      <c r="F84" s="137"/>
      <c r="G84" s="137"/>
      <c r="H84" s="137"/>
      <c r="I84" s="137"/>
      <c r="J84" s="137"/>
      <c r="K84" s="137"/>
    </row>
    <row r="85" spans="1:11" s="135" customFormat="1">
      <c r="A85" s="137"/>
      <c r="B85" s="137"/>
      <c r="C85" s="137"/>
      <c r="D85" s="137"/>
      <c r="E85" s="137"/>
      <c r="F85" s="137"/>
      <c r="G85" s="137"/>
      <c r="H85" s="137"/>
      <c r="I85" s="137"/>
      <c r="J85" s="137"/>
      <c r="K85" s="137"/>
    </row>
    <row r="86" spans="1:11" s="135" customFormat="1">
      <c r="A86" s="137"/>
      <c r="B86" s="137"/>
      <c r="C86" s="137"/>
      <c r="D86" s="137"/>
      <c r="E86" s="137"/>
      <c r="F86" s="137"/>
      <c r="G86" s="137"/>
      <c r="H86" s="137"/>
      <c r="I86" s="137"/>
      <c r="J86" s="137"/>
      <c r="K86" s="137"/>
    </row>
    <row r="87" spans="1:11" s="135" customFormat="1">
      <c r="A87" s="137"/>
      <c r="B87" s="137"/>
      <c r="C87" s="137"/>
      <c r="D87" s="137"/>
      <c r="E87" s="137"/>
      <c r="F87" s="137"/>
      <c r="G87" s="137"/>
      <c r="H87" s="137"/>
      <c r="I87" s="137"/>
      <c r="J87" s="137"/>
      <c r="K87" s="137"/>
    </row>
    <row r="88" spans="1:11" s="135" customFormat="1">
      <c r="A88" s="137"/>
      <c r="B88" s="137"/>
      <c r="C88" s="137"/>
      <c r="D88" s="137"/>
      <c r="E88" s="137"/>
      <c r="F88" s="137"/>
      <c r="G88" s="137"/>
      <c r="H88" s="137"/>
      <c r="I88" s="137"/>
      <c r="J88" s="137"/>
      <c r="K88" s="137"/>
    </row>
    <row r="89" spans="1:11" s="135" customFormat="1">
      <c r="A89" s="137"/>
      <c r="B89" s="137"/>
      <c r="C89" s="137"/>
      <c r="D89" s="137"/>
      <c r="E89" s="137"/>
      <c r="F89" s="137"/>
      <c r="G89" s="137"/>
      <c r="H89" s="137"/>
      <c r="I89" s="137"/>
      <c r="J89" s="137"/>
      <c r="K89" s="137"/>
    </row>
    <row r="90" spans="1:11" s="135" customFormat="1">
      <c r="A90" s="137"/>
      <c r="B90" s="137"/>
      <c r="C90" s="137"/>
      <c r="D90" s="137"/>
      <c r="E90" s="137"/>
      <c r="F90" s="137"/>
      <c r="G90" s="137"/>
      <c r="H90" s="137"/>
      <c r="I90" s="137"/>
      <c r="J90" s="137"/>
      <c r="K90" s="137"/>
    </row>
    <row r="91" spans="1:11" s="135" customFormat="1">
      <c r="A91" s="137"/>
      <c r="B91" s="137"/>
      <c r="C91" s="137"/>
      <c r="D91" s="137"/>
      <c r="E91" s="137"/>
      <c r="F91" s="137"/>
      <c r="G91" s="137"/>
      <c r="H91" s="137"/>
      <c r="I91" s="137"/>
      <c r="J91" s="137"/>
      <c r="K91" s="137"/>
    </row>
    <row r="92" spans="1:11" s="135" customFormat="1">
      <c r="A92" s="137"/>
      <c r="B92" s="137"/>
      <c r="C92" s="137"/>
      <c r="D92" s="137"/>
      <c r="E92" s="137"/>
      <c r="F92" s="137"/>
      <c r="G92" s="137"/>
      <c r="H92" s="137"/>
      <c r="I92" s="137"/>
      <c r="J92" s="137"/>
      <c r="K92" s="137"/>
    </row>
    <row r="93" spans="1:11" s="135" customFormat="1">
      <c r="A93" s="137"/>
      <c r="B93" s="137"/>
      <c r="C93" s="137"/>
      <c r="D93" s="137"/>
      <c r="E93" s="137"/>
      <c r="F93" s="137"/>
      <c r="G93" s="137"/>
      <c r="H93" s="137"/>
      <c r="I93" s="137"/>
      <c r="J93" s="137"/>
      <c r="K93" s="137"/>
    </row>
    <row r="94" spans="1:11" s="135" customFormat="1">
      <c r="A94" s="137"/>
      <c r="B94" s="137"/>
      <c r="C94" s="137"/>
      <c r="D94" s="137"/>
      <c r="E94" s="137"/>
      <c r="F94" s="137"/>
      <c r="G94" s="137"/>
      <c r="H94" s="137"/>
      <c r="I94" s="137"/>
      <c r="J94" s="137"/>
      <c r="K94" s="137"/>
    </row>
    <row r="95" spans="1:11" s="135" customFormat="1">
      <c r="A95" s="137"/>
      <c r="B95" s="137"/>
      <c r="C95" s="137"/>
      <c r="D95" s="137"/>
      <c r="E95" s="137"/>
      <c r="F95" s="137"/>
      <c r="G95" s="137"/>
      <c r="H95" s="137"/>
      <c r="I95" s="137"/>
      <c r="J95" s="137"/>
      <c r="K95" s="137"/>
    </row>
    <row r="96" spans="1:11" s="135" customFormat="1">
      <c r="A96" s="137"/>
      <c r="B96" s="137"/>
      <c r="C96" s="137"/>
      <c r="D96" s="137"/>
      <c r="E96" s="137"/>
      <c r="F96" s="137"/>
      <c r="G96" s="137"/>
      <c r="H96" s="137"/>
      <c r="I96" s="137"/>
      <c r="J96" s="137"/>
      <c r="K96" s="137"/>
    </row>
    <row r="97" spans="1:11" s="135" customFormat="1">
      <c r="A97" s="137"/>
      <c r="B97" s="137"/>
      <c r="C97" s="137"/>
      <c r="D97" s="137"/>
      <c r="E97" s="137"/>
      <c r="F97" s="137"/>
      <c r="G97" s="137"/>
      <c r="H97" s="137"/>
      <c r="I97" s="137"/>
      <c r="J97" s="137"/>
      <c r="K97" s="137"/>
    </row>
    <row r="98" spans="1:11" s="135" customFormat="1">
      <c r="A98" s="137"/>
      <c r="B98" s="137"/>
      <c r="C98" s="137"/>
      <c r="D98" s="137"/>
      <c r="E98" s="137"/>
      <c r="F98" s="137"/>
      <c r="G98" s="137"/>
      <c r="H98" s="137"/>
      <c r="I98" s="137"/>
      <c r="J98" s="137"/>
      <c r="K98" s="137"/>
    </row>
    <row r="99" spans="1:11" s="135" customFormat="1">
      <c r="A99" s="137"/>
      <c r="B99" s="137"/>
      <c r="C99" s="137"/>
      <c r="D99" s="137"/>
      <c r="E99" s="137"/>
      <c r="F99" s="137"/>
      <c r="G99" s="137"/>
      <c r="H99" s="137"/>
      <c r="I99" s="137"/>
      <c r="J99" s="137"/>
      <c r="K99" s="137"/>
    </row>
    <row r="100" spans="1:11" s="135" customFormat="1">
      <c r="A100" s="137"/>
      <c r="B100" s="137"/>
      <c r="C100" s="137"/>
      <c r="D100" s="137"/>
      <c r="E100" s="137"/>
      <c r="F100" s="137"/>
      <c r="G100" s="137"/>
      <c r="H100" s="137"/>
      <c r="I100" s="137"/>
      <c r="J100" s="137"/>
      <c r="K100" s="137"/>
    </row>
    <row r="101" spans="1:11" s="135" customFormat="1">
      <c r="A101" s="137"/>
      <c r="B101" s="137"/>
      <c r="C101" s="137"/>
      <c r="D101" s="137"/>
      <c r="E101" s="137"/>
      <c r="F101" s="137"/>
      <c r="G101" s="137"/>
      <c r="H101" s="137"/>
      <c r="I101" s="137"/>
      <c r="J101" s="137"/>
      <c r="K101" s="137"/>
    </row>
    <row r="102" spans="1:11" s="135" customFormat="1">
      <c r="A102" s="137"/>
      <c r="B102" s="137"/>
      <c r="C102" s="137"/>
      <c r="D102" s="137"/>
      <c r="E102" s="137"/>
      <c r="F102" s="137"/>
      <c r="G102" s="137"/>
      <c r="H102" s="137"/>
      <c r="I102" s="137"/>
      <c r="J102" s="137"/>
      <c r="K102" s="137"/>
    </row>
    <row r="103" spans="1:11" s="135" customFormat="1">
      <c r="A103" s="137"/>
      <c r="B103" s="137"/>
      <c r="C103" s="137"/>
      <c r="D103" s="137"/>
      <c r="E103" s="137"/>
      <c r="F103" s="137"/>
      <c r="G103" s="137"/>
      <c r="H103" s="137"/>
      <c r="I103" s="137"/>
      <c r="J103" s="137"/>
      <c r="K103" s="137"/>
    </row>
    <row r="104" spans="1:11" s="135" customFormat="1">
      <c r="A104" s="137"/>
      <c r="B104" s="137"/>
      <c r="C104" s="137"/>
      <c r="D104" s="137"/>
      <c r="E104" s="137"/>
      <c r="F104" s="137"/>
      <c r="G104" s="137"/>
      <c r="H104" s="137"/>
      <c r="I104" s="137"/>
      <c r="J104" s="137"/>
      <c r="K104" s="137"/>
    </row>
    <row r="105" spans="1:11" s="135" customFormat="1">
      <c r="A105" s="137"/>
      <c r="B105" s="137"/>
      <c r="C105" s="137"/>
      <c r="D105" s="137"/>
      <c r="E105" s="137"/>
      <c r="F105" s="137"/>
      <c r="G105" s="137"/>
      <c r="H105" s="137"/>
      <c r="I105" s="137"/>
      <c r="J105" s="137"/>
      <c r="K105" s="137"/>
    </row>
    <row r="106" spans="1:11" s="135" customFormat="1">
      <c r="A106" s="137"/>
      <c r="B106" s="137"/>
      <c r="C106" s="137"/>
      <c r="D106" s="137"/>
      <c r="E106" s="137"/>
      <c r="F106" s="137"/>
      <c r="G106" s="137"/>
      <c r="H106" s="137"/>
      <c r="I106" s="137"/>
      <c r="J106" s="137"/>
      <c r="K106" s="137"/>
    </row>
    <row r="107" spans="1:11" s="135" customFormat="1">
      <c r="A107" s="137"/>
      <c r="B107" s="137"/>
      <c r="C107" s="137"/>
      <c r="D107" s="137"/>
      <c r="E107" s="137"/>
      <c r="F107" s="137"/>
      <c r="G107" s="137"/>
      <c r="H107" s="137"/>
      <c r="I107" s="137"/>
      <c r="J107" s="137"/>
      <c r="K107" s="137"/>
    </row>
    <row r="108" spans="1:11" s="135" customFormat="1">
      <c r="A108" s="137"/>
      <c r="B108" s="137"/>
      <c r="C108" s="137"/>
      <c r="D108" s="137"/>
      <c r="E108" s="137"/>
      <c r="F108" s="137"/>
      <c r="G108" s="137"/>
      <c r="H108" s="137"/>
      <c r="I108" s="137"/>
      <c r="J108" s="137"/>
      <c r="K108" s="137"/>
    </row>
    <row r="109" spans="1:11" s="135" customFormat="1">
      <c r="A109" s="137"/>
      <c r="B109" s="137"/>
      <c r="C109" s="137"/>
      <c r="D109" s="137"/>
      <c r="E109" s="137"/>
      <c r="F109" s="137"/>
      <c r="G109" s="137"/>
      <c r="H109" s="137"/>
      <c r="I109" s="137"/>
      <c r="J109" s="137"/>
      <c r="K109" s="137"/>
    </row>
    <row r="110" spans="1:11" s="135" customFormat="1">
      <c r="A110" s="137"/>
      <c r="B110" s="137"/>
      <c r="C110" s="137"/>
      <c r="D110" s="137"/>
      <c r="E110" s="137"/>
      <c r="F110" s="137"/>
      <c r="G110" s="137"/>
      <c r="H110" s="137"/>
      <c r="I110" s="137"/>
      <c r="J110" s="137"/>
      <c r="K110" s="137"/>
    </row>
    <row r="111" spans="1:11" s="135" customFormat="1">
      <c r="A111" s="137"/>
      <c r="B111" s="137"/>
      <c r="C111" s="137"/>
      <c r="D111" s="137"/>
      <c r="E111" s="137"/>
      <c r="F111" s="137"/>
      <c r="G111" s="137"/>
      <c r="H111" s="137"/>
      <c r="I111" s="137"/>
      <c r="J111" s="137"/>
      <c r="K111" s="137"/>
    </row>
    <row r="112" spans="1:11" s="135" customFormat="1">
      <c r="A112" s="137"/>
      <c r="B112" s="137"/>
      <c r="C112" s="137"/>
      <c r="D112" s="137"/>
      <c r="E112" s="137"/>
      <c r="F112" s="137"/>
      <c r="G112" s="137"/>
      <c r="H112" s="137"/>
      <c r="I112" s="137"/>
      <c r="J112" s="137"/>
      <c r="K112" s="137"/>
    </row>
    <row r="113" spans="1:11" s="135" customFormat="1">
      <c r="A113" s="137"/>
      <c r="B113" s="137"/>
      <c r="C113" s="137"/>
      <c r="D113" s="137"/>
      <c r="E113" s="137"/>
      <c r="F113" s="137"/>
      <c r="G113" s="137"/>
      <c r="H113" s="137"/>
      <c r="I113" s="137"/>
      <c r="J113" s="137"/>
      <c r="K113" s="137"/>
    </row>
    <row r="114" spans="1:11" s="135" customFormat="1">
      <c r="A114" s="137"/>
      <c r="B114" s="137"/>
      <c r="C114" s="137"/>
      <c r="D114" s="137"/>
      <c r="E114" s="137"/>
      <c r="F114" s="137"/>
      <c r="G114" s="137"/>
      <c r="H114" s="137"/>
      <c r="I114" s="137"/>
      <c r="J114" s="137"/>
      <c r="K114" s="137"/>
    </row>
    <row r="115" spans="1:11" s="135" customFormat="1">
      <c r="A115" s="137"/>
      <c r="B115" s="137"/>
      <c r="C115" s="137"/>
      <c r="D115" s="137"/>
      <c r="E115" s="137"/>
      <c r="F115" s="137"/>
      <c r="G115" s="137"/>
      <c r="H115" s="137"/>
      <c r="I115" s="137"/>
      <c r="J115" s="137"/>
      <c r="K115" s="137"/>
    </row>
    <row r="116" spans="1:11" s="135" customFormat="1">
      <c r="A116" s="137"/>
      <c r="B116" s="137"/>
      <c r="C116" s="137"/>
      <c r="D116" s="137"/>
      <c r="E116" s="137"/>
      <c r="F116" s="137"/>
      <c r="G116" s="137"/>
      <c r="H116" s="137"/>
      <c r="I116" s="137"/>
      <c r="J116" s="137"/>
      <c r="K116" s="137"/>
    </row>
    <row r="117" spans="1:11" s="135" customFormat="1">
      <c r="A117" s="137"/>
      <c r="B117" s="137"/>
      <c r="C117" s="137"/>
      <c r="D117" s="137"/>
      <c r="E117" s="137"/>
      <c r="F117" s="137"/>
      <c r="G117" s="137"/>
      <c r="H117" s="137"/>
      <c r="I117" s="137"/>
      <c r="J117" s="137"/>
      <c r="K117" s="137"/>
    </row>
    <row r="118" spans="1:11" s="135" customFormat="1">
      <c r="A118" s="137"/>
      <c r="B118" s="137"/>
      <c r="C118" s="137"/>
      <c r="D118" s="137"/>
      <c r="E118" s="137"/>
      <c r="F118" s="137"/>
      <c r="G118" s="137"/>
      <c r="H118" s="137"/>
      <c r="I118" s="137"/>
      <c r="J118" s="137"/>
      <c r="K118" s="137"/>
    </row>
    <row r="119" spans="1:11" s="135" customFormat="1">
      <c r="A119" s="137"/>
      <c r="B119" s="137"/>
      <c r="C119" s="137"/>
      <c r="D119" s="137"/>
      <c r="E119" s="137"/>
      <c r="F119" s="137"/>
      <c r="G119" s="137"/>
      <c r="H119" s="137"/>
      <c r="I119" s="137"/>
      <c r="J119" s="137"/>
      <c r="K119" s="137"/>
    </row>
    <row r="120" spans="1:11" s="135" customFormat="1">
      <c r="A120" s="137"/>
      <c r="B120" s="137"/>
      <c r="C120" s="137"/>
      <c r="D120" s="137"/>
      <c r="E120" s="137"/>
      <c r="F120" s="137"/>
      <c r="G120" s="137"/>
      <c r="H120" s="137"/>
      <c r="I120" s="137"/>
      <c r="J120" s="137"/>
      <c r="K120" s="137"/>
    </row>
    <row r="121" spans="1:11" s="135" customFormat="1">
      <c r="A121" s="137"/>
      <c r="B121" s="137"/>
      <c r="C121" s="137"/>
      <c r="D121" s="137"/>
      <c r="E121" s="137"/>
      <c r="F121" s="137"/>
      <c r="G121" s="137"/>
      <c r="H121" s="137"/>
      <c r="I121" s="137"/>
      <c r="J121" s="137"/>
      <c r="K121" s="137"/>
    </row>
    <row r="122" spans="1:11" s="135" customFormat="1">
      <c r="A122" s="137"/>
      <c r="B122" s="137"/>
      <c r="C122" s="137"/>
      <c r="D122" s="137"/>
      <c r="E122" s="137"/>
      <c r="F122" s="137"/>
      <c r="G122" s="137"/>
      <c r="H122" s="137"/>
      <c r="I122" s="137"/>
      <c r="J122" s="137"/>
      <c r="K122" s="137"/>
    </row>
    <row r="123" spans="1:11" s="135" customFormat="1">
      <c r="A123" s="137"/>
      <c r="B123" s="137"/>
      <c r="C123" s="137"/>
      <c r="D123" s="137"/>
      <c r="E123" s="137"/>
      <c r="F123" s="137"/>
      <c r="G123" s="137"/>
      <c r="H123" s="137"/>
      <c r="I123" s="137"/>
      <c r="J123" s="137"/>
      <c r="K123" s="137"/>
    </row>
    <row r="124" spans="1:11" s="135" customFormat="1">
      <c r="A124" s="137"/>
      <c r="B124" s="137"/>
      <c r="C124" s="137"/>
      <c r="D124" s="137"/>
      <c r="E124" s="137"/>
      <c r="F124" s="137"/>
      <c r="G124" s="137"/>
      <c r="H124" s="137"/>
      <c r="I124" s="137"/>
      <c r="J124" s="137"/>
      <c r="K124" s="137"/>
    </row>
    <row r="125" spans="1:11" s="135" customFormat="1">
      <c r="A125" s="137"/>
      <c r="B125" s="137"/>
      <c r="C125" s="137"/>
      <c r="D125" s="137"/>
      <c r="E125" s="137"/>
      <c r="F125" s="137"/>
      <c r="G125" s="137"/>
      <c r="H125" s="137"/>
      <c r="I125" s="137"/>
      <c r="J125" s="137"/>
      <c r="K125" s="137"/>
    </row>
    <row r="126" spans="1:11" s="135" customFormat="1">
      <c r="A126" s="137"/>
      <c r="B126" s="137"/>
      <c r="C126" s="137"/>
      <c r="D126" s="137"/>
      <c r="E126" s="137"/>
      <c r="F126" s="137"/>
      <c r="G126" s="137"/>
      <c r="H126" s="137"/>
      <c r="I126" s="137"/>
      <c r="J126" s="137"/>
      <c r="K126" s="137"/>
    </row>
    <row r="127" spans="1:11" s="135" customFormat="1">
      <c r="A127" s="137"/>
      <c r="B127" s="137"/>
      <c r="C127" s="137"/>
      <c r="D127" s="137"/>
      <c r="E127" s="137"/>
      <c r="F127" s="137"/>
      <c r="G127" s="137"/>
      <c r="H127" s="137"/>
      <c r="I127" s="137"/>
      <c r="J127" s="137"/>
      <c r="K127" s="137"/>
    </row>
    <row r="128" spans="1:11" s="135" customFormat="1">
      <c r="A128" s="137"/>
      <c r="B128" s="137"/>
      <c r="C128" s="137"/>
      <c r="D128" s="137"/>
      <c r="E128" s="137"/>
      <c r="F128" s="137"/>
      <c r="G128" s="137"/>
      <c r="H128" s="137"/>
      <c r="I128" s="137"/>
      <c r="J128" s="137"/>
      <c r="K128" s="137"/>
    </row>
    <row r="129" spans="1:12" s="135" customFormat="1">
      <c r="A129" s="137"/>
      <c r="B129" s="137"/>
      <c r="C129" s="137"/>
      <c r="D129" s="137"/>
      <c r="E129" s="137"/>
      <c r="F129" s="137"/>
      <c r="G129" s="137"/>
      <c r="H129" s="137"/>
      <c r="I129" s="137"/>
      <c r="J129" s="137"/>
      <c r="K129" s="137"/>
    </row>
    <row r="130" spans="1:12" s="135" customFormat="1">
      <c r="A130" s="137"/>
      <c r="B130" s="137"/>
      <c r="C130" s="137"/>
      <c r="D130" s="137"/>
      <c r="E130" s="137"/>
      <c r="F130" s="137"/>
      <c r="G130" s="137"/>
      <c r="H130" s="137"/>
      <c r="I130" s="137"/>
      <c r="J130" s="137"/>
      <c r="K130" s="137"/>
    </row>
    <row r="131" spans="1:12" s="135" customFormat="1" ht="25.5" customHeight="1">
      <c r="A131" s="137"/>
      <c r="B131" s="137"/>
      <c r="C131" s="137"/>
      <c r="D131" s="137"/>
      <c r="E131" s="137"/>
      <c r="F131" s="137"/>
      <c r="G131" s="137"/>
      <c r="H131" s="137"/>
      <c r="I131" s="137"/>
      <c r="J131" s="137"/>
      <c r="K131" s="137"/>
    </row>
    <row r="132" spans="1:12" s="135" customFormat="1">
      <c r="A132" s="137"/>
      <c r="B132" s="137"/>
      <c r="C132" s="137"/>
      <c r="D132" s="137"/>
      <c r="E132" s="137"/>
      <c r="F132" s="137"/>
      <c r="G132" s="137"/>
      <c r="H132" s="137"/>
      <c r="I132" s="137"/>
      <c r="J132" s="137"/>
      <c r="K132" s="137"/>
    </row>
    <row r="133" spans="1:12" s="135" customFormat="1">
      <c r="A133" s="137"/>
      <c r="B133" s="137"/>
      <c r="C133" s="137"/>
      <c r="D133" s="137"/>
      <c r="E133" s="137"/>
      <c r="F133" s="137"/>
      <c r="G133" s="137"/>
      <c r="H133" s="137"/>
      <c r="I133" s="137"/>
      <c r="J133" s="137"/>
      <c r="K133" s="137"/>
    </row>
    <row r="134" spans="1:12" s="135" customFormat="1">
      <c r="A134" s="137"/>
      <c r="B134" s="137"/>
      <c r="C134" s="137"/>
      <c r="D134" s="137"/>
      <c r="E134" s="137"/>
      <c r="F134" s="137"/>
      <c r="G134" s="137"/>
      <c r="H134" s="137"/>
      <c r="I134" s="137"/>
      <c r="J134" s="137"/>
      <c r="K134" s="137"/>
    </row>
    <row r="135" spans="1:12" s="135" customFormat="1">
      <c r="A135" s="137"/>
      <c r="B135" s="137"/>
      <c r="C135" s="137"/>
      <c r="D135" s="137"/>
      <c r="E135" s="137"/>
      <c r="F135" s="137"/>
      <c r="G135" s="137"/>
      <c r="H135" s="137"/>
      <c r="I135" s="137"/>
      <c r="J135" s="137"/>
      <c r="K135" s="137"/>
    </row>
    <row r="136" spans="1:12" s="135" customFormat="1">
      <c r="A136" s="137"/>
      <c r="B136" s="137"/>
      <c r="C136" s="137"/>
      <c r="D136" s="137"/>
      <c r="E136" s="137"/>
      <c r="F136" s="137"/>
      <c r="G136" s="137"/>
      <c r="H136" s="137"/>
      <c r="I136" s="137"/>
      <c r="J136" s="137"/>
      <c r="K136" s="137"/>
    </row>
    <row r="137" spans="1:12" s="135" customFormat="1">
      <c r="A137" s="137"/>
      <c r="B137" s="137"/>
      <c r="C137" s="137"/>
      <c r="D137" s="137"/>
      <c r="E137" s="137"/>
      <c r="F137" s="137"/>
      <c r="G137" s="137"/>
      <c r="H137" s="137"/>
      <c r="I137" s="137"/>
      <c r="J137" s="137"/>
      <c r="K137" s="137"/>
    </row>
    <row r="138" spans="1:12" s="135" customFormat="1">
      <c r="A138" s="137"/>
      <c r="B138" s="137"/>
      <c r="C138" s="137"/>
      <c r="D138" s="137"/>
      <c r="E138" s="137"/>
      <c r="F138" s="137"/>
      <c r="G138" s="137"/>
      <c r="H138" s="137"/>
      <c r="I138" s="137"/>
      <c r="J138" s="137"/>
      <c r="K138" s="137"/>
    </row>
    <row r="139" spans="1:12" s="135" customFormat="1">
      <c r="A139" s="137"/>
      <c r="B139" s="137"/>
      <c r="C139" s="137"/>
      <c r="D139" s="137"/>
      <c r="E139" s="137"/>
      <c r="F139" s="137"/>
      <c r="G139" s="137"/>
      <c r="H139" s="137"/>
      <c r="I139" s="137"/>
      <c r="J139" s="137"/>
      <c r="K139" s="137"/>
    </row>
    <row r="140" spans="1:12" s="135" customFormat="1">
      <c r="A140" s="137"/>
      <c r="B140" s="137"/>
      <c r="C140" s="137"/>
      <c r="D140" s="137"/>
      <c r="E140" s="137"/>
      <c r="F140" s="137"/>
      <c r="G140" s="137"/>
      <c r="H140" s="137"/>
      <c r="I140" s="137"/>
      <c r="J140" s="137"/>
      <c r="K140" s="137"/>
      <c r="L140" s="140"/>
    </row>
    <row r="141" spans="1:12" s="135" customFormat="1" ht="15" customHeight="1">
      <c r="A141" s="137"/>
      <c r="B141" s="137"/>
      <c r="C141" s="137"/>
      <c r="D141" s="137"/>
      <c r="E141" s="137"/>
      <c r="F141" s="137"/>
      <c r="G141" s="137"/>
      <c r="H141" s="137"/>
      <c r="I141" s="137"/>
      <c r="J141" s="137"/>
      <c r="K141" s="137"/>
      <c r="L141" s="141"/>
    </row>
    <row r="142" spans="1:12" s="135" customFormat="1">
      <c r="A142" s="137"/>
      <c r="B142" s="137"/>
      <c r="C142" s="137"/>
      <c r="D142" s="137"/>
      <c r="E142" s="137"/>
      <c r="F142" s="137"/>
      <c r="G142" s="137"/>
      <c r="H142" s="137"/>
      <c r="I142" s="137"/>
      <c r="J142" s="137"/>
      <c r="K142" s="137"/>
    </row>
    <row r="143" spans="1:12" s="135" customFormat="1">
      <c r="A143" s="137"/>
      <c r="B143" s="137"/>
      <c r="C143" s="137"/>
      <c r="D143" s="137"/>
      <c r="E143" s="137"/>
      <c r="F143" s="137"/>
      <c r="G143" s="137"/>
      <c r="H143" s="137"/>
      <c r="I143" s="137"/>
      <c r="J143" s="137"/>
      <c r="K143" s="137"/>
    </row>
    <row r="144" spans="1:12" s="135" customFormat="1">
      <c r="A144" s="137"/>
      <c r="B144" s="137"/>
      <c r="C144" s="137"/>
      <c r="D144" s="137"/>
      <c r="E144" s="137"/>
      <c r="F144" s="137"/>
      <c r="G144" s="137"/>
      <c r="H144" s="137"/>
      <c r="I144" s="137"/>
      <c r="J144" s="137"/>
      <c r="K144" s="137"/>
    </row>
    <row r="145" spans="1:11" s="135" customFormat="1">
      <c r="A145" s="137"/>
      <c r="B145" s="137"/>
      <c r="C145" s="137"/>
      <c r="D145" s="137"/>
      <c r="E145" s="137"/>
      <c r="F145" s="137"/>
      <c r="G145" s="137"/>
      <c r="H145" s="137"/>
      <c r="I145" s="137"/>
      <c r="J145" s="137"/>
      <c r="K145" s="137"/>
    </row>
    <row r="146" spans="1:11" s="135" customFormat="1">
      <c r="A146" s="137"/>
      <c r="B146" s="137"/>
      <c r="C146" s="137"/>
      <c r="D146" s="137"/>
      <c r="E146" s="137"/>
      <c r="F146" s="137"/>
      <c r="G146" s="137"/>
      <c r="H146" s="137"/>
      <c r="I146" s="137"/>
      <c r="J146" s="137"/>
      <c r="K146" s="137"/>
    </row>
    <row r="147" spans="1:11" s="135" customFormat="1">
      <c r="A147" s="137"/>
      <c r="B147" s="137"/>
      <c r="C147" s="137"/>
      <c r="D147" s="137"/>
      <c r="E147" s="137"/>
      <c r="F147" s="137"/>
      <c r="G147" s="137"/>
      <c r="H147" s="137"/>
      <c r="I147" s="137"/>
      <c r="J147" s="137"/>
      <c r="K147" s="137"/>
    </row>
    <row r="148" spans="1:11">
      <c r="A148" s="137"/>
      <c r="B148" s="137"/>
      <c r="C148" s="137"/>
      <c r="D148" s="137"/>
      <c r="E148" s="137"/>
      <c r="F148" s="137"/>
      <c r="G148" s="137"/>
      <c r="H148" s="137"/>
      <c r="I148" s="137"/>
      <c r="J148" s="137"/>
      <c r="K148" s="136"/>
    </row>
    <row r="149" spans="1:11">
      <c r="A149" s="137"/>
      <c r="B149" s="137"/>
      <c r="C149" s="137"/>
      <c r="D149" s="137"/>
      <c r="E149" s="137"/>
      <c r="F149" s="137"/>
      <c r="G149" s="137"/>
      <c r="H149" s="137"/>
      <c r="I149" s="137"/>
      <c r="J149" s="137"/>
      <c r="K149" s="136"/>
    </row>
    <row r="150" spans="1:11">
      <c r="A150" s="137"/>
      <c r="B150" s="137"/>
      <c r="C150" s="137"/>
      <c r="D150" s="137"/>
      <c r="E150" s="137"/>
      <c r="F150" s="137"/>
      <c r="G150" s="137"/>
      <c r="H150" s="137"/>
      <c r="I150" s="137"/>
      <c r="J150" s="137"/>
      <c r="K150" s="136"/>
    </row>
    <row r="151" spans="1:11">
      <c r="A151" s="137"/>
      <c r="B151" s="137"/>
      <c r="C151" s="137"/>
      <c r="D151" s="137"/>
      <c r="E151" s="137"/>
      <c r="F151" s="137"/>
      <c r="G151" s="137"/>
      <c r="H151" s="137"/>
      <c r="I151" s="137"/>
      <c r="J151" s="137"/>
      <c r="K151" s="136"/>
    </row>
    <row r="152" spans="1:11">
      <c r="A152" s="137"/>
      <c r="B152" s="137"/>
      <c r="C152" s="137"/>
      <c r="D152" s="137"/>
      <c r="E152" s="137"/>
      <c r="F152" s="137"/>
      <c r="G152" s="137"/>
      <c r="H152" s="137"/>
      <c r="I152" s="137"/>
      <c r="J152" s="137"/>
      <c r="K152" s="136"/>
    </row>
    <row r="153" spans="1:11">
      <c r="A153" s="137"/>
      <c r="B153" s="137"/>
      <c r="C153" s="137"/>
      <c r="D153" s="137"/>
      <c r="E153" s="137"/>
      <c r="F153" s="137"/>
      <c r="G153" s="137"/>
      <c r="H153" s="137"/>
      <c r="I153" s="137"/>
      <c r="J153" s="137"/>
      <c r="K153" s="136"/>
    </row>
    <row r="154" spans="1:11">
      <c r="A154" s="137"/>
      <c r="B154" s="137"/>
      <c r="C154" s="137"/>
      <c r="D154" s="137"/>
      <c r="E154" s="137"/>
      <c r="F154" s="137"/>
      <c r="G154" s="137"/>
      <c r="H154" s="137"/>
      <c r="I154" s="137"/>
      <c r="J154" s="137"/>
      <c r="K154" s="136"/>
    </row>
    <row r="155" spans="1:11">
      <c r="A155" s="137"/>
      <c r="B155" s="137"/>
      <c r="C155" s="137"/>
      <c r="D155" s="137"/>
      <c r="E155" s="137"/>
      <c r="F155" s="137"/>
      <c r="G155" s="137"/>
      <c r="H155" s="137"/>
      <c r="I155" s="137"/>
      <c r="J155" s="137"/>
      <c r="K155" s="136"/>
    </row>
    <row r="156" spans="1:11">
      <c r="A156" s="137"/>
      <c r="B156" s="137"/>
      <c r="C156" s="137"/>
      <c r="D156" s="137"/>
      <c r="E156" s="137"/>
      <c r="F156" s="137"/>
      <c r="G156" s="137"/>
      <c r="H156" s="137"/>
      <c r="I156" s="137"/>
      <c r="J156" s="137"/>
      <c r="K156" s="136"/>
    </row>
    <row r="157" spans="1:11">
      <c r="A157" s="137"/>
      <c r="B157" s="137"/>
      <c r="C157" s="137"/>
      <c r="D157" s="137"/>
      <c r="E157" s="137"/>
      <c r="F157" s="137"/>
      <c r="G157" s="137"/>
      <c r="H157" s="137"/>
      <c r="I157" s="137"/>
      <c r="J157" s="137"/>
      <c r="K157" s="136"/>
    </row>
    <row r="158" spans="1:11">
      <c r="A158" s="137"/>
      <c r="B158" s="137"/>
      <c r="C158" s="137"/>
      <c r="D158" s="137"/>
      <c r="E158" s="137"/>
      <c r="F158" s="137"/>
      <c r="G158" s="137"/>
      <c r="H158" s="137"/>
      <c r="I158" s="137"/>
      <c r="J158" s="137"/>
      <c r="K158" s="136"/>
    </row>
    <row r="159" spans="1:11">
      <c r="A159" s="137"/>
      <c r="B159" s="137"/>
      <c r="C159" s="137"/>
      <c r="D159" s="137"/>
      <c r="E159" s="137"/>
      <c r="F159" s="137"/>
      <c r="G159" s="137"/>
      <c r="H159" s="137"/>
      <c r="I159" s="137"/>
      <c r="J159" s="137"/>
      <c r="K159" s="136"/>
    </row>
    <row r="160" spans="1:11">
      <c r="A160" s="137"/>
      <c r="B160" s="137"/>
      <c r="C160" s="137"/>
      <c r="D160" s="137"/>
      <c r="E160" s="137"/>
      <c r="F160" s="137"/>
      <c r="G160" s="137"/>
      <c r="H160" s="137"/>
      <c r="I160" s="137"/>
      <c r="J160" s="137"/>
      <c r="K160" s="136"/>
    </row>
    <row r="161" spans="1:11">
      <c r="A161" s="137"/>
      <c r="B161" s="137"/>
      <c r="C161" s="137"/>
      <c r="D161" s="137"/>
      <c r="E161" s="137"/>
      <c r="F161" s="137"/>
      <c r="G161" s="137"/>
      <c r="H161" s="137"/>
      <c r="I161" s="137"/>
      <c r="J161" s="137"/>
      <c r="K161" s="136"/>
    </row>
    <row r="162" spans="1:11">
      <c r="A162" s="137"/>
      <c r="B162" s="137"/>
      <c r="C162" s="137"/>
      <c r="D162" s="137"/>
      <c r="E162" s="137"/>
      <c r="F162" s="137"/>
      <c r="G162" s="137"/>
      <c r="H162" s="137"/>
      <c r="I162" s="137"/>
      <c r="J162" s="137"/>
      <c r="K162" s="136"/>
    </row>
    <row r="163" spans="1:11">
      <c r="A163" s="137"/>
      <c r="B163" s="137"/>
      <c r="C163" s="137"/>
      <c r="D163" s="137"/>
      <c r="E163" s="137"/>
      <c r="F163" s="137"/>
      <c r="G163" s="137"/>
      <c r="H163" s="137"/>
      <c r="I163" s="137"/>
      <c r="J163" s="137"/>
      <c r="K163" s="136"/>
    </row>
    <row r="164" spans="1:11">
      <c r="A164" s="137"/>
      <c r="B164" s="137"/>
      <c r="C164" s="137"/>
      <c r="D164" s="137"/>
      <c r="E164" s="137"/>
      <c r="F164" s="137"/>
      <c r="G164" s="137"/>
      <c r="H164" s="137"/>
      <c r="I164" s="137"/>
      <c r="J164" s="137"/>
      <c r="K164" s="136"/>
    </row>
    <row r="165" spans="1:11">
      <c r="A165" s="137"/>
      <c r="B165" s="137"/>
      <c r="C165" s="137"/>
      <c r="D165" s="137"/>
      <c r="E165" s="137"/>
      <c r="F165" s="137"/>
      <c r="G165" s="137"/>
      <c r="H165" s="137"/>
      <c r="I165" s="137"/>
      <c r="J165" s="137"/>
      <c r="K165" s="136"/>
    </row>
    <row r="166" spans="1:11">
      <c r="A166" s="137"/>
      <c r="B166" s="137"/>
      <c r="C166" s="137"/>
      <c r="D166" s="137"/>
      <c r="E166" s="137"/>
      <c r="F166" s="137"/>
      <c r="G166" s="137"/>
      <c r="H166" s="137"/>
      <c r="I166" s="137"/>
      <c r="J166" s="137"/>
      <c r="K166" s="136"/>
    </row>
    <row r="167" spans="1:11">
      <c r="A167" s="137"/>
      <c r="B167" s="137"/>
      <c r="C167" s="137"/>
      <c r="D167" s="137"/>
      <c r="E167" s="137"/>
      <c r="F167" s="137"/>
      <c r="G167" s="137"/>
      <c r="H167" s="137"/>
      <c r="I167" s="137"/>
      <c r="J167" s="137"/>
      <c r="K167" s="136"/>
    </row>
    <row r="168" spans="1:11">
      <c r="A168" s="137"/>
      <c r="B168" s="137"/>
      <c r="C168" s="137"/>
      <c r="D168" s="137"/>
      <c r="E168" s="137"/>
      <c r="F168" s="137"/>
      <c r="G168" s="137"/>
      <c r="H168" s="137"/>
      <c r="I168" s="137"/>
      <c r="J168" s="137"/>
      <c r="K168" s="136"/>
    </row>
    <row r="169" spans="1:11">
      <c r="A169" s="137"/>
      <c r="B169" s="137"/>
      <c r="C169" s="137"/>
      <c r="D169" s="137"/>
      <c r="E169" s="137"/>
      <c r="F169" s="137"/>
      <c r="G169" s="137"/>
      <c r="H169" s="137"/>
      <c r="I169" s="137"/>
      <c r="J169" s="137"/>
      <c r="K169" s="136"/>
    </row>
    <row r="170" spans="1:11">
      <c r="A170" s="137"/>
      <c r="B170" s="137"/>
      <c r="C170" s="137"/>
      <c r="D170" s="137"/>
      <c r="E170" s="137"/>
      <c r="F170" s="137"/>
      <c r="G170" s="137"/>
      <c r="H170" s="137"/>
      <c r="I170" s="137"/>
      <c r="J170" s="137"/>
      <c r="K170" s="136"/>
    </row>
    <row r="171" spans="1:11">
      <c r="A171" s="137"/>
      <c r="B171" s="137"/>
      <c r="C171" s="137"/>
      <c r="D171" s="137"/>
      <c r="E171" s="137"/>
      <c r="F171" s="137"/>
      <c r="G171" s="137"/>
      <c r="H171" s="137"/>
      <c r="I171" s="137"/>
      <c r="J171" s="137"/>
      <c r="K171" s="136"/>
    </row>
    <row r="172" spans="1:11">
      <c r="A172" s="137"/>
      <c r="B172" s="137"/>
      <c r="C172" s="137"/>
      <c r="D172" s="137"/>
      <c r="E172" s="137"/>
      <c r="F172" s="137"/>
      <c r="G172" s="137"/>
      <c r="H172" s="137"/>
      <c r="I172" s="137"/>
      <c r="J172" s="137"/>
      <c r="K172" s="136"/>
    </row>
    <row r="173" spans="1:11">
      <c r="A173" s="137"/>
      <c r="B173" s="137"/>
      <c r="C173" s="137"/>
      <c r="D173" s="137"/>
      <c r="E173" s="137"/>
      <c r="F173" s="137"/>
      <c r="G173" s="137"/>
      <c r="H173" s="137"/>
      <c r="I173" s="137"/>
      <c r="J173" s="137"/>
      <c r="K173" s="136"/>
    </row>
    <row r="174" spans="1:11">
      <c r="A174" s="137"/>
      <c r="B174" s="137"/>
      <c r="C174" s="137"/>
      <c r="D174" s="137"/>
      <c r="E174" s="137"/>
      <c r="F174" s="137"/>
      <c r="G174" s="137"/>
      <c r="H174" s="137"/>
      <c r="I174" s="137"/>
      <c r="J174" s="137"/>
      <c r="K174" s="136"/>
    </row>
    <row r="175" spans="1:11">
      <c r="A175" s="137"/>
      <c r="B175" s="137"/>
      <c r="C175" s="137"/>
      <c r="D175" s="137"/>
      <c r="E175" s="137"/>
      <c r="F175" s="137"/>
      <c r="G175" s="137"/>
      <c r="H175" s="137"/>
      <c r="I175" s="137"/>
      <c r="J175" s="137"/>
      <c r="K175" s="136"/>
    </row>
    <row r="176" spans="1:11">
      <c r="A176" s="137"/>
      <c r="B176" s="137"/>
      <c r="C176" s="137"/>
      <c r="D176" s="137"/>
      <c r="E176" s="137"/>
      <c r="F176" s="137"/>
      <c r="G176" s="137"/>
      <c r="H176" s="137"/>
      <c r="I176" s="137"/>
      <c r="J176" s="137"/>
      <c r="K176" s="136"/>
    </row>
    <row r="177" spans="1:11">
      <c r="A177" s="137"/>
      <c r="B177" s="137"/>
      <c r="C177" s="137"/>
      <c r="D177" s="137"/>
      <c r="E177" s="137"/>
      <c r="F177" s="137"/>
      <c r="G177" s="137"/>
      <c r="H177" s="137"/>
      <c r="I177" s="137"/>
      <c r="J177" s="137"/>
      <c r="K177" s="136"/>
    </row>
    <row r="178" spans="1:11">
      <c r="A178" s="137"/>
      <c r="B178" s="137"/>
      <c r="C178" s="137"/>
      <c r="D178" s="137"/>
      <c r="E178" s="137"/>
      <c r="F178" s="137"/>
      <c r="G178" s="137"/>
      <c r="H178" s="137"/>
      <c r="I178" s="137"/>
      <c r="J178" s="137"/>
      <c r="K178" s="136"/>
    </row>
    <row r="179" spans="1:11">
      <c r="A179" s="137"/>
      <c r="B179" s="137"/>
      <c r="C179" s="137"/>
      <c r="D179" s="137"/>
      <c r="E179" s="137"/>
      <c r="F179" s="137"/>
      <c r="G179" s="137"/>
      <c r="H179" s="137"/>
      <c r="I179" s="137"/>
      <c r="J179" s="137"/>
      <c r="K179" s="136"/>
    </row>
    <row r="180" spans="1:11">
      <c r="A180" s="137"/>
      <c r="B180" s="137"/>
      <c r="C180" s="137"/>
      <c r="D180" s="137"/>
      <c r="E180" s="137"/>
      <c r="F180" s="137"/>
      <c r="G180" s="137"/>
      <c r="H180" s="137"/>
      <c r="I180" s="137"/>
      <c r="J180" s="137"/>
      <c r="K180" s="136"/>
    </row>
    <row r="181" spans="1:11">
      <c r="A181" s="137"/>
      <c r="B181" s="137"/>
      <c r="C181" s="137"/>
      <c r="D181" s="137"/>
      <c r="E181" s="137"/>
      <c r="F181" s="137"/>
      <c r="G181" s="137"/>
      <c r="H181" s="137"/>
      <c r="I181" s="137"/>
      <c r="J181" s="137"/>
      <c r="K181" s="136"/>
    </row>
    <row r="182" spans="1:11">
      <c r="A182" s="137"/>
      <c r="B182" s="137"/>
      <c r="C182" s="137"/>
      <c r="D182" s="137"/>
      <c r="E182" s="137"/>
      <c r="F182" s="137"/>
      <c r="G182" s="137"/>
      <c r="H182" s="137"/>
      <c r="I182" s="137"/>
      <c r="J182" s="137"/>
      <c r="K182" s="136"/>
    </row>
    <row r="183" spans="1:11">
      <c r="A183" s="137"/>
      <c r="B183" s="137"/>
      <c r="C183" s="137"/>
      <c r="D183" s="137"/>
      <c r="E183" s="137"/>
      <c r="F183" s="137"/>
      <c r="G183" s="137"/>
      <c r="H183" s="137"/>
      <c r="I183" s="137"/>
      <c r="J183" s="137"/>
      <c r="K183" s="136"/>
    </row>
    <row r="184" spans="1:11">
      <c r="A184" s="137"/>
      <c r="B184" s="137"/>
      <c r="C184" s="137"/>
      <c r="D184" s="137"/>
      <c r="E184" s="137"/>
      <c r="F184" s="137"/>
      <c r="G184" s="137"/>
      <c r="H184" s="137"/>
      <c r="I184" s="137"/>
      <c r="J184" s="137"/>
      <c r="K184" s="136"/>
    </row>
    <row r="185" spans="1:11">
      <c r="A185" s="136"/>
      <c r="B185" s="136"/>
      <c r="C185" s="136"/>
      <c r="D185" s="136"/>
      <c r="E185" s="136"/>
      <c r="F185" s="136"/>
      <c r="G185" s="136"/>
      <c r="H185" s="136"/>
      <c r="I185" s="136"/>
      <c r="J185" s="136"/>
      <c r="K185" s="136"/>
    </row>
    <row r="186" spans="1:11">
      <c r="A186" s="136"/>
      <c r="B186" s="136"/>
      <c r="C186" s="136"/>
      <c r="D186" s="136"/>
      <c r="E186" s="136"/>
      <c r="F186" s="136"/>
      <c r="G186" s="136"/>
      <c r="H186" s="136"/>
      <c r="I186" s="136"/>
      <c r="J186" s="136"/>
      <c r="K186" s="136"/>
    </row>
    <row r="187" spans="1:11">
      <c r="A187" s="136"/>
      <c r="B187" s="136"/>
      <c r="C187" s="136"/>
      <c r="D187" s="136"/>
      <c r="E187" s="136"/>
      <c r="F187" s="136"/>
      <c r="G187" s="136"/>
      <c r="H187" s="136"/>
      <c r="I187" s="136"/>
      <c r="J187" s="136"/>
      <c r="K187" s="136"/>
    </row>
    <row r="188" spans="1:11">
      <c r="A188" s="136"/>
      <c r="B188" s="136"/>
      <c r="C188" s="136"/>
      <c r="D188" s="136"/>
      <c r="E188" s="136"/>
      <c r="F188" s="136"/>
      <c r="G188" s="136"/>
      <c r="H188" s="136"/>
      <c r="I188" s="136"/>
      <c r="J188" s="136"/>
      <c r="K188" s="136"/>
    </row>
    <row r="189" spans="1:11">
      <c r="A189" s="136"/>
      <c r="B189" s="136"/>
      <c r="C189" s="136"/>
      <c r="D189" s="136"/>
      <c r="E189" s="136"/>
      <c r="F189" s="136"/>
      <c r="G189" s="136"/>
      <c r="H189" s="136"/>
      <c r="I189" s="136"/>
      <c r="J189" s="136"/>
      <c r="K189" s="136"/>
    </row>
    <row r="190" spans="1:11">
      <c r="A190" s="136"/>
      <c r="B190" s="136"/>
      <c r="C190" s="136"/>
      <c r="D190" s="136"/>
      <c r="E190" s="136"/>
      <c r="F190" s="136"/>
      <c r="G190" s="136"/>
      <c r="H190" s="136"/>
      <c r="I190" s="136"/>
      <c r="J190" s="136"/>
      <c r="K190" s="136"/>
    </row>
    <row r="191" spans="1:11">
      <c r="A191" s="136"/>
      <c r="B191" s="136"/>
      <c r="C191" s="136"/>
      <c r="D191" s="136"/>
      <c r="E191" s="136"/>
      <c r="F191" s="136"/>
      <c r="G191" s="136"/>
      <c r="H191" s="136"/>
      <c r="I191" s="136"/>
      <c r="J191" s="136"/>
      <c r="K191" s="136"/>
    </row>
    <row r="192" spans="1:11">
      <c r="A192" s="136"/>
      <c r="B192" s="136"/>
      <c r="C192" s="136"/>
      <c r="D192" s="136"/>
      <c r="E192" s="136"/>
      <c r="F192" s="136"/>
      <c r="G192" s="136"/>
      <c r="H192" s="136"/>
      <c r="I192" s="136"/>
      <c r="J192" s="136"/>
      <c r="K192" s="136"/>
    </row>
    <row r="193" spans="1:11">
      <c r="A193" s="136"/>
      <c r="B193" s="136"/>
      <c r="C193" s="136"/>
      <c r="D193" s="136"/>
      <c r="E193" s="136"/>
      <c r="F193" s="136"/>
      <c r="G193" s="136"/>
      <c r="H193" s="136"/>
      <c r="I193" s="136"/>
      <c r="J193" s="136"/>
      <c r="K193" s="136"/>
    </row>
    <row r="194" spans="1:11">
      <c r="A194" s="136"/>
      <c r="B194" s="136"/>
      <c r="C194" s="136"/>
      <c r="D194" s="136"/>
      <c r="E194" s="136"/>
      <c r="F194" s="136"/>
      <c r="G194" s="136"/>
      <c r="H194" s="136"/>
      <c r="I194" s="136"/>
      <c r="J194" s="136"/>
      <c r="K194" s="136"/>
    </row>
    <row r="195" spans="1:11">
      <c r="A195" s="136"/>
      <c r="B195" s="136"/>
      <c r="C195" s="136"/>
      <c r="D195" s="136"/>
      <c r="E195" s="136"/>
      <c r="F195" s="136"/>
      <c r="G195" s="136"/>
      <c r="H195" s="136"/>
      <c r="I195" s="136"/>
      <c r="J195" s="136"/>
      <c r="K195" s="136"/>
    </row>
    <row r="196" spans="1:11">
      <c r="A196" s="136"/>
      <c r="B196" s="136"/>
      <c r="C196" s="136"/>
      <c r="D196" s="136"/>
      <c r="E196" s="136"/>
      <c r="F196" s="136"/>
      <c r="G196" s="136"/>
      <c r="H196" s="136"/>
      <c r="I196" s="136"/>
      <c r="J196" s="136"/>
      <c r="K196" s="136"/>
    </row>
    <row r="197" spans="1:11">
      <c r="A197" s="136"/>
      <c r="B197" s="136"/>
      <c r="C197" s="136"/>
      <c r="D197" s="136"/>
      <c r="E197" s="136"/>
      <c r="F197" s="136"/>
      <c r="G197" s="136"/>
      <c r="H197" s="136"/>
      <c r="I197" s="136"/>
      <c r="J197" s="136"/>
      <c r="K197" s="136"/>
    </row>
    <row r="198" spans="1:11">
      <c r="A198" s="136"/>
      <c r="B198" s="136"/>
      <c r="C198" s="136"/>
      <c r="D198" s="136"/>
      <c r="E198" s="136"/>
      <c r="F198" s="136"/>
      <c r="G198" s="136"/>
      <c r="H198" s="136"/>
      <c r="I198" s="136"/>
      <c r="J198" s="136"/>
      <c r="K198" s="136"/>
    </row>
    <row r="199" spans="1:11">
      <c r="A199" s="136"/>
      <c r="B199" s="136"/>
      <c r="C199" s="136"/>
      <c r="D199" s="136"/>
      <c r="E199" s="136"/>
      <c r="F199" s="136"/>
      <c r="G199" s="136"/>
      <c r="H199" s="136"/>
      <c r="I199" s="136"/>
      <c r="J199" s="136"/>
      <c r="K199" s="136"/>
    </row>
    <row r="200" spans="1:11">
      <c r="A200" s="136"/>
      <c r="B200" s="136"/>
      <c r="C200" s="136"/>
      <c r="D200" s="136"/>
      <c r="E200" s="136"/>
      <c r="F200" s="136"/>
      <c r="G200" s="136"/>
      <c r="H200" s="136"/>
      <c r="I200" s="136"/>
      <c r="J200" s="136"/>
      <c r="K200" s="136"/>
    </row>
    <row r="201" spans="1:11">
      <c r="A201" s="136"/>
      <c r="B201" s="136"/>
      <c r="C201" s="136"/>
      <c r="D201" s="136"/>
      <c r="E201" s="136"/>
      <c r="F201" s="136"/>
      <c r="G201" s="136"/>
      <c r="H201" s="136"/>
      <c r="I201" s="136"/>
      <c r="J201" s="136"/>
      <c r="K201" s="136"/>
    </row>
    <row r="202" spans="1:11">
      <c r="A202" s="136"/>
      <c r="B202" s="136"/>
      <c r="C202" s="136"/>
      <c r="D202" s="136"/>
      <c r="E202" s="136"/>
      <c r="F202" s="136"/>
      <c r="G202" s="136"/>
      <c r="H202" s="136"/>
      <c r="I202" s="136"/>
      <c r="J202" s="136"/>
      <c r="K202" s="136"/>
    </row>
    <row r="203" spans="1:11">
      <c r="A203" s="136"/>
      <c r="B203" s="136"/>
      <c r="C203" s="136"/>
      <c r="D203" s="136"/>
      <c r="E203" s="136"/>
      <c r="F203" s="136"/>
      <c r="G203" s="136"/>
      <c r="H203" s="136"/>
      <c r="I203" s="136"/>
      <c r="J203" s="136"/>
      <c r="K203" s="136"/>
    </row>
    <row r="204" spans="1:11">
      <c r="A204" s="136"/>
      <c r="B204" s="136"/>
      <c r="C204" s="136"/>
      <c r="D204" s="136"/>
      <c r="E204" s="136"/>
      <c r="F204" s="136"/>
      <c r="G204" s="136"/>
      <c r="H204" s="136"/>
      <c r="I204" s="136"/>
      <c r="J204" s="136"/>
      <c r="K204" s="136"/>
    </row>
    <row r="205" spans="1:11">
      <c r="A205" s="136"/>
      <c r="B205" s="136"/>
      <c r="C205" s="136"/>
      <c r="D205" s="136"/>
      <c r="E205" s="136"/>
      <c r="F205" s="136"/>
      <c r="G205" s="136"/>
      <c r="H205" s="136"/>
      <c r="I205" s="136"/>
      <c r="J205" s="136"/>
      <c r="K205" s="136"/>
    </row>
    <row r="206" spans="1:11">
      <c r="A206" s="136"/>
      <c r="B206" s="136"/>
      <c r="C206" s="136"/>
      <c r="D206" s="136"/>
      <c r="E206" s="136"/>
      <c r="F206" s="136"/>
      <c r="G206" s="136"/>
      <c r="H206" s="136"/>
      <c r="I206" s="136"/>
      <c r="J206" s="136"/>
      <c r="K206" s="136"/>
    </row>
    <row r="207" spans="1:11">
      <c r="A207" s="136"/>
      <c r="B207" s="136"/>
      <c r="C207" s="136"/>
      <c r="D207" s="136"/>
      <c r="E207" s="136"/>
      <c r="F207" s="136"/>
      <c r="G207" s="136"/>
      <c r="H207" s="136"/>
      <c r="I207" s="136"/>
      <c r="J207" s="136"/>
      <c r="K207" s="136"/>
    </row>
    <row r="208" spans="1:11">
      <c r="A208" s="136"/>
      <c r="B208" s="136"/>
      <c r="C208" s="136"/>
      <c r="D208" s="136"/>
      <c r="E208" s="136"/>
      <c r="F208" s="136"/>
      <c r="G208" s="136"/>
      <c r="H208" s="136"/>
      <c r="I208" s="136"/>
      <c r="J208" s="136"/>
      <c r="K208" s="136"/>
    </row>
    <row r="209" spans="1:11">
      <c r="A209" s="136"/>
      <c r="B209" s="136"/>
      <c r="C209" s="136"/>
      <c r="D209" s="136"/>
      <c r="E209" s="136"/>
      <c r="F209" s="136"/>
      <c r="G209" s="136"/>
      <c r="H209" s="136"/>
      <c r="I209" s="136"/>
      <c r="J209" s="136"/>
      <c r="K209" s="136"/>
    </row>
    <row r="210" spans="1:11">
      <c r="A210" s="136"/>
      <c r="B210" s="136"/>
      <c r="C210" s="136"/>
      <c r="D210" s="136"/>
      <c r="E210" s="136"/>
      <c r="F210" s="136"/>
      <c r="G210" s="136"/>
      <c r="H210" s="136"/>
      <c r="I210" s="136"/>
      <c r="J210" s="136"/>
      <c r="K210" s="136"/>
    </row>
    <row r="211" spans="1:11">
      <c r="A211" s="136"/>
      <c r="B211" s="136"/>
      <c r="C211" s="136"/>
      <c r="D211" s="136"/>
      <c r="E211" s="136"/>
      <c r="F211" s="136"/>
      <c r="G211" s="136"/>
      <c r="H211" s="136"/>
      <c r="I211" s="136"/>
      <c r="J211" s="136"/>
      <c r="K211" s="136"/>
    </row>
    <row r="212" spans="1:11">
      <c r="A212" s="136"/>
      <c r="B212" s="136"/>
      <c r="C212" s="136"/>
      <c r="D212" s="136"/>
      <c r="E212" s="136"/>
      <c r="F212" s="136"/>
      <c r="G212" s="136"/>
      <c r="H212" s="136"/>
      <c r="I212" s="136"/>
      <c r="J212" s="136"/>
      <c r="K212" s="136"/>
    </row>
    <row r="213" spans="1:11">
      <c r="A213" s="136"/>
      <c r="B213" s="136"/>
      <c r="C213" s="136"/>
      <c r="D213" s="136"/>
      <c r="E213" s="136"/>
      <c r="F213" s="136"/>
      <c r="G213" s="136"/>
      <c r="H213" s="136"/>
      <c r="I213" s="136"/>
      <c r="J213" s="136"/>
      <c r="K213" s="136"/>
    </row>
    <row r="214" spans="1:11">
      <c r="A214" s="136"/>
      <c r="B214" s="136"/>
      <c r="C214" s="136"/>
      <c r="D214" s="136"/>
      <c r="E214" s="136"/>
      <c r="F214" s="136"/>
      <c r="G214" s="136"/>
      <c r="H214" s="136"/>
      <c r="I214" s="136"/>
      <c r="J214" s="136"/>
      <c r="K214" s="136"/>
    </row>
    <row r="215" spans="1:11">
      <c r="A215" s="136"/>
      <c r="B215" s="136"/>
      <c r="C215" s="136"/>
      <c r="D215" s="136"/>
      <c r="E215" s="136"/>
      <c r="F215" s="136"/>
      <c r="G215" s="136"/>
      <c r="H215" s="136"/>
      <c r="I215" s="136"/>
      <c r="J215" s="136"/>
      <c r="K215" s="136"/>
    </row>
    <row r="216" spans="1:11">
      <c r="A216" s="136"/>
      <c r="B216" s="136"/>
      <c r="C216" s="136"/>
      <c r="D216" s="136"/>
      <c r="E216" s="136"/>
      <c r="F216" s="136"/>
      <c r="G216" s="136"/>
      <c r="H216" s="136"/>
      <c r="I216" s="136"/>
      <c r="J216" s="136"/>
      <c r="K216" s="136"/>
    </row>
    <row r="217" spans="1:11">
      <c r="A217" s="136"/>
      <c r="B217" s="136"/>
      <c r="C217" s="136"/>
      <c r="D217" s="136"/>
      <c r="E217" s="136"/>
      <c r="F217" s="136"/>
      <c r="G217" s="136"/>
      <c r="H217" s="136"/>
      <c r="I217" s="136"/>
      <c r="J217" s="136"/>
      <c r="K217" s="136"/>
    </row>
    <row r="218" spans="1:11">
      <c r="A218" s="136"/>
      <c r="B218" s="136"/>
      <c r="C218" s="136"/>
      <c r="D218" s="136"/>
      <c r="E218" s="136"/>
      <c r="F218" s="136"/>
      <c r="G218" s="136"/>
      <c r="H218" s="136"/>
      <c r="I218" s="136"/>
      <c r="J218" s="136"/>
      <c r="K218" s="136"/>
    </row>
    <row r="219" spans="1:11">
      <c r="A219" s="136"/>
      <c r="B219" s="136"/>
      <c r="C219" s="136"/>
      <c r="D219" s="136"/>
      <c r="E219" s="136"/>
      <c r="F219" s="136"/>
      <c r="G219" s="136"/>
      <c r="H219" s="136"/>
      <c r="I219" s="136"/>
      <c r="J219" s="136"/>
      <c r="K219" s="136"/>
    </row>
    <row r="220" spans="1:11">
      <c r="A220" s="136"/>
      <c r="B220" s="136"/>
      <c r="C220" s="136"/>
      <c r="D220" s="136"/>
      <c r="E220" s="136"/>
      <c r="F220" s="136"/>
      <c r="G220" s="136"/>
      <c r="H220" s="136"/>
      <c r="I220" s="136"/>
      <c r="J220" s="136"/>
      <c r="K220" s="136"/>
    </row>
    <row r="221" spans="1:11">
      <c r="A221" s="136"/>
      <c r="B221" s="136"/>
      <c r="C221" s="136"/>
      <c r="D221" s="136"/>
      <c r="E221" s="136"/>
      <c r="F221" s="136"/>
      <c r="G221" s="136"/>
      <c r="H221" s="136"/>
      <c r="I221" s="136"/>
      <c r="J221" s="136"/>
      <c r="K221" s="136"/>
    </row>
    <row r="222" spans="1:11">
      <c r="A222" s="136"/>
      <c r="B222" s="136"/>
      <c r="C222" s="136"/>
      <c r="D222" s="136"/>
      <c r="E222" s="136"/>
      <c r="F222" s="136"/>
      <c r="G222" s="136"/>
      <c r="H222" s="136"/>
      <c r="I222" s="136"/>
      <c r="J222" s="136"/>
      <c r="K222" s="136"/>
    </row>
    <row r="223" spans="1:11">
      <c r="A223" s="136"/>
      <c r="B223" s="136"/>
      <c r="C223" s="136"/>
      <c r="D223" s="136"/>
      <c r="E223" s="136"/>
      <c r="F223" s="136"/>
      <c r="G223" s="136"/>
      <c r="H223" s="136"/>
      <c r="I223" s="136"/>
      <c r="J223" s="136"/>
      <c r="K223" s="136"/>
    </row>
    <row r="224" spans="1:11">
      <c r="A224" s="136"/>
      <c r="B224" s="136"/>
      <c r="C224" s="136"/>
      <c r="D224" s="136"/>
      <c r="E224" s="136"/>
      <c r="F224" s="136"/>
      <c r="G224" s="136"/>
      <c r="H224" s="136"/>
      <c r="I224" s="136"/>
      <c r="J224" s="136"/>
      <c r="K224" s="136"/>
    </row>
    <row r="225" spans="1:11">
      <c r="A225" s="136"/>
      <c r="B225" s="136"/>
      <c r="C225" s="136"/>
      <c r="D225" s="136"/>
      <c r="E225" s="136"/>
      <c r="F225" s="136"/>
      <c r="G225" s="136"/>
      <c r="H225" s="136"/>
      <c r="I225" s="136"/>
      <c r="J225" s="136"/>
      <c r="K225" s="136"/>
    </row>
    <row r="226" spans="1:11">
      <c r="A226" s="136"/>
      <c r="B226" s="136"/>
      <c r="C226" s="136"/>
      <c r="D226" s="136"/>
      <c r="E226" s="136"/>
      <c r="F226" s="136"/>
      <c r="G226" s="136"/>
      <c r="H226" s="136"/>
      <c r="I226" s="136"/>
      <c r="J226" s="136"/>
      <c r="K226" s="136"/>
    </row>
    <row r="227" spans="1:11">
      <c r="A227" s="136"/>
      <c r="B227" s="136"/>
      <c r="C227" s="136"/>
      <c r="D227" s="136"/>
      <c r="E227" s="136"/>
      <c r="F227" s="136"/>
      <c r="G227" s="136"/>
      <c r="H227" s="136"/>
      <c r="I227" s="136"/>
      <c r="J227" s="136"/>
      <c r="K227" s="136"/>
    </row>
    <row r="228" spans="1:11">
      <c r="A228" s="136"/>
      <c r="B228" s="136"/>
      <c r="C228" s="136"/>
      <c r="D228" s="136"/>
      <c r="E228" s="136"/>
      <c r="F228" s="136"/>
      <c r="G228" s="136"/>
      <c r="H228" s="136"/>
      <c r="I228" s="136"/>
      <c r="J228" s="136"/>
      <c r="K228" s="136"/>
    </row>
    <row r="229" spans="1:11">
      <c r="A229" s="136"/>
      <c r="B229" s="136"/>
      <c r="C229" s="136"/>
      <c r="D229" s="136"/>
      <c r="E229" s="136"/>
      <c r="F229" s="136"/>
      <c r="G229" s="136"/>
      <c r="H229" s="136"/>
      <c r="I229" s="136"/>
      <c r="J229" s="136"/>
      <c r="K229" s="136"/>
    </row>
    <row r="230" spans="1:11">
      <c r="A230" s="136"/>
      <c r="B230" s="136"/>
      <c r="C230" s="136"/>
      <c r="D230" s="136"/>
      <c r="E230" s="136"/>
      <c r="F230" s="136"/>
      <c r="G230" s="136"/>
      <c r="H230" s="136"/>
      <c r="I230" s="136"/>
      <c r="J230" s="136"/>
      <c r="K230" s="136"/>
    </row>
    <row r="231" spans="1:11">
      <c r="A231" s="136"/>
      <c r="B231" s="136"/>
      <c r="C231" s="136"/>
      <c r="D231" s="136"/>
      <c r="E231" s="136"/>
      <c r="F231" s="136"/>
      <c r="G231" s="136"/>
      <c r="H231" s="136"/>
      <c r="I231" s="136"/>
      <c r="J231" s="136"/>
      <c r="K231" s="136"/>
    </row>
    <row r="232" spans="1:11">
      <c r="A232" s="136"/>
      <c r="B232" s="136"/>
      <c r="C232" s="136"/>
      <c r="D232" s="136"/>
      <c r="E232" s="136"/>
      <c r="F232" s="136"/>
      <c r="G232" s="136"/>
      <c r="H232" s="136"/>
      <c r="I232" s="136"/>
      <c r="J232" s="136"/>
      <c r="K232" s="136"/>
    </row>
    <row r="233" spans="1:11">
      <c r="A233" s="136"/>
      <c r="B233" s="136"/>
      <c r="C233" s="136"/>
      <c r="D233" s="136"/>
      <c r="E233" s="136"/>
      <c r="F233" s="136"/>
      <c r="G233" s="136"/>
      <c r="H233" s="136"/>
      <c r="I233" s="136"/>
      <c r="J233" s="136"/>
      <c r="K233" s="136"/>
    </row>
    <row r="234" spans="1:11">
      <c r="A234" s="136"/>
      <c r="B234" s="136"/>
      <c r="C234" s="136"/>
      <c r="D234" s="136"/>
      <c r="E234" s="136"/>
      <c r="F234" s="136"/>
      <c r="G234" s="136"/>
      <c r="H234" s="136"/>
      <c r="I234" s="136"/>
      <c r="J234" s="136"/>
      <c r="K234" s="136"/>
    </row>
    <row r="235" spans="1:11">
      <c r="A235" s="136"/>
      <c r="B235" s="136"/>
      <c r="C235" s="136"/>
      <c r="D235" s="136"/>
      <c r="E235" s="136"/>
      <c r="F235" s="136"/>
      <c r="G235" s="136"/>
      <c r="H235" s="136"/>
      <c r="I235" s="136"/>
      <c r="J235" s="136"/>
      <c r="K235" s="136"/>
    </row>
    <row r="236" spans="1:11">
      <c r="A236" s="136"/>
      <c r="B236" s="136"/>
      <c r="C236" s="136"/>
      <c r="D236" s="136"/>
      <c r="E236" s="136"/>
      <c r="F236" s="136"/>
      <c r="G236" s="136"/>
      <c r="H236" s="136"/>
      <c r="I236" s="136"/>
      <c r="J236" s="136"/>
      <c r="K236" s="136"/>
    </row>
    <row r="237" spans="1:11">
      <c r="A237" s="136"/>
      <c r="B237" s="136"/>
      <c r="C237" s="136"/>
      <c r="D237" s="136"/>
      <c r="E237" s="136"/>
      <c r="F237" s="136"/>
      <c r="G237" s="136"/>
      <c r="H237" s="136"/>
      <c r="I237" s="136"/>
      <c r="J237" s="136"/>
      <c r="K237" s="136"/>
    </row>
    <row r="238" spans="1:11">
      <c r="A238" s="136"/>
      <c r="B238" s="136"/>
      <c r="C238" s="136"/>
      <c r="D238" s="136"/>
      <c r="E238" s="136"/>
      <c r="F238" s="136"/>
      <c r="G238" s="136"/>
      <c r="H238" s="136"/>
      <c r="I238" s="136"/>
      <c r="J238" s="136"/>
      <c r="K238" s="136"/>
    </row>
    <row r="239" spans="1:11">
      <c r="A239" s="136"/>
      <c r="B239" s="136"/>
      <c r="C239" s="136"/>
      <c r="D239" s="136"/>
      <c r="E239" s="136"/>
      <c r="F239" s="136"/>
      <c r="G239" s="136"/>
      <c r="H239" s="136"/>
      <c r="I239" s="136"/>
      <c r="J239" s="136"/>
      <c r="K239" s="136"/>
    </row>
    <row r="240" spans="1:11">
      <c r="A240" s="136"/>
      <c r="B240" s="136"/>
      <c r="C240" s="136"/>
      <c r="D240" s="136"/>
      <c r="E240" s="136"/>
      <c r="F240" s="136"/>
      <c r="G240" s="136"/>
      <c r="H240" s="136"/>
      <c r="I240" s="136"/>
      <c r="J240" s="136"/>
      <c r="K240" s="136"/>
    </row>
    <row r="241" spans="1:11">
      <c r="A241" s="136"/>
      <c r="B241" s="136"/>
      <c r="C241" s="136"/>
      <c r="D241" s="136"/>
      <c r="E241" s="136"/>
      <c r="F241" s="136"/>
      <c r="G241" s="136"/>
      <c r="H241" s="136"/>
      <c r="I241" s="136"/>
      <c r="J241" s="136"/>
      <c r="K241" s="136"/>
    </row>
    <row r="242" spans="1:11">
      <c r="A242" s="136"/>
      <c r="B242" s="136"/>
      <c r="C242" s="136"/>
      <c r="D242" s="136"/>
      <c r="E242" s="136"/>
      <c r="F242" s="136"/>
      <c r="G242" s="136"/>
      <c r="H242" s="136"/>
      <c r="I242" s="136"/>
      <c r="J242" s="136"/>
      <c r="K242" s="136"/>
    </row>
    <row r="243" spans="1:11">
      <c r="A243" s="136"/>
      <c r="B243" s="136"/>
      <c r="C243" s="136"/>
      <c r="D243" s="136"/>
      <c r="E243" s="136"/>
      <c r="F243" s="136"/>
      <c r="G243" s="136"/>
      <c r="H243" s="136"/>
      <c r="I243" s="136"/>
      <c r="J243" s="136"/>
      <c r="K243" s="136"/>
    </row>
    <row r="244" spans="1:11">
      <c r="A244" s="136"/>
      <c r="B244" s="136"/>
      <c r="C244" s="136"/>
      <c r="D244" s="136"/>
      <c r="E244" s="136"/>
      <c r="F244" s="136"/>
      <c r="G244" s="136"/>
      <c r="H244" s="136"/>
      <c r="I244" s="136"/>
      <c r="J244" s="136"/>
      <c r="K244" s="136"/>
    </row>
    <row r="245" spans="1:11">
      <c r="A245" s="136"/>
      <c r="B245" s="136"/>
      <c r="C245" s="136"/>
      <c r="D245" s="136"/>
      <c r="E245" s="136"/>
      <c r="F245" s="136"/>
      <c r="G245" s="136"/>
      <c r="H245" s="136"/>
      <c r="I245" s="136"/>
      <c r="J245" s="136"/>
      <c r="K245" s="136"/>
    </row>
    <row r="246" spans="1:11">
      <c r="A246" s="136"/>
      <c r="B246" s="136"/>
      <c r="C246" s="136"/>
      <c r="D246" s="136"/>
      <c r="E246" s="136"/>
      <c r="F246" s="136"/>
      <c r="G246" s="136"/>
      <c r="H246" s="136"/>
      <c r="I246" s="136"/>
      <c r="J246" s="136"/>
      <c r="K246" s="136"/>
    </row>
    <row r="247" spans="1:11">
      <c r="A247" s="136"/>
      <c r="B247" s="136"/>
      <c r="C247" s="136"/>
      <c r="D247" s="136"/>
      <c r="E247" s="136"/>
      <c r="F247" s="136"/>
      <c r="G247" s="136"/>
      <c r="H247" s="136"/>
      <c r="I247" s="136"/>
      <c r="J247" s="136"/>
      <c r="K247" s="136"/>
    </row>
    <row r="248" spans="1:11">
      <c r="A248" s="136"/>
      <c r="B248" s="136"/>
      <c r="C248" s="136"/>
      <c r="D248" s="136"/>
      <c r="E248" s="136"/>
      <c r="F248" s="136"/>
      <c r="G248" s="136"/>
      <c r="H248" s="136"/>
      <c r="I248" s="136"/>
      <c r="J248" s="136"/>
      <c r="K248" s="136"/>
    </row>
    <row r="249" spans="1:11">
      <c r="A249" s="136"/>
      <c r="B249" s="136"/>
      <c r="C249" s="136"/>
      <c r="D249" s="136"/>
      <c r="E249" s="136"/>
      <c r="F249" s="136"/>
      <c r="G249" s="136"/>
      <c r="H249" s="136"/>
      <c r="I249" s="136"/>
      <c r="J249" s="136"/>
      <c r="K249" s="136"/>
    </row>
    <row r="250" spans="1:11">
      <c r="A250" s="136"/>
      <c r="B250" s="136"/>
      <c r="C250" s="136"/>
      <c r="D250" s="136"/>
      <c r="E250" s="136"/>
      <c r="F250" s="136"/>
      <c r="G250" s="136"/>
      <c r="H250" s="136"/>
      <c r="I250" s="136"/>
      <c r="J250" s="136"/>
      <c r="K250" s="136"/>
    </row>
    <row r="251" spans="1:11">
      <c r="A251" s="136"/>
      <c r="B251" s="136"/>
      <c r="C251" s="136"/>
      <c r="D251" s="136"/>
      <c r="E251" s="136"/>
      <c r="F251" s="136"/>
      <c r="G251" s="136"/>
      <c r="H251" s="136"/>
      <c r="I251" s="136"/>
      <c r="J251" s="136"/>
      <c r="K251" s="136"/>
    </row>
    <row r="252" spans="1:11">
      <c r="A252" s="136"/>
      <c r="B252" s="136"/>
      <c r="C252" s="136"/>
      <c r="D252" s="136"/>
      <c r="E252" s="136"/>
      <c r="F252" s="136"/>
      <c r="G252" s="136"/>
      <c r="H252" s="136"/>
      <c r="I252" s="136"/>
      <c r="J252" s="136"/>
      <c r="K252" s="136"/>
    </row>
    <row r="253" spans="1:11">
      <c r="A253" s="136"/>
      <c r="B253" s="136"/>
      <c r="C253" s="136"/>
      <c r="D253" s="136"/>
      <c r="E253" s="136"/>
      <c r="F253" s="136"/>
      <c r="G253" s="136"/>
      <c r="H253" s="136"/>
      <c r="I253" s="136"/>
      <c r="J253" s="136"/>
      <c r="K253" s="136"/>
    </row>
    <row r="254" spans="1:11">
      <c r="A254" s="136"/>
      <c r="B254" s="136"/>
      <c r="C254" s="136"/>
      <c r="D254" s="136"/>
      <c r="E254" s="136"/>
      <c r="F254" s="136"/>
      <c r="G254" s="136"/>
      <c r="H254" s="136"/>
      <c r="I254" s="136"/>
      <c r="J254" s="136"/>
      <c r="K254" s="136"/>
    </row>
    <row r="255" spans="1:11">
      <c r="A255" s="136"/>
      <c r="B255" s="136"/>
      <c r="C255" s="136"/>
      <c r="D255" s="136"/>
      <c r="E255" s="136"/>
      <c r="F255" s="136"/>
      <c r="G255" s="136"/>
      <c r="H255" s="136"/>
      <c r="I255" s="136"/>
      <c r="J255" s="136"/>
      <c r="K255" s="136"/>
    </row>
    <row r="256" spans="1:11">
      <c r="A256" s="136"/>
      <c r="B256" s="136"/>
      <c r="C256" s="136"/>
      <c r="D256" s="136"/>
      <c r="E256" s="136"/>
      <c r="F256" s="136"/>
      <c r="G256" s="136"/>
      <c r="H256" s="136"/>
      <c r="I256" s="136"/>
      <c r="J256" s="136"/>
      <c r="K256" s="136"/>
    </row>
    <row r="257" spans="1:11">
      <c r="A257" s="136"/>
      <c r="B257" s="136"/>
      <c r="C257" s="136"/>
      <c r="D257" s="136"/>
      <c r="E257" s="136"/>
      <c r="F257" s="136"/>
      <c r="G257" s="136"/>
      <c r="H257" s="136"/>
      <c r="I257" s="136"/>
      <c r="J257" s="136"/>
      <c r="K257" s="136"/>
    </row>
    <row r="258" spans="1:11">
      <c r="A258" s="136"/>
      <c r="B258" s="136"/>
      <c r="C258" s="136"/>
      <c r="D258" s="136"/>
      <c r="E258" s="136"/>
      <c r="F258" s="136"/>
      <c r="G258" s="136"/>
      <c r="H258" s="136"/>
      <c r="I258" s="136"/>
      <c r="J258" s="136"/>
      <c r="K258" s="136"/>
    </row>
    <row r="259" spans="1:11">
      <c r="A259" s="136"/>
      <c r="B259" s="136"/>
      <c r="C259" s="136"/>
      <c r="D259" s="136"/>
      <c r="E259" s="136"/>
      <c r="F259" s="136"/>
      <c r="G259" s="136"/>
      <c r="H259" s="136"/>
      <c r="I259" s="136"/>
      <c r="J259" s="136"/>
      <c r="K259" s="136"/>
    </row>
    <row r="260" spans="1:11">
      <c r="A260" s="136"/>
      <c r="B260" s="136"/>
      <c r="C260" s="136"/>
      <c r="D260" s="136"/>
      <c r="E260" s="136"/>
      <c r="F260" s="136"/>
      <c r="G260" s="136"/>
      <c r="H260" s="136"/>
      <c r="I260" s="136"/>
      <c r="J260" s="136"/>
      <c r="K260" s="136"/>
    </row>
    <row r="261" spans="1:11">
      <c r="A261" s="136"/>
      <c r="B261" s="136"/>
      <c r="C261" s="136"/>
      <c r="D261" s="136"/>
      <c r="E261" s="136"/>
      <c r="F261" s="136"/>
      <c r="G261" s="136"/>
      <c r="H261" s="136"/>
      <c r="I261" s="136"/>
      <c r="J261" s="136"/>
      <c r="K261" s="136"/>
    </row>
    <row r="262" spans="1:11">
      <c r="A262" s="136"/>
      <c r="B262" s="136"/>
      <c r="C262" s="136"/>
      <c r="D262" s="136"/>
      <c r="E262" s="136"/>
      <c r="F262" s="136"/>
      <c r="G262" s="136"/>
      <c r="H262" s="136"/>
      <c r="I262" s="136"/>
      <c r="J262" s="136"/>
      <c r="K262" s="136"/>
    </row>
    <row r="263" spans="1:11">
      <c r="A263" s="136"/>
      <c r="B263" s="136"/>
      <c r="C263" s="136"/>
      <c r="D263" s="136"/>
      <c r="E263" s="136"/>
      <c r="F263" s="136"/>
      <c r="G263" s="136"/>
      <c r="H263" s="136"/>
      <c r="I263" s="136"/>
      <c r="J263" s="136"/>
      <c r="K263" s="136"/>
    </row>
    <row r="264" spans="1:11">
      <c r="A264" s="136"/>
      <c r="B264" s="136"/>
      <c r="C264" s="136"/>
      <c r="D264" s="136"/>
      <c r="E264" s="136"/>
      <c r="F264" s="136"/>
      <c r="G264" s="136"/>
      <c r="H264" s="136"/>
      <c r="I264" s="136"/>
      <c r="J264" s="136"/>
      <c r="K264" s="136"/>
    </row>
    <row r="265" spans="1:11">
      <c r="A265" s="136"/>
      <c r="B265" s="136"/>
      <c r="C265" s="136"/>
      <c r="D265" s="136"/>
      <c r="E265" s="136"/>
      <c r="F265" s="136"/>
      <c r="G265" s="136"/>
      <c r="H265" s="136"/>
      <c r="I265" s="136"/>
      <c r="J265" s="136"/>
      <c r="K265" s="136"/>
    </row>
    <row r="266" spans="1:11">
      <c r="A266" s="136"/>
      <c r="B266" s="136"/>
      <c r="C266" s="136"/>
      <c r="D266" s="136"/>
      <c r="E266" s="136"/>
      <c r="F266" s="136"/>
      <c r="G266" s="136"/>
      <c r="H266" s="136"/>
      <c r="I266" s="136"/>
      <c r="J266" s="136"/>
      <c r="K266" s="136"/>
    </row>
    <row r="267" spans="1:11">
      <c r="A267" s="136"/>
      <c r="B267" s="136"/>
      <c r="C267" s="136"/>
      <c r="D267" s="136"/>
      <c r="E267" s="136"/>
      <c r="F267" s="136"/>
      <c r="G267" s="136"/>
      <c r="H267" s="136"/>
      <c r="I267" s="136"/>
      <c r="J267" s="136"/>
      <c r="K267" s="136"/>
    </row>
    <row r="268" spans="1:11">
      <c r="A268" s="136"/>
      <c r="B268" s="136"/>
      <c r="C268" s="136"/>
      <c r="D268" s="136"/>
      <c r="E268" s="136"/>
      <c r="F268" s="136"/>
      <c r="G268" s="136"/>
      <c r="H268" s="136"/>
      <c r="I268" s="136"/>
      <c r="J268" s="136"/>
    </row>
    <row r="269" spans="1:11">
      <c r="A269" s="136"/>
      <c r="B269" s="136"/>
      <c r="C269" s="136"/>
      <c r="D269" s="136"/>
      <c r="E269" s="136"/>
      <c r="F269" s="136"/>
      <c r="G269" s="136"/>
      <c r="H269" s="136"/>
      <c r="I269" s="136"/>
      <c r="J269" s="136"/>
    </row>
    <row r="270" spans="1:11">
      <c r="A270" s="136"/>
      <c r="B270" s="136"/>
      <c r="C270" s="136"/>
      <c r="D270" s="136"/>
      <c r="E270" s="136"/>
      <c r="F270" s="136"/>
      <c r="G270" s="136"/>
      <c r="H270" s="136"/>
      <c r="I270" s="136"/>
      <c r="J270" s="136"/>
    </row>
    <row r="271" spans="1:11">
      <c r="A271" s="136"/>
      <c r="B271" s="136"/>
      <c r="C271" s="136"/>
      <c r="D271" s="136"/>
      <c r="E271" s="136"/>
      <c r="F271" s="136"/>
      <c r="G271" s="136"/>
      <c r="H271" s="136"/>
      <c r="I271" s="136"/>
      <c r="J271" s="136"/>
    </row>
    <row r="272" spans="1:11">
      <c r="A272" s="136"/>
      <c r="B272" s="136"/>
      <c r="C272" s="136"/>
      <c r="D272" s="136"/>
      <c r="E272" s="136"/>
      <c r="F272" s="136"/>
      <c r="G272" s="136"/>
      <c r="H272" s="136"/>
      <c r="I272" s="136"/>
      <c r="J272" s="136"/>
    </row>
    <row r="273" spans="1:10">
      <c r="A273" s="136"/>
      <c r="B273" s="136"/>
      <c r="C273" s="136"/>
      <c r="D273" s="136"/>
      <c r="E273" s="136"/>
      <c r="F273" s="136"/>
      <c r="G273" s="136"/>
      <c r="H273" s="136"/>
      <c r="I273" s="136"/>
      <c r="J273" s="136"/>
    </row>
    <row r="274" spans="1:10">
      <c r="A274" s="136"/>
      <c r="B274" s="136"/>
      <c r="C274" s="136"/>
      <c r="D274" s="136"/>
      <c r="E274" s="136"/>
      <c r="F274" s="136"/>
      <c r="G274" s="136"/>
      <c r="H274" s="136"/>
      <c r="I274" s="136"/>
      <c r="J274" s="136"/>
    </row>
    <row r="275" spans="1:10">
      <c r="A275" s="136"/>
      <c r="B275" s="136"/>
      <c r="C275" s="136"/>
      <c r="D275" s="136"/>
      <c r="E275" s="136"/>
      <c r="F275" s="136"/>
      <c r="G275" s="136"/>
      <c r="H275" s="136"/>
      <c r="I275" s="136"/>
      <c r="J275" s="136"/>
    </row>
    <row r="276" spans="1:10">
      <c r="A276" s="136"/>
      <c r="B276" s="136"/>
      <c r="C276" s="136"/>
      <c r="D276" s="136"/>
      <c r="E276" s="136"/>
      <c r="F276" s="136"/>
      <c r="G276" s="136"/>
      <c r="H276" s="136"/>
      <c r="I276" s="136"/>
      <c r="J276" s="136"/>
    </row>
    <row r="277" spans="1:10">
      <c r="A277" s="136"/>
      <c r="B277" s="136"/>
      <c r="C277" s="136"/>
      <c r="D277" s="136"/>
      <c r="E277" s="136"/>
      <c r="F277" s="136"/>
      <c r="G277" s="136"/>
      <c r="H277" s="136"/>
      <c r="I277" s="136"/>
      <c r="J277" s="136"/>
    </row>
    <row r="278" spans="1:10">
      <c r="A278" s="136"/>
      <c r="B278" s="136"/>
      <c r="C278" s="136"/>
      <c r="D278" s="136"/>
      <c r="E278" s="136"/>
      <c r="F278" s="136"/>
      <c r="G278" s="136"/>
      <c r="H278" s="136"/>
      <c r="I278" s="136"/>
      <c r="J278" s="136"/>
    </row>
    <row r="279" spans="1:10">
      <c r="A279" s="136"/>
      <c r="B279" s="136"/>
      <c r="C279" s="136"/>
      <c r="D279" s="136"/>
      <c r="E279" s="136"/>
      <c r="F279" s="136"/>
      <c r="G279" s="136"/>
      <c r="H279" s="136"/>
      <c r="I279" s="136"/>
      <c r="J279" s="136"/>
    </row>
    <row r="280" spans="1:10">
      <c r="A280" s="136"/>
      <c r="B280" s="136"/>
      <c r="C280" s="136"/>
      <c r="D280" s="136"/>
      <c r="E280" s="136"/>
      <c r="F280" s="136"/>
      <c r="G280" s="136"/>
      <c r="H280" s="136"/>
      <c r="I280" s="136"/>
      <c r="J280" s="136"/>
    </row>
    <row r="281" spans="1:10">
      <c r="A281" s="136"/>
      <c r="B281" s="136"/>
      <c r="C281" s="136"/>
      <c r="D281" s="136"/>
      <c r="E281" s="136"/>
      <c r="F281" s="136"/>
      <c r="G281" s="136"/>
      <c r="H281" s="136"/>
      <c r="I281" s="136"/>
      <c r="J281" s="136"/>
    </row>
    <row r="282" spans="1:10">
      <c r="A282" s="136"/>
      <c r="B282" s="136"/>
      <c r="C282" s="136"/>
      <c r="D282" s="136"/>
      <c r="E282" s="136"/>
      <c r="F282" s="136"/>
      <c r="G282" s="136"/>
      <c r="H282" s="136"/>
      <c r="I282" s="136"/>
      <c r="J282" s="136"/>
    </row>
    <row r="283" spans="1:10">
      <c r="A283" s="136"/>
      <c r="B283" s="136"/>
      <c r="C283" s="136"/>
      <c r="D283" s="136"/>
      <c r="E283" s="136"/>
      <c r="F283" s="136"/>
      <c r="G283" s="136"/>
      <c r="H283" s="136"/>
      <c r="I283" s="136"/>
      <c r="J283" s="136"/>
    </row>
    <row r="284" spans="1:10">
      <c r="A284" s="136"/>
      <c r="B284" s="136"/>
      <c r="C284" s="136"/>
      <c r="D284" s="136"/>
      <c r="E284" s="136"/>
      <c r="F284" s="136"/>
      <c r="G284" s="136"/>
      <c r="H284" s="136"/>
      <c r="I284" s="136"/>
      <c r="J284" s="136"/>
    </row>
    <row r="285" spans="1:10">
      <c r="A285" s="136"/>
      <c r="B285" s="136"/>
      <c r="C285" s="136"/>
      <c r="D285" s="136"/>
      <c r="E285" s="136"/>
      <c r="F285" s="136"/>
      <c r="G285" s="136"/>
      <c r="H285" s="136"/>
      <c r="I285" s="136"/>
      <c r="J285" s="136"/>
    </row>
    <row r="286" spans="1:10">
      <c r="A286" s="136"/>
      <c r="B286" s="136"/>
      <c r="C286" s="136"/>
      <c r="D286" s="136"/>
      <c r="E286" s="136"/>
      <c r="F286" s="136"/>
      <c r="G286" s="136"/>
      <c r="H286" s="136"/>
      <c r="I286" s="136"/>
      <c r="J286" s="136"/>
    </row>
    <row r="287" spans="1:10">
      <c r="A287" s="136"/>
      <c r="B287" s="136"/>
      <c r="C287" s="136"/>
      <c r="D287" s="136"/>
      <c r="E287" s="136"/>
      <c r="F287" s="136"/>
      <c r="G287" s="136"/>
      <c r="H287" s="136"/>
      <c r="I287" s="136"/>
      <c r="J287" s="136"/>
    </row>
    <row r="288" spans="1:10">
      <c r="A288" s="136"/>
      <c r="B288" s="136"/>
      <c r="C288" s="136"/>
      <c r="D288" s="136"/>
      <c r="E288" s="136"/>
      <c r="F288" s="136"/>
      <c r="G288" s="136"/>
      <c r="H288" s="136"/>
      <c r="I288" s="136"/>
      <c r="J288" s="136"/>
    </row>
    <row r="289" spans="1:10">
      <c r="A289" s="136"/>
      <c r="B289" s="136"/>
      <c r="C289" s="136"/>
      <c r="D289" s="136"/>
      <c r="E289" s="136"/>
      <c r="F289" s="136"/>
      <c r="G289" s="136"/>
      <c r="H289" s="136"/>
      <c r="I289" s="136"/>
      <c r="J289" s="136"/>
    </row>
    <row r="290" spans="1:10">
      <c r="A290" s="136"/>
      <c r="B290" s="136"/>
      <c r="C290" s="136"/>
      <c r="D290" s="136"/>
      <c r="E290" s="136"/>
      <c r="F290" s="136"/>
      <c r="G290" s="136"/>
      <c r="H290" s="136"/>
      <c r="I290" s="136"/>
      <c r="J290" s="136"/>
    </row>
    <row r="291" spans="1:10">
      <c r="A291" s="136"/>
      <c r="B291" s="136"/>
      <c r="C291" s="136"/>
      <c r="D291" s="136"/>
      <c r="E291" s="136"/>
      <c r="F291" s="136"/>
      <c r="G291" s="136"/>
      <c r="H291" s="136"/>
      <c r="I291" s="136"/>
      <c r="J291" s="136"/>
    </row>
    <row r="292" spans="1:10">
      <c r="A292" s="136"/>
      <c r="B292" s="136"/>
      <c r="C292" s="136"/>
      <c r="D292" s="136"/>
      <c r="E292" s="136"/>
      <c r="F292" s="136"/>
      <c r="G292" s="136"/>
      <c r="H292" s="136"/>
      <c r="I292" s="136"/>
      <c r="J292" s="136"/>
    </row>
    <row r="293" spans="1:10">
      <c r="A293" s="136"/>
      <c r="B293" s="136"/>
      <c r="C293" s="136"/>
      <c r="D293" s="136"/>
      <c r="E293" s="136"/>
      <c r="F293" s="136"/>
      <c r="G293" s="136"/>
      <c r="H293" s="136"/>
      <c r="I293" s="136"/>
      <c r="J293" s="136"/>
    </row>
    <row r="294" spans="1:10">
      <c r="A294" s="136"/>
      <c r="B294" s="136"/>
      <c r="C294" s="136"/>
      <c r="D294" s="136"/>
      <c r="E294" s="136"/>
      <c r="F294" s="136"/>
      <c r="G294" s="136"/>
      <c r="H294" s="136"/>
      <c r="I294" s="136"/>
      <c r="J294" s="136"/>
    </row>
    <row r="295" spans="1:10">
      <c r="A295" s="136"/>
      <c r="B295" s="136"/>
      <c r="C295" s="136"/>
      <c r="D295" s="136"/>
      <c r="E295" s="136"/>
      <c r="F295" s="136"/>
      <c r="G295" s="136"/>
      <c r="H295" s="136"/>
      <c r="I295" s="136"/>
      <c r="J295" s="136"/>
    </row>
    <row r="296" spans="1:10">
      <c r="A296" s="136"/>
      <c r="B296" s="136"/>
      <c r="C296" s="136"/>
      <c r="D296" s="136"/>
      <c r="E296" s="136"/>
      <c r="F296" s="136"/>
      <c r="G296" s="136"/>
      <c r="H296" s="136"/>
      <c r="I296" s="136"/>
      <c r="J296" s="136"/>
    </row>
    <row r="297" spans="1:10">
      <c r="A297" s="136"/>
      <c r="B297" s="136"/>
      <c r="C297" s="136"/>
      <c r="D297" s="136"/>
      <c r="E297" s="136"/>
      <c r="F297" s="136"/>
      <c r="G297" s="136"/>
      <c r="H297" s="136"/>
      <c r="I297" s="136"/>
      <c r="J297" s="136"/>
    </row>
    <row r="298" spans="1:10">
      <c r="A298" s="136"/>
      <c r="B298" s="136"/>
      <c r="C298" s="136"/>
      <c r="D298" s="136"/>
      <c r="E298" s="136"/>
      <c r="F298" s="136"/>
      <c r="G298" s="136"/>
      <c r="H298" s="136"/>
      <c r="I298" s="136"/>
      <c r="J298" s="136"/>
    </row>
    <row r="299" spans="1:10">
      <c r="A299" s="136"/>
      <c r="B299" s="136"/>
      <c r="C299" s="136"/>
      <c r="D299" s="136"/>
      <c r="E299" s="136"/>
      <c r="F299" s="136"/>
      <c r="G299" s="136"/>
      <c r="H299" s="136"/>
      <c r="I299" s="136"/>
      <c r="J299" s="136"/>
    </row>
    <row r="300" spans="1:10">
      <c r="A300" s="136"/>
      <c r="B300" s="136"/>
      <c r="C300" s="136"/>
      <c r="D300" s="136"/>
      <c r="E300" s="136"/>
      <c r="F300" s="136"/>
      <c r="G300" s="136"/>
      <c r="H300" s="136"/>
      <c r="I300" s="136"/>
      <c r="J300" s="136"/>
    </row>
    <row r="301" spans="1:10">
      <c r="A301" s="136"/>
      <c r="B301" s="136"/>
      <c r="C301" s="136"/>
      <c r="D301" s="136"/>
      <c r="E301" s="136"/>
      <c r="F301" s="136"/>
      <c r="G301" s="136"/>
      <c r="H301" s="136"/>
      <c r="I301" s="136"/>
      <c r="J301" s="136"/>
    </row>
    <row r="302" spans="1:10">
      <c r="A302" s="136"/>
      <c r="B302" s="136"/>
      <c r="C302" s="136"/>
      <c r="D302" s="136"/>
      <c r="E302" s="136"/>
      <c r="F302" s="136"/>
      <c r="G302" s="136"/>
      <c r="H302" s="136"/>
      <c r="I302" s="136"/>
      <c r="J302" s="136"/>
    </row>
    <row r="303" spans="1:10">
      <c r="A303" s="136"/>
      <c r="B303" s="136"/>
      <c r="C303" s="136"/>
      <c r="D303" s="136"/>
      <c r="E303" s="136"/>
      <c r="F303" s="136"/>
      <c r="G303" s="136"/>
      <c r="H303" s="136"/>
      <c r="I303" s="136"/>
      <c r="J303" s="136"/>
    </row>
    <row r="304" spans="1:10">
      <c r="A304" s="136"/>
      <c r="B304" s="136"/>
      <c r="C304" s="136"/>
      <c r="D304" s="136"/>
      <c r="E304" s="136"/>
      <c r="F304" s="136"/>
      <c r="G304" s="136"/>
      <c r="H304" s="136"/>
      <c r="I304" s="136"/>
      <c r="J304" s="136"/>
    </row>
    <row r="305" spans="1:7">
      <c r="A305" s="144"/>
      <c r="B305" s="144"/>
      <c r="C305" s="144"/>
      <c r="D305" s="144"/>
      <c r="E305" s="145"/>
      <c r="F305" s="145"/>
      <c r="G305" s="145"/>
    </row>
    <row r="306" spans="1:7">
      <c r="A306" s="144"/>
      <c r="B306" s="144"/>
      <c r="C306" s="144"/>
      <c r="D306" s="144"/>
      <c r="E306" s="145"/>
      <c r="F306" s="145"/>
      <c r="G306" s="145"/>
    </row>
    <row r="307" spans="1:7">
      <c r="A307" s="144"/>
      <c r="B307" s="144"/>
      <c r="C307" s="144"/>
      <c r="D307" s="144"/>
      <c r="E307" s="145"/>
      <c r="F307" s="145"/>
      <c r="G307" s="145"/>
    </row>
    <row r="308" spans="1:7">
      <c r="A308" s="144"/>
      <c r="B308" s="144"/>
      <c r="C308" s="144"/>
      <c r="D308" s="144"/>
      <c r="E308" s="145"/>
      <c r="F308" s="145"/>
      <c r="G308" s="145"/>
    </row>
    <row r="309" spans="1:7">
      <c r="A309" s="144"/>
      <c r="B309" s="144"/>
      <c r="C309" s="144"/>
      <c r="D309" s="144"/>
      <c r="E309" s="145"/>
      <c r="F309" s="145"/>
      <c r="G309" s="145"/>
    </row>
    <row r="310" spans="1:7">
      <c r="A310" s="144"/>
      <c r="B310" s="144"/>
      <c r="C310" s="144"/>
      <c r="D310" s="144"/>
      <c r="E310" s="145"/>
      <c r="F310" s="145"/>
      <c r="G310" s="145"/>
    </row>
    <row r="311" spans="1:7">
      <c r="A311" s="144"/>
      <c r="B311" s="144"/>
      <c r="C311" s="144"/>
      <c r="D311" s="144"/>
      <c r="E311" s="145"/>
      <c r="F311" s="145"/>
      <c r="G311" s="145"/>
    </row>
    <row r="312" spans="1:7">
      <c r="A312" s="144"/>
      <c r="B312" s="144"/>
      <c r="C312" s="144"/>
      <c r="D312" s="144"/>
      <c r="E312" s="145"/>
      <c r="F312" s="145"/>
      <c r="G312" s="145"/>
    </row>
    <row r="313" spans="1:7">
      <c r="A313" s="144"/>
      <c r="B313" s="144"/>
      <c r="C313" s="144"/>
      <c r="D313" s="144"/>
      <c r="E313" s="145"/>
      <c r="F313" s="145"/>
      <c r="G313" s="145"/>
    </row>
    <row r="314" spans="1:7">
      <c r="A314" s="144"/>
      <c r="B314" s="144"/>
      <c r="C314" s="144"/>
      <c r="D314" s="144"/>
      <c r="E314" s="145"/>
      <c r="F314" s="145"/>
      <c r="G314" s="145"/>
    </row>
    <row r="315" spans="1:7">
      <c r="A315" s="144"/>
      <c r="B315" s="144"/>
      <c r="C315" s="144"/>
      <c r="D315" s="144"/>
      <c r="E315" s="145"/>
      <c r="F315" s="145"/>
      <c r="G315" s="145"/>
    </row>
    <row r="316" spans="1:7">
      <c r="A316" s="144"/>
      <c r="B316" s="144"/>
      <c r="C316" s="144"/>
      <c r="D316" s="144"/>
      <c r="E316" s="145"/>
      <c r="F316" s="145"/>
      <c r="G316" s="145"/>
    </row>
    <row r="317" spans="1:7">
      <c r="A317" s="144"/>
      <c r="B317" s="144"/>
      <c r="C317" s="144"/>
      <c r="D317" s="144"/>
      <c r="E317" s="145"/>
      <c r="F317" s="145"/>
      <c r="G317" s="145"/>
    </row>
    <row r="318" spans="1:7">
      <c r="A318" s="145"/>
      <c r="B318" s="145"/>
      <c r="C318" s="145"/>
      <c r="D318" s="146"/>
      <c r="E318" s="145"/>
      <c r="F318" s="145"/>
      <c r="G318" s="145"/>
    </row>
    <row r="319" spans="1:7">
      <c r="A319" s="145"/>
      <c r="B319" s="145"/>
      <c r="C319" s="145"/>
      <c r="D319" s="145"/>
      <c r="E319" s="145"/>
      <c r="F319" s="145"/>
      <c r="G319" s="145"/>
    </row>
    <row r="320" spans="1:7">
      <c r="A320" s="145"/>
      <c r="B320" s="145"/>
      <c r="C320" s="145"/>
      <c r="D320" s="145"/>
      <c r="E320" s="145"/>
      <c r="F320" s="145"/>
      <c r="G320" s="145"/>
    </row>
    <row r="321" spans="1:11">
      <c r="A321" s="145"/>
      <c r="B321" s="145"/>
      <c r="C321" s="145"/>
      <c r="D321" s="145"/>
      <c r="E321" s="145"/>
      <c r="F321" s="145"/>
      <c r="G321" s="145"/>
    </row>
    <row r="322" spans="1:11">
      <c r="A322" s="145"/>
      <c r="B322" s="145"/>
      <c r="C322" s="145"/>
      <c r="D322" s="145"/>
      <c r="E322" s="145"/>
      <c r="F322" s="145"/>
      <c r="G322" s="145"/>
    </row>
    <row r="323" spans="1:11">
      <c r="A323" s="145"/>
      <c r="B323" s="145"/>
      <c r="C323" s="145"/>
      <c r="D323" s="145"/>
      <c r="E323" s="145"/>
      <c r="F323" s="145"/>
      <c r="G323" s="145"/>
    </row>
    <row r="324" spans="1:11">
      <c r="A324" s="147"/>
      <c r="B324" s="145"/>
      <c r="C324" s="145"/>
      <c r="D324" s="145"/>
      <c r="E324" s="145"/>
      <c r="F324" s="145"/>
      <c r="G324" s="145"/>
    </row>
    <row r="325" spans="1:11">
      <c r="A325" s="144"/>
      <c r="B325" s="145"/>
      <c r="C325" s="145"/>
      <c r="D325" s="145"/>
      <c r="E325" s="145"/>
      <c r="F325" s="145"/>
      <c r="G325" s="145"/>
      <c r="K325" s="145"/>
    </row>
    <row r="326" spans="1:11">
      <c r="A326" s="144"/>
      <c r="B326" s="145"/>
      <c r="C326" s="145"/>
      <c r="D326" s="145"/>
      <c r="E326" s="145"/>
      <c r="F326" s="145"/>
      <c r="G326" s="145"/>
    </row>
    <row r="327" spans="1:11">
      <c r="A327" s="146"/>
      <c r="B327" s="145"/>
      <c r="C327" s="145"/>
      <c r="D327" s="145"/>
      <c r="E327" s="145"/>
      <c r="F327" s="145"/>
      <c r="G327" s="145"/>
    </row>
    <row r="328" spans="1:11">
      <c r="A328" s="144"/>
      <c r="B328" s="145"/>
      <c r="C328" s="145"/>
      <c r="D328" s="145"/>
      <c r="E328" s="145"/>
      <c r="F328" s="145"/>
      <c r="G328" s="145"/>
    </row>
    <row r="329" spans="1:11">
      <c r="A329" s="144"/>
      <c r="B329" s="145"/>
      <c r="C329" s="145"/>
      <c r="D329" s="145"/>
      <c r="E329" s="145"/>
      <c r="F329" s="145"/>
      <c r="G329" s="145"/>
    </row>
    <row r="330" spans="1:11">
      <c r="A330" s="144"/>
      <c r="B330" s="145"/>
      <c r="C330" s="145"/>
      <c r="D330" s="145"/>
      <c r="E330" s="145"/>
      <c r="F330" s="145"/>
      <c r="G330" s="145"/>
    </row>
    <row r="331" spans="1:11">
      <c r="A331" s="144"/>
      <c r="B331" s="145"/>
      <c r="C331" s="145"/>
      <c r="D331" s="145"/>
      <c r="E331" s="145"/>
      <c r="F331" s="145"/>
      <c r="G331" s="145"/>
    </row>
    <row r="332" spans="1:11">
      <c r="A332" s="147"/>
      <c r="B332" s="145"/>
      <c r="C332" s="145"/>
      <c r="D332" s="145"/>
      <c r="E332" s="145"/>
      <c r="F332" s="145"/>
      <c r="G332" s="145"/>
    </row>
    <row r="333" spans="1:11">
      <c r="A333" s="144"/>
      <c r="B333" s="145"/>
      <c r="C333" s="145"/>
      <c r="D333" s="145"/>
      <c r="E333" s="145"/>
      <c r="F333" s="145"/>
      <c r="G333" s="145"/>
    </row>
    <row r="334" spans="1:11">
      <c r="A334" s="144"/>
      <c r="B334" s="145"/>
      <c r="C334" s="145"/>
      <c r="D334" s="145"/>
      <c r="E334" s="145"/>
      <c r="F334" s="145"/>
      <c r="G334" s="145"/>
    </row>
    <row r="335" spans="1:11">
      <c r="A335" s="146"/>
      <c r="B335" s="145"/>
      <c r="C335" s="145"/>
      <c r="D335" s="145"/>
      <c r="E335" s="145"/>
      <c r="F335" s="145"/>
      <c r="G335" s="145"/>
    </row>
    <row r="336" spans="1:11">
      <c r="A336" s="145"/>
      <c r="B336" s="145"/>
      <c r="C336" s="145"/>
      <c r="D336" s="145"/>
      <c r="E336" s="145"/>
      <c r="F336" s="145"/>
      <c r="G336" s="145"/>
    </row>
    <row r="337" spans="1:7">
      <c r="A337" s="145"/>
      <c r="B337" s="145"/>
      <c r="C337" s="145"/>
      <c r="D337" s="145"/>
      <c r="E337" s="145"/>
      <c r="F337" s="145"/>
      <c r="G337" s="145"/>
    </row>
    <row r="338" spans="1:7">
      <c r="A338" s="145"/>
      <c r="B338" s="145"/>
      <c r="C338" s="145"/>
      <c r="D338" s="145"/>
      <c r="E338" s="145"/>
      <c r="F338" s="145"/>
      <c r="G338" s="145"/>
    </row>
    <row r="339" spans="1:7">
      <c r="A339" s="145"/>
      <c r="B339" s="145"/>
      <c r="C339" s="145"/>
      <c r="D339" s="145"/>
      <c r="E339" s="145"/>
      <c r="F339" s="145"/>
      <c r="G339" s="145"/>
    </row>
    <row r="340" spans="1:7">
      <c r="A340" s="147"/>
      <c r="B340" s="145"/>
      <c r="C340" s="145"/>
      <c r="D340" s="145"/>
      <c r="E340" s="145"/>
      <c r="F340" s="145"/>
      <c r="G340" s="145"/>
    </row>
    <row r="341" spans="1:7">
      <c r="A341" s="144"/>
      <c r="B341" s="145"/>
      <c r="C341" s="145"/>
      <c r="D341" s="145"/>
      <c r="E341" s="145"/>
      <c r="F341" s="145"/>
      <c r="G341" s="145"/>
    </row>
    <row r="342" spans="1:7">
      <c r="A342" s="144"/>
      <c r="B342" s="145"/>
      <c r="C342" s="145"/>
      <c r="D342" s="145"/>
      <c r="E342" s="145"/>
      <c r="F342" s="145"/>
      <c r="G342" s="145"/>
    </row>
    <row r="343" spans="1:7">
      <c r="A343" s="146"/>
      <c r="B343" s="145"/>
      <c r="C343" s="145"/>
      <c r="D343" s="145"/>
      <c r="E343" s="145"/>
      <c r="F343" s="145"/>
      <c r="G343" s="145"/>
    </row>
    <row r="344" spans="1:7">
      <c r="A344" s="145"/>
      <c r="B344" s="145"/>
      <c r="C344" s="145"/>
      <c r="D344" s="145"/>
      <c r="E344" s="145"/>
      <c r="F344" s="145"/>
      <c r="G344" s="145"/>
    </row>
    <row r="345" spans="1:7">
      <c r="A345" s="145"/>
      <c r="B345" s="145"/>
      <c r="C345" s="145"/>
      <c r="D345" s="145"/>
      <c r="E345" s="145"/>
      <c r="F345" s="145"/>
      <c r="G345" s="145"/>
    </row>
    <row r="346" spans="1:7">
      <c r="A346" s="145"/>
      <c r="B346" s="145"/>
      <c r="C346" s="145"/>
      <c r="D346" s="145"/>
      <c r="E346" s="145"/>
      <c r="F346" s="145"/>
      <c r="G346" s="145"/>
    </row>
    <row r="347" spans="1:7">
      <c r="A347" s="145"/>
      <c r="B347" s="145"/>
      <c r="C347" s="145"/>
      <c r="D347" s="145"/>
      <c r="E347" s="145"/>
      <c r="F347" s="145"/>
      <c r="G347" s="145"/>
    </row>
    <row r="348" spans="1:7">
      <c r="A348" s="147"/>
      <c r="B348" s="145"/>
      <c r="C348" s="148"/>
      <c r="D348" s="145"/>
      <c r="E348" s="145"/>
      <c r="F348" s="145"/>
      <c r="G348" s="145"/>
    </row>
    <row r="349" spans="1:7">
      <c r="A349" s="144"/>
      <c r="B349" s="145"/>
    </row>
    <row r="350" spans="1:7">
      <c r="A350" s="144"/>
      <c r="B350" s="145"/>
      <c r="C350" s="145"/>
      <c r="D350" s="145"/>
      <c r="E350" s="145"/>
      <c r="F350" s="145"/>
      <c r="G350" s="145"/>
    </row>
    <row r="351" spans="1:7">
      <c r="A351" s="144"/>
      <c r="B351" s="145"/>
      <c r="C351" s="145"/>
      <c r="D351" s="145"/>
      <c r="E351" s="145"/>
      <c r="F351" s="145"/>
      <c r="G351" s="145"/>
    </row>
    <row r="352" spans="1:7">
      <c r="A352" s="144"/>
      <c r="B352" s="145"/>
      <c r="C352" s="145"/>
      <c r="D352" s="145"/>
      <c r="E352" s="145"/>
      <c r="F352" s="145"/>
      <c r="G352" s="145"/>
    </row>
    <row r="353" spans="1:10">
      <c r="A353" s="144"/>
      <c r="B353" s="145"/>
      <c r="C353" s="145"/>
      <c r="D353" s="145"/>
      <c r="E353" s="145"/>
      <c r="F353" s="145"/>
      <c r="G353" s="145"/>
    </row>
    <row r="354" spans="1:10">
      <c r="A354" s="144"/>
      <c r="B354" s="145"/>
      <c r="C354" s="145"/>
      <c r="D354" s="145"/>
      <c r="E354" s="145"/>
      <c r="F354" s="145"/>
      <c r="G354" s="145"/>
    </row>
    <row r="355" spans="1:10">
      <c r="A355" s="144"/>
      <c r="B355" s="145"/>
      <c r="C355" s="145"/>
      <c r="D355" s="145"/>
      <c r="E355" s="145"/>
      <c r="F355" s="145"/>
      <c r="G355" s="145"/>
    </row>
    <row r="356" spans="1:10">
      <c r="A356" s="144"/>
      <c r="B356" s="145"/>
      <c r="C356" s="145"/>
      <c r="D356" s="145"/>
      <c r="E356" s="145"/>
      <c r="F356" s="145"/>
      <c r="G356" s="145"/>
    </row>
    <row r="357" spans="1:10">
      <c r="A357" s="146"/>
      <c r="B357" s="145"/>
      <c r="C357" s="145"/>
      <c r="D357" s="145"/>
      <c r="E357" s="145"/>
      <c r="F357" s="145"/>
      <c r="G357" s="145"/>
    </row>
    <row r="358" spans="1:10">
      <c r="C358" s="145"/>
      <c r="D358" s="145"/>
      <c r="E358" s="145"/>
      <c r="F358" s="145"/>
      <c r="G358" s="145"/>
    </row>
    <row r="359" spans="1:10">
      <c r="C359" s="145"/>
      <c r="D359" s="145"/>
      <c r="E359" s="145"/>
      <c r="F359" s="145"/>
      <c r="G359" s="145"/>
    </row>
    <row r="360" spans="1:10">
      <c r="C360" s="145"/>
      <c r="D360" s="145"/>
      <c r="E360" s="145"/>
      <c r="F360" s="145"/>
      <c r="G360" s="145"/>
    </row>
    <row r="361" spans="1:10">
      <c r="C361" s="145"/>
      <c r="D361" s="145"/>
      <c r="E361" s="145"/>
      <c r="F361" s="145"/>
      <c r="G361" s="145"/>
    </row>
    <row r="362" spans="1:10">
      <c r="A362" s="144"/>
      <c r="B362" s="149"/>
      <c r="C362" s="144"/>
      <c r="D362" s="149"/>
      <c r="E362" s="144"/>
      <c r="F362" s="149"/>
      <c r="G362" s="149"/>
      <c r="H362" s="146"/>
      <c r="I362" s="145"/>
      <c r="J362" s="145"/>
    </row>
    <row r="363" spans="1:10">
      <c r="A363" s="150"/>
      <c r="C363" s="145"/>
      <c r="D363" s="145"/>
      <c r="E363" s="145"/>
      <c r="F363" s="145"/>
      <c r="G363" s="145"/>
    </row>
    <row r="364" spans="1:10">
      <c r="C364" s="145"/>
      <c r="D364" s="145"/>
      <c r="E364" s="145"/>
      <c r="F364" s="145"/>
      <c r="G364" s="145"/>
    </row>
    <row r="365" spans="1:10">
      <c r="C365" s="145"/>
      <c r="D365" s="145"/>
      <c r="E365" s="145"/>
      <c r="F365" s="145"/>
      <c r="G365" s="145"/>
    </row>
    <row r="366" spans="1:10">
      <c r="A366" s="151"/>
      <c r="B366" s="151"/>
      <c r="C366" s="151"/>
      <c r="D366" s="151"/>
      <c r="E366" s="151"/>
      <c r="F366" s="151"/>
      <c r="G366" s="151"/>
      <c r="H366" s="151"/>
    </row>
    <row r="367" spans="1:10">
      <c r="A367" s="151"/>
      <c r="B367" s="151"/>
      <c r="C367" s="151"/>
      <c r="D367" s="151"/>
      <c r="E367" s="151"/>
      <c r="F367" s="151"/>
      <c r="G367" s="151"/>
      <c r="H367" s="151"/>
    </row>
    <row r="368" spans="1:10">
      <c r="A368" s="145"/>
      <c r="B368" s="145"/>
      <c r="C368" s="145"/>
      <c r="D368" s="145"/>
      <c r="E368" s="145"/>
      <c r="F368" s="145"/>
      <c r="G368" s="145"/>
    </row>
    <row r="369" spans="1:7">
      <c r="A369" s="147"/>
      <c r="B369" s="145"/>
      <c r="C369" s="145"/>
      <c r="D369" s="145"/>
      <c r="E369" s="145"/>
      <c r="F369" s="145"/>
      <c r="G369" s="145"/>
    </row>
    <row r="370" spans="1:7">
      <c r="A370" s="144"/>
      <c r="B370" s="145"/>
      <c r="C370" s="145"/>
      <c r="D370" s="145"/>
      <c r="E370" s="145"/>
      <c r="F370" s="145"/>
      <c r="G370" s="145"/>
    </row>
    <row r="371" spans="1:7">
      <c r="A371" s="144"/>
      <c r="B371" s="145"/>
      <c r="C371" s="145"/>
      <c r="D371" s="145"/>
      <c r="E371" s="145"/>
      <c r="F371" s="145"/>
      <c r="G371" s="145"/>
    </row>
    <row r="372" spans="1:7">
      <c r="A372" s="144"/>
      <c r="B372" s="145"/>
      <c r="C372" s="145"/>
      <c r="D372" s="145"/>
      <c r="E372" s="145"/>
      <c r="F372" s="145"/>
      <c r="G372" s="145"/>
    </row>
    <row r="373" spans="1:7">
      <c r="A373" s="144"/>
      <c r="B373" s="145"/>
      <c r="C373" s="145"/>
      <c r="D373" s="145"/>
      <c r="E373" s="145"/>
      <c r="F373" s="145"/>
      <c r="G373" s="145"/>
    </row>
    <row r="374" spans="1:7">
      <c r="A374" s="146"/>
      <c r="B374" s="145"/>
      <c r="C374" s="145"/>
      <c r="D374" s="145"/>
      <c r="E374" s="145"/>
      <c r="F374" s="145"/>
      <c r="G374" s="145"/>
    </row>
    <row r="375" spans="1:7">
      <c r="A375" s="145"/>
      <c r="B375" s="145"/>
      <c r="C375" s="145"/>
      <c r="D375" s="145"/>
      <c r="E375" s="145"/>
      <c r="F375" s="145"/>
      <c r="G375" s="145"/>
    </row>
    <row r="376" spans="1:7">
      <c r="A376" s="145"/>
      <c r="B376" s="145"/>
      <c r="C376" s="145"/>
      <c r="D376" s="145"/>
      <c r="E376" s="145"/>
      <c r="F376" s="145"/>
      <c r="G376" s="145"/>
    </row>
    <row r="377" spans="1:7">
      <c r="A377" s="145"/>
      <c r="B377" s="145"/>
      <c r="C377" s="145"/>
      <c r="D377" s="145"/>
      <c r="E377" s="145"/>
      <c r="F377" s="145"/>
      <c r="G377" s="145"/>
    </row>
    <row r="378" spans="1:7">
      <c r="A378" s="145"/>
      <c r="B378" s="145"/>
      <c r="C378" s="145"/>
      <c r="D378" s="145"/>
      <c r="E378" s="145"/>
      <c r="F378" s="145"/>
      <c r="G378" s="145"/>
    </row>
    <row r="379" spans="1:7">
      <c r="A379" s="145"/>
      <c r="B379" s="145"/>
      <c r="C379" s="145"/>
      <c r="D379" s="145"/>
      <c r="E379" s="145"/>
      <c r="F379" s="145"/>
      <c r="G379" s="145"/>
    </row>
    <row r="380" spans="1:7">
      <c r="A380" s="147"/>
      <c r="B380" s="147"/>
      <c r="C380" s="147"/>
      <c r="D380" s="147"/>
      <c r="E380" s="145"/>
      <c r="F380" s="145"/>
      <c r="G380" s="145"/>
    </row>
    <row r="381" spans="1:7">
      <c r="A381" s="144"/>
      <c r="B381" s="144"/>
      <c r="C381" s="144"/>
      <c r="D381" s="144"/>
      <c r="E381" s="145"/>
      <c r="F381" s="145"/>
      <c r="G381" s="145"/>
    </row>
    <row r="382" spans="1:7">
      <c r="A382" s="144"/>
      <c r="B382" s="144"/>
      <c r="C382" s="144"/>
      <c r="D382" s="144"/>
      <c r="E382" s="145"/>
      <c r="F382" s="145"/>
      <c r="G382" s="145"/>
    </row>
    <row r="383" spans="1:7">
      <c r="A383" s="144"/>
      <c r="B383" s="144"/>
      <c r="C383" s="144"/>
      <c r="D383" s="144"/>
      <c r="E383" s="145"/>
      <c r="F383" s="145"/>
      <c r="G383" s="145"/>
    </row>
    <row r="384" spans="1:7">
      <c r="A384" s="144"/>
      <c r="B384" s="144"/>
      <c r="C384" s="144"/>
      <c r="D384" s="144"/>
      <c r="E384" s="145"/>
      <c r="F384" s="145"/>
      <c r="G384" s="145"/>
    </row>
    <row r="385" spans="1:7">
      <c r="A385" s="144"/>
      <c r="B385" s="144"/>
      <c r="C385" s="144"/>
      <c r="D385" s="144"/>
      <c r="E385" s="145"/>
      <c r="F385" s="145"/>
      <c r="G385" s="145"/>
    </row>
    <row r="386" spans="1:7">
      <c r="A386" s="144"/>
      <c r="B386" s="144"/>
      <c r="C386" s="144"/>
      <c r="D386" s="144"/>
      <c r="E386" s="145"/>
      <c r="F386" s="145"/>
      <c r="G386" s="145"/>
    </row>
    <row r="387" spans="1:7">
      <c r="A387" s="145"/>
      <c r="B387" s="145"/>
      <c r="C387" s="145"/>
      <c r="D387" s="146"/>
      <c r="E387" s="145"/>
      <c r="F387" s="145"/>
      <c r="G387" s="145"/>
    </row>
    <row r="388" spans="1:7">
      <c r="A388" s="145"/>
      <c r="B388" s="145"/>
      <c r="C388" s="145"/>
      <c r="D388" s="145"/>
      <c r="E388" s="145"/>
      <c r="F388" s="145"/>
      <c r="G388" s="145"/>
    </row>
    <row r="389" spans="1:7">
      <c r="A389" s="145"/>
      <c r="B389" s="145"/>
      <c r="C389" s="145"/>
      <c r="D389" s="145"/>
      <c r="E389" s="145"/>
      <c r="F389" s="145"/>
      <c r="G389" s="145"/>
    </row>
    <row r="390" spans="1:7">
      <c r="A390" s="145"/>
      <c r="B390" s="145"/>
      <c r="C390" s="145"/>
      <c r="D390" s="145"/>
      <c r="E390" s="145"/>
      <c r="F390" s="145"/>
      <c r="G390" s="145"/>
    </row>
    <row r="391" spans="1:7">
      <c r="A391" s="145"/>
      <c r="B391" s="145"/>
      <c r="C391" s="145"/>
      <c r="D391" s="145"/>
      <c r="E391" s="145"/>
      <c r="F391" s="145"/>
      <c r="G391" s="145"/>
    </row>
    <row r="392" spans="1:7">
      <c r="A392" s="147"/>
      <c r="B392" s="147"/>
      <c r="C392" s="147"/>
      <c r="D392" s="147"/>
      <c r="E392" s="145"/>
      <c r="F392" s="145"/>
      <c r="G392" s="145"/>
    </row>
    <row r="393" spans="1:7">
      <c r="A393" s="144"/>
      <c r="B393" s="144"/>
      <c r="C393" s="144"/>
      <c r="D393" s="144"/>
      <c r="E393" s="145"/>
      <c r="F393" s="145"/>
      <c r="G393" s="145"/>
    </row>
    <row r="394" spans="1:7">
      <c r="A394" s="144"/>
      <c r="B394" s="144"/>
      <c r="C394" s="144"/>
      <c r="D394" s="144"/>
      <c r="E394" s="145"/>
      <c r="F394" s="145"/>
      <c r="G394" s="145"/>
    </row>
    <row r="395" spans="1:7">
      <c r="A395" s="144"/>
      <c r="B395" s="144"/>
      <c r="C395" s="144"/>
      <c r="D395" s="144"/>
      <c r="E395" s="145"/>
      <c r="F395" s="145"/>
      <c r="G395" s="145"/>
    </row>
    <row r="396" spans="1:7">
      <c r="A396" s="144"/>
      <c r="B396" s="144"/>
      <c r="C396" s="144"/>
      <c r="D396" s="144"/>
      <c r="E396" s="145"/>
      <c r="F396" s="145"/>
      <c r="G396" s="145"/>
    </row>
    <row r="397" spans="1:7">
      <c r="A397" s="144"/>
      <c r="B397" s="144"/>
      <c r="C397" s="144"/>
      <c r="D397" s="144"/>
      <c r="E397" s="145"/>
      <c r="F397" s="145"/>
      <c r="G397" s="145"/>
    </row>
    <row r="398" spans="1:7">
      <c r="A398" s="144"/>
      <c r="B398" s="144"/>
      <c r="C398" s="144"/>
      <c r="D398" s="144"/>
      <c r="E398" s="145"/>
      <c r="F398" s="145"/>
      <c r="G398" s="145"/>
    </row>
    <row r="399" spans="1:7">
      <c r="A399" s="144"/>
      <c r="B399" s="144"/>
      <c r="C399" s="144"/>
      <c r="D399" s="144"/>
      <c r="E399" s="145"/>
      <c r="F399" s="145"/>
      <c r="G399" s="145"/>
    </row>
    <row r="400" spans="1:7">
      <c r="A400" s="144"/>
      <c r="B400" s="144"/>
      <c r="C400" s="144"/>
      <c r="D400" s="144"/>
      <c r="E400" s="145"/>
      <c r="F400" s="145"/>
      <c r="G400" s="145"/>
    </row>
    <row r="401" spans="1:8">
      <c r="A401" s="144"/>
      <c r="B401" s="144"/>
      <c r="C401" s="144"/>
      <c r="D401" s="144"/>
      <c r="E401" s="145"/>
      <c r="F401" s="145"/>
      <c r="G401" s="145"/>
    </row>
    <row r="402" spans="1:8">
      <c r="A402" s="144"/>
      <c r="B402" s="144"/>
      <c r="C402" s="144"/>
      <c r="D402" s="144"/>
      <c r="E402" s="145"/>
      <c r="F402" s="145"/>
      <c r="G402" s="145"/>
    </row>
    <row r="403" spans="1:8">
      <c r="A403" s="144"/>
      <c r="B403" s="144"/>
      <c r="C403" s="144"/>
      <c r="D403" s="144"/>
      <c r="E403" s="145"/>
      <c r="F403" s="145"/>
      <c r="G403" s="145"/>
    </row>
    <row r="404" spans="1:8">
      <c r="C404" s="145"/>
      <c r="D404" s="146"/>
      <c r="E404" s="145"/>
      <c r="F404" s="145"/>
      <c r="G404" s="145"/>
    </row>
    <row r="405" spans="1:8">
      <c r="A405" s="145"/>
      <c r="B405" s="145"/>
      <c r="C405" s="145"/>
      <c r="D405" s="145"/>
      <c r="E405" s="145"/>
      <c r="F405" s="145"/>
      <c r="G405" s="145"/>
    </row>
    <row r="406" spans="1:8">
      <c r="A406" s="145"/>
      <c r="B406" s="145"/>
      <c r="C406" s="145"/>
      <c r="D406" s="145"/>
      <c r="E406" s="145"/>
      <c r="F406" s="145"/>
      <c r="G406" s="145"/>
    </row>
    <row r="407" spans="1:8">
      <c r="A407" s="151"/>
      <c r="B407" s="151"/>
      <c r="C407" s="151"/>
      <c r="D407" s="151"/>
      <c r="E407" s="151"/>
      <c r="F407" s="151"/>
      <c r="G407" s="151"/>
      <c r="H407" s="151"/>
    </row>
    <row r="408" spans="1:8">
      <c r="A408" s="151"/>
      <c r="B408" s="151"/>
      <c r="C408" s="151"/>
      <c r="D408" s="151"/>
      <c r="E408" s="151"/>
      <c r="F408" s="151"/>
      <c r="G408" s="151"/>
      <c r="H408" s="151"/>
    </row>
    <row r="409" spans="1:8">
      <c r="A409" s="145"/>
      <c r="B409" s="145"/>
      <c r="C409" s="145"/>
      <c r="D409" s="145"/>
      <c r="E409" s="145"/>
      <c r="F409" s="145"/>
      <c r="G409" s="145"/>
    </row>
    <row r="410" spans="1:8">
      <c r="A410" s="147"/>
      <c r="B410" s="145"/>
      <c r="C410" s="145"/>
      <c r="D410" s="145"/>
      <c r="E410" s="145"/>
      <c r="F410" s="145"/>
      <c r="G410" s="145"/>
    </row>
    <row r="411" spans="1:8">
      <c r="A411" s="144"/>
      <c r="B411" s="144"/>
      <c r="D411" s="145"/>
      <c r="E411" s="145"/>
      <c r="F411" s="145"/>
      <c r="G411" s="145"/>
    </row>
    <row r="412" spans="1:8">
      <c r="A412" s="144"/>
      <c r="B412" s="145"/>
      <c r="C412" s="145"/>
      <c r="D412" s="145"/>
      <c r="E412" s="145"/>
      <c r="F412" s="145"/>
      <c r="G412" s="145"/>
    </row>
    <row r="413" spans="1:8">
      <c r="A413" s="146"/>
      <c r="B413" s="145"/>
      <c r="C413" s="145"/>
      <c r="D413" s="145"/>
      <c r="E413" s="145"/>
      <c r="F413" s="145"/>
      <c r="G413" s="145"/>
    </row>
    <row r="414" spans="1:8">
      <c r="A414" s="145"/>
      <c r="B414" s="145"/>
      <c r="C414" s="145"/>
      <c r="D414" s="145"/>
      <c r="E414" s="145"/>
      <c r="F414" s="145"/>
      <c r="G414" s="145"/>
    </row>
    <row r="415" spans="1:8">
      <c r="A415" s="145"/>
      <c r="B415" s="145"/>
      <c r="C415" s="145"/>
      <c r="D415" s="145"/>
      <c r="E415" s="145"/>
      <c r="F415" s="145"/>
      <c r="G415" s="145"/>
    </row>
    <row r="416" spans="1:8">
      <c r="A416" s="145"/>
      <c r="B416" s="145"/>
      <c r="C416" s="145"/>
      <c r="D416" s="145"/>
      <c r="E416" s="145"/>
      <c r="F416" s="145"/>
      <c r="G416" s="145"/>
    </row>
    <row r="417" spans="1:7">
      <c r="A417" s="145"/>
      <c r="B417" s="145"/>
      <c r="C417" s="145"/>
      <c r="D417" s="145"/>
      <c r="E417" s="145"/>
      <c r="F417" s="145"/>
      <c r="G417" s="145"/>
    </row>
    <row r="418" spans="1:7">
      <c r="A418" s="147"/>
      <c r="B418" s="147"/>
      <c r="C418" s="147"/>
      <c r="D418" s="147"/>
      <c r="E418" s="145"/>
      <c r="F418" s="145"/>
      <c r="G418" s="145"/>
    </row>
    <row r="419" spans="1:7">
      <c r="A419" s="144"/>
      <c r="B419" s="144"/>
      <c r="C419" s="144"/>
      <c r="D419" s="144"/>
      <c r="E419" s="145"/>
      <c r="F419" s="145"/>
      <c r="G419" s="145"/>
    </row>
    <row r="420" spans="1:7">
      <c r="A420" s="144"/>
      <c r="B420" s="144"/>
      <c r="C420" s="144"/>
      <c r="D420" s="144"/>
      <c r="E420" s="145"/>
      <c r="F420" s="145"/>
      <c r="G420" s="145"/>
    </row>
    <row r="421" spans="1:7">
      <c r="C421" s="145"/>
      <c r="D421" s="146"/>
      <c r="E421" s="145"/>
      <c r="F421" s="145"/>
      <c r="G421" s="145"/>
    </row>
    <row r="422" spans="1:7">
      <c r="A422" s="145"/>
      <c r="B422" s="145"/>
      <c r="C422" s="145"/>
      <c r="D422" s="145"/>
      <c r="E422" s="145"/>
      <c r="F422" s="145"/>
      <c r="G422" s="145"/>
    </row>
    <row r="423" spans="1:7">
      <c r="A423" s="145"/>
      <c r="B423" s="145"/>
      <c r="C423" s="145"/>
      <c r="D423" s="145"/>
      <c r="E423" s="145"/>
      <c r="F423" s="145"/>
      <c r="G423" s="145"/>
    </row>
    <row r="424" spans="1:7">
      <c r="A424" s="145"/>
      <c r="B424" s="145"/>
      <c r="C424" s="145"/>
      <c r="D424" s="145"/>
      <c r="E424" s="145"/>
      <c r="F424" s="145"/>
      <c r="G424" s="145"/>
    </row>
    <row r="425" spans="1:7">
      <c r="A425" s="145"/>
      <c r="B425" s="145"/>
      <c r="C425" s="145"/>
      <c r="D425" s="145"/>
      <c r="E425" s="145"/>
      <c r="F425" s="145"/>
      <c r="G425" s="145"/>
    </row>
    <row r="426" spans="1:7">
      <c r="A426" s="147"/>
      <c r="B426" s="147"/>
      <c r="C426" s="147"/>
      <c r="D426" s="147"/>
      <c r="E426" s="145"/>
      <c r="F426" s="145"/>
      <c r="G426" s="145"/>
    </row>
    <row r="427" spans="1:7">
      <c r="A427" s="144"/>
      <c r="B427" s="144"/>
      <c r="C427" s="144"/>
      <c r="D427" s="144"/>
      <c r="E427" s="145"/>
      <c r="F427" s="145"/>
      <c r="G427" s="145"/>
    </row>
    <row r="428" spans="1:7">
      <c r="A428" s="145"/>
      <c r="B428" s="145"/>
      <c r="C428" s="145"/>
      <c r="D428" s="146"/>
      <c r="E428" s="145"/>
      <c r="F428" s="145"/>
      <c r="G428" s="145"/>
    </row>
    <row r="429" spans="1:7">
      <c r="A429" s="145"/>
      <c r="B429" s="145"/>
      <c r="C429" s="145"/>
      <c r="D429" s="145"/>
      <c r="E429" s="145"/>
      <c r="F429" s="145"/>
      <c r="G429" s="145"/>
    </row>
    <row r="430" spans="1:7">
      <c r="A430" s="145"/>
      <c r="B430" s="145"/>
      <c r="C430" s="145"/>
      <c r="D430" s="145"/>
      <c r="E430" s="145"/>
      <c r="F430" s="145"/>
      <c r="G430" s="145"/>
    </row>
    <row r="431" spans="1:7">
      <c r="A431" s="145"/>
      <c r="B431" s="145"/>
      <c r="C431" s="145"/>
      <c r="D431" s="145"/>
      <c r="E431" s="145"/>
      <c r="F431" s="145"/>
      <c r="G431" s="145"/>
    </row>
    <row r="432" spans="1:7">
      <c r="A432" s="145"/>
      <c r="B432" s="145"/>
      <c r="C432" s="145"/>
      <c r="D432" s="145"/>
      <c r="E432" s="145"/>
      <c r="F432" s="145"/>
      <c r="G432" s="145"/>
    </row>
    <row r="433" spans="1:7">
      <c r="A433" s="147"/>
      <c r="B433" s="147"/>
      <c r="C433" s="147"/>
      <c r="D433" s="147"/>
      <c r="E433" s="145"/>
      <c r="F433" s="145"/>
      <c r="G433" s="145"/>
    </row>
    <row r="434" spans="1:7">
      <c r="A434" s="152"/>
      <c r="B434" s="144"/>
      <c r="C434" s="144"/>
      <c r="D434" s="144"/>
      <c r="E434" s="145"/>
      <c r="F434" s="145"/>
      <c r="G434" s="145"/>
    </row>
    <row r="435" spans="1:7">
      <c r="A435" s="152"/>
      <c r="B435" s="144"/>
      <c r="C435" s="144"/>
      <c r="D435" s="144"/>
      <c r="E435" s="145"/>
      <c r="F435" s="145"/>
      <c r="G435" s="145"/>
    </row>
    <row r="436" spans="1:7">
      <c r="A436" s="152"/>
      <c r="B436" s="144"/>
      <c r="C436" s="144"/>
      <c r="D436" s="144"/>
      <c r="E436" s="145"/>
      <c r="F436" s="145"/>
      <c r="G436" s="145"/>
    </row>
    <row r="437" spans="1:7">
      <c r="A437" s="145"/>
      <c r="B437" s="145"/>
      <c r="C437" s="145"/>
      <c r="D437" s="146"/>
      <c r="E437" s="145"/>
      <c r="F437" s="145"/>
      <c r="G437" s="145"/>
    </row>
    <row r="438" spans="1:7">
      <c r="A438" s="145"/>
      <c r="B438" s="145"/>
      <c r="C438" s="145"/>
      <c r="D438" s="145"/>
      <c r="E438" s="145"/>
      <c r="F438" s="145"/>
      <c r="G438" s="145"/>
    </row>
    <row r="439" spans="1:7">
      <c r="A439" s="145"/>
      <c r="B439" s="145"/>
      <c r="C439" s="145"/>
      <c r="D439" s="145"/>
      <c r="E439" s="145"/>
      <c r="F439" s="145"/>
      <c r="G439" s="145"/>
    </row>
    <row r="440" spans="1:7">
      <c r="A440" s="145"/>
      <c r="B440" s="145"/>
      <c r="C440" s="145"/>
      <c r="D440" s="145"/>
      <c r="E440" s="145"/>
      <c r="F440" s="145"/>
      <c r="G440" s="145"/>
    </row>
    <row r="441" spans="1:7">
      <c r="A441" s="145"/>
      <c r="B441" s="145"/>
      <c r="C441" s="145"/>
      <c r="D441" s="145"/>
      <c r="E441" s="145"/>
      <c r="F441" s="145"/>
      <c r="G441" s="145"/>
    </row>
    <row r="442" spans="1:7">
      <c r="A442" s="145"/>
      <c r="B442" s="145"/>
      <c r="C442" s="145"/>
      <c r="D442" s="145"/>
      <c r="E442" s="145"/>
      <c r="F442" s="145"/>
      <c r="G442" s="145"/>
    </row>
    <row r="443" spans="1:7">
      <c r="A443" s="147"/>
      <c r="B443" s="145"/>
      <c r="C443" s="145"/>
      <c r="D443" s="145"/>
      <c r="E443" s="145"/>
      <c r="F443" s="145"/>
      <c r="G443" s="145"/>
    </row>
    <row r="444" spans="1:7">
      <c r="A444" s="144"/>
      <c r="B444" s="145"/>
      <c r="C444" s="145"/>
      <c r="D444" s="145"/>
      <c r="E444" s="145"/>
      <c r="F444" s="145"/>
      <c r="G444" s="145"/>
    </row>
    <row r="445" spans="1:7">
      <c r="A445" s="144"/>
      <c r="C445" s="145"/>
      <c r="D445" s="145"/>
      <c r="E445" s="145"/>
      <c r="F445" s="145"/>
      <c r="G445" s="145"/>
    </row>
    <row r="446" spans="1:7">
      <c r="A446" s="144"/>
      <c r="C446" s="145"/>
      <c r="D446" s="145"/>
      <c r="E446" s="145"/>
      <c r="F446" s="145"/>
      <c r="G446" s="145"/>
    </row>
    <row r="447" spans="1:7">
      <c r="A447" s="146"/>
      <c r="B447" s="145"/>
      <c r="C447" s="145"/>
      <c r="D447" s="145"/>
      <c r="E447" s="145"/>
      <c r="F447" s="145"/>
      <c r="G447" s="145"/>
    </row>
    <row r="448" spans="1:7">
      <c r="A448" s="145"/>
      <c r="B448" s="145"/>
      <c r="C448" s="145"/>
      <c r="D448" s="145"/>
      <c r="E448" s="145"/>
      <c r="F448" s="145"/>
      <c r="G448" s="145"/>
    </row>
    <row r="449" spans="1:8">
      <c r="A449" s="145"/>
      <c r="B449" s="145"/>
      <c r="C449" s="145"/>
      <c r="D449" s="145"/>
      <c r="E449" s="145"/>
      <c r="F449" s="145"/>
      <c r="G449" s="145"/>
    </row>
    <row r="450" spans="1:8">
      <c r="A450" s="145"/>
      <c r="B450" s="145"/>
      <c r="C450" s="145"/>
      <c r="D450" s="145"/>
      <c r="E450" s="145"/>
      <c r="F450" s="145"/>
      <c r="G450" s="145"/>
    </row>
    <row r="451" spans="1:8">
      <c r="A451" s="145"/>
      <c r="B451" s="145"/>
      <c r="C451" s="145"/>
      <c r="D451" s="145"/>
      <c r="E451" s="145"/>
      <c r="F451" s="145"/>
      <c r="G451" s="145"/>
    </row>
    <row r="452" spans="1:8">
      <c r="C452" s="146"/>
      <c r="D452" s="145"/>
      <c r="E452" s="145"/>
      <c r="F452" s="145"/>
      <c r="G452" s="145"/>
    </row>
    <row r="453" spans="1:8">
      <c r="A453" s="145"/>
      <c r="B453" s="145"/>
      <c r="C453" s="145"/>
      <c r="D453" s="145"/>
      <c r="E453" s="145"/>
      <c r="F453" s="145"/>
      <c r="G453" s="145"/>
    </row>
    <row r="454" spans="1:8">
      <c r="A454" s="145"/>
      <c r="B454" s="145"/>
      <c r="C454" s="145"/>
      <c r="D454" s="145"/>
      <c r="E454" s="145"/>
      <c r="F454" s="145"/>
      <c r="G454" s="145"/>
    </row>
    <row r="455" spans="1:8">
      <c r="A455" s="151"/>
      <c r="B455" s="151"/>
      <c r="C455" s="151"/>
      <c r="D455" s="151"/>
      <c r="E455" s="151"/>
      <c r="F455" s="151"/>
      <c r="G455" s="151"/>
      <c r="H455" s="151"/>
    </row>
    <row r="456" spans="1:8">
      <c r="A456" s="151"/>
      <c r="B456" s="151"/>
      <c r="C456" s="151"/>
      <c r="D456" s="151"/>
      <c r="E456" s="151"/>
      <c r="F456" s="151"/>
      <c r="G456" s="151"/>
      <c r="H456" s="151"/>
    </row>
    <row r="457" spans="1:8">
      <c r="A457" s="145"/>
      <c r="B457" s="145"/>
      <c r="C457" s="145"/>
      <c r="D457" s="145"/>
      <c r="E457" s="145"/>
      <c r="F457" s="145"/>
      <c r="G457" s="145"/>
    </row>
    <row r="458" spans="1:8">
      <c r="A458" s="147"/>
      <c r="B458" s="145"/>
      <c r="C458" s="145"/>
      <c r="D458" s="145"/>
      <c r="E458" s="145"/>
      <c r="F458" s="145"/>
      <c r="G458" s="145"/>
    </row>
    <row r="459" spans="1:8">
      <c r="A459" s="144"/>
      <c r="B459" s="145"/>
      <c r="C459" s="145"/>
      <c r="D459" s="145"/>
      <c r="E459" s="145"/>
      <c r="F459" s="145"/>
      <c r="G459" s="145"/>
    </row>
    <row r="460" spans="1:8">
      <c r="A460" s="144"/>
      <c r="B460" s="145"/>
      <c r="C460" s="145"/>
      <c r="D460" s="145"/>
      <c r="E460" s="145"/>
      <c r="F460" s="145"/>
      <c r="G460" s="145"/>
    </row>
    <row r="461" spans="1:8">
      <c r="A461" s="144"/>
      <c r="B461" s="145"/>
      <c r="C461" s="145"/>
      <c r="D461" s="145"/>
      <c r="E461" s="145"/>
      <c r="F461" s="145"/>
      <c r="G461" s="145"/>
    </row>
    <row r="462" spans="1:8">
      <c r="A462" s="146"/>
      <c r="B462" s="145"/>
      <c r="C462" s="145"/>
      <c r="D462" s="145"/>
      <c r="E462" s="145"/>
      <c r="F462" s="145"/>
      <c r="G462" s="145"/>
    </row>
    <row r="463" spans="1:8">
      <c r="A463" s="145"/>
      <c r="B463" s="145"/>
      <c r="C463" s="145"/>
      <c r="D463" s="145"/>
      <c r="E463" s="145"/>
      <c r="F463" s="145"/>
      <c r="G463" s="145"/>
    </row>
    <row r="464" spans="1:8">
      <c r="A464" s="145"/>
      <c r="B464" s="145"/>
      <c r="C464" s="145"/>
      <c r="D464" s="145"/>
      <c r="E464" s="145"/>
      <c r="F464" s="145"/>
      <c r="G464" s="145"/>
    </row>
    <row r="465" spans="1:7">
      <c r="A465" s="145"/>
      <c r="B465" s="145"/>
      <c r="C465" s="145"/>
      <c r="D465" s="145"/>
      <c r="E465" s="145"/>
      <c r="F465" s="145"/>
      <c r="G465" s="145"/>
    </row>
    <row r="466" spans="1:7">
      <c r="A466" s="145"/>
      <c r="B466" s="145"/>
      <c r="C466" s="145"/>
      <c r="D466" s="145"/>
      <c r="E466" s="145"/>
      <c r="F466" s="145"/>
      <c r="G466" s="145"/>
    </row>
    <row r="467" spans="1:7">
      <c r="A467" s="147"/>
      <c r="B467" s="147"/>
      <c r="C467" s="147"/>
      <c r="D467" s="147"/>
      <c r="E467" s="145"/>
      <c r="F467" s="145"/>
      <c r="G467" s="145"/>
    </row>
    <row r="468" spans="1:7">
      <c r="A468" s="144"/>
      <c r="C468" s="145"/>
      <c r="D468" s="145"/>
      <c r="E468" s="145"/>
      <c r="F468" s="145"/>
      <c r="G468" s="145"/>
    </row>
    <row r="469" spans="1:7">
      <c r="A469" s="144"/>
      <c r="C469" s="145"/>
      <c r="D469" s="145"/>
      <c r="E469" s="145"/>
      <c r="F469" s="145"/>
      <c r="G469" s="145"/>
    </row>
    <row r="470" spans="1:7">
      <c r="A470" s="146"/>
      <c r="B470" s="145"/>
      <c r="C470" s="145"/>
      <c r="D470" s="145"/>
      <c r="E470" s="145"/>
      <c r="F470" s="145"/>
      <c r="G470" s="145"/>
    </row>
    <row r="471" spans="1:7">
      <c r="A471" s="145"/>
      <c r="B471" s="145"/>
      <c r="C471" s="145"/>
      <c r="D471" s="145"/>
      <c r="E471" s="145"/>
      <c r="F471" s="145"/>
      <c r="G471" s="145"/>
    </row>
    <row r="472" spans="1:7">
      <c r="A472" s="145"/>
      <c r="B472" s="145"/>
      <c r="C472" s="145"/>
      <c r="D472" s="145"/>
      <c r="E472" s="145"/>
      <c r="F472" s="145"/>
      <c r="G472" s="145"/>
    </row>
    <row r="473" spans="1:7">
      <c r="A473" s="145"/>
      <c r="B473" s="145"/>
      <c r="C473" s="145"/>
      <c r="D473" s="145"/>
      <c r="E473" s="145"/>
      <c r="F473" s="145"/>
      <c r="G473" s="145"/>
    </row>
    <row r="474" spans="1:7">
      <c r="A474" s="145"/>
      <c r="B474" s="145"/>
      <c r="C474" s="145"/>
      <c r="D474" s="145"/>
      <c r="E474" s="145"/>
      <c r="F474" s="145"/>
      <c r="G474" s="145"/>
    </row>
    <row r="475" spans="1:7">
      <c r="A475" s="147"/>
      <c r="B475" s="147"/>
      <c r="C475" s="147"/>
      <c r="D475" s="147"/>
      <c r="E475" s="145"/>
      <c r="F475" s="145"/>
      <c r="G475" s="145"/>
    </row>
    <row r="476" spans="1:7">
      <c r="A476" s="144"/>
      <c r="B476" s="144"/>
      <c r="C476" s="144"/>
      <c r="D476" s="144"/>
      <c r="E476" s="145"/>
      <c r="F476" s="145"/>
      <c r="G476" s="145"/>
    </row>
    <row r="477" spans="1:7">
      <c r="A477" s="144"/>
      <c r="B477" s="144"/>
      <c r="C477" s="144"/>
      <c r="D477" s="144"/>
      <c r="E477" s="145"/>
      <c r="F477" s="145"/>
      <c r="G477" s="145"/>
    </row>
    <row r="478" spans="1:7">
      <c r="A478" s="144"/>
      <c r="B478" s="144"/>
      <c r="C478" s="144"/>
      <c r="D478" s="146"/>
      <c r="E478" s="145"/>
      <c r="F478" s="145"/>
      <c r="G478" s="145"/>
    </row>
    <row r="479" spans="1:7">
      <c r="A479" s="145"/>
      <c r="B479" s="145"/>
      <c r="C479" s="145"/>
      <c r="D479" s="145"/>
      <c r="E479" s="145"/>
      <c r="F479" s="145"/>
      <c r="G479" s="145"/>
    </row>
    <row r="480" spans="1:7">
      <c r="A480" s="145"/>
      <c r="B480" s="145"/>
      <c r="C480" s="145"/>
      <c r="D480" s="145"/>
      <c r="E480" s="145"/>
      <c r="F480" s="145"/>
      <c r="G480" s="145"/>
    </row>
    <row r="481" spans="1:7">
      <c r="A481" s="145"/>
      <c r="B481" s="145"/>
      <c r="C481" s="145"/>
      <c r="D481" s="145"/>
      <c r="E481" s="145"/>
      <c r="F481" s="145"/>
      <c r="G481" s="145"/>
    </row>
    <row r="482" spans="1:7">
      <c r="A482" s="145"/>
      <c r="B482" s="145"/>
      <c r="C482" s="145"/>
      <c r="D482" s="145"/>
      <c r="E482" s="145"/>
      <c r="F482" s="145"/>
      <c r="G482" s="145"/>
    </row>
    <row r="483" spans="1:7">
      <c r="A483" s="147"/>
      <c r="B483" s="145"/>
      <c r="C483" s="145"/>
      <c r="D483" s="145"/>
      <c r="E483" s="145"/>
      <c r="F483" s="145"/>
      <c r="G483" s="145"/>
    </row>
    <row r="484" spans="1:7">
      <c r="A484" s="144"/>
      <c r="B484" s="145"/>
      <c r="C484" s="145"/>
      <c r="D484" s="145"/>
      <c r="E484" s="145"/>
      <c r="F484" s="145"/>
      <c r="G484" s="145"/>
    </row>
    <row r="485" spans="1:7">
      <c r="A485" s="146"/>
      <c r="B485" s="145"/>
      <c r="C485" s="145"/>
      <c r="D485" s="145"/>
      <c r="E485" s="145"/>
      <c r="F485" s="145"/>
      <c r="G485" s="145"/>
    </row>
    <row r="486" spans="1:7">
      <c r="A486" s="145"/>
      <c r="B486" s="145"/>
      <c r="C486" s="145"/>
      <c r="D486" s="145"/>
      <c r="E486" s="145"/>
      <c r="F486" s="145"/>
      <c r="G486" s="145"/>
    </row>
    <row r="487" spans="1:7">
      <c r="A487" s="145"/>
      <c r="B487" s="145"/>
      <c r="C487" s="145"/>
      <c r="D487" s="145"/>
      <c r="E487" s="145"/>
      <c r="F487" s="145"/>
      <c r="G487" s="145"/>
    </row>
    <row r="488" spans="1:7">
      <c r="A488" s="145"/>
      <c r="B488" s="145"/>
      <c r="C488" s="145"/>
      <c r="D488" s="145"/>
      <c r="E488" s="145"/>
      <c r="F488" s="145"/>
      <c r="G488" s="145"/>
    </row>
    <row r="489" spans="1:7">
      <c r="A489" s="145"/>
      <c r="B489" s="145"/>
      <c r="C489" s="145"/>
      <c r="D489" s="145"/>
      <c r="E489" s="145"/>
      <c r="F489" s="145"/>
      <c r="G489" s="145"/>
    </row>
    <row r="490" spans="1:7">
      <c r="A490" s="147"/>
      <c r="B490" s="147"/>
      <c r="C490" s="147"/>
      <c r="D490" s="147"/>
      <c r="E490" s="145"/>
      <c r="F490" s="145"/>
      <c r="G490" s="145"/>
    </row>
    <row r="491" spans="1:7">
      <c r="A491" s="144"/>
      <c r="B491" s="144"/>
      <c r="C491" s="144"/>
      <c r="D491" s="144"/>
      <c r="E491" s="145"/>
      <c r="F491" s="145"/>
      <c r="G491" s="145"/>
    </row>
    <row r="492" spans="1:7">
      <c r="A492" s="144"/>
      <c r="B492" s="144"/>
      <c r="C492" s="144"/>
      <c r="D492" s="144"/>
      <c r="E492" s="145"/>
      <c r="F492" s="145"/>
      <c r="G492" s="145"/>
    </row>
    <row r="493" spans="1:7">
      <c r="A493" s="144"/>
      <c r="B493" s="144"/>
      <c r="C493" s="144"/>
      <c r="D493" s="144"/>
      <c r="E493" s="145"/>
      <c r="F493" s="145"/>
      <c r="G493" s="145"/>
    </row>
    <row r="494" spans="1:7">
      <c r="A494" s="145"/>
      <c r="B494" s="145"/>
      <c r="C494" s="145"/>
      <c r="D494" s="146"/>
      <c r="E494" s="145"/>
      <c r="F494" s="145"/>
      <c r="G494" s="145"/>
    </row>
    <row r="495" spans="1:7">
      <c r="A495" s="145"/>
      <c r="B495" s="145"/>
      <c r="C495" s="145"/>
      <c r="D495" s="145"/>
      <c r="E495" s="145"/>
      <c r="F495" s="145"/>
      <c r="G495" s="145"/>
    </row>
    <row r="496" spans="1:7">
      <c r="A496" s="145"/>
      <c r="B496" s="145"/>
      <c r="C496" s="145"/>
      <c r="D496" s="145"/>
      <c r="E496" s="145"/>
      <c r="F496" s="145"/>
      <c r="G496" s="145"/>
    </row>
    <row r="497" spans="1:7">
      <c r="A497" s="145"/>
      <c r="B497" s="145"/>
      <c r="C497" s="145"/>
      <c r="D497" s="145"/>
      <c r="E497" s="145"/>
      <c r="F497" s="145"/>
      <c r="G497" s="145"/>
    </row>
    <row r="498" spans="1:7">
      <c r="A498" s="145"/>
      <c r="B498" s="145"/>
      <c r="C498" s="145"/>
      <c r="D498" s="145"/>
      <c r="E498" s="145"/>
      <c r="F498" s="145"/>
      <c r="G498" s="145"/>
    </row>
    <row r="499" spans="1:7">
      <c r="A499" s="147"/>
      <c r="B499" s="145"/>
      <c r="C499" s="145"/>
      <c r="D499" s="145"/>
      <c r="E499" s="145"/>
      <c r="F499" s="145"/>
      <c r="G499" s="145"/>
    </row>
    <row r="500" spans="1:7">
      <c r="A500" s="144"/>
      <c r="B500" s="145"/>
      <c r="C500" s="145"/>
      <c r="D500" s="145"/>
      <c r="E500" s="145"/>
      <c r="F500" s="145"/>
      <c r="G500" s="145"/>
    </row>
    <row r="501" spans="1:7">
      <c r="A501" s="146"/>
      <c r="B501" s="145"/>
      <c r="C501" s="145"/>
      <c r="D501" s="145"/>
      <c r="E501" s="145"/>
      <c r="F501" s="145"/>
      <c r="G501" s="145"/>
    </row>
    <row r="502" spans="1:7">
      <c r="A502" s="145"/>
      <c r="B502" s="145"/>
      <c r="C502" s="145"/>
      <c r="D502" s="145"/>
      <c r="E502" s="145"/>
      <c r="F502" s="145"/>
      <c r="G502" s="145"/>
    </row>
    <row r="503" spans="1:7">
      <c r="A503" s="145"/>
      <c r="B503" s="145"/>
      <c r="C503" s="145"/>
      <c r="D503" s="145"/>
      <c r="E503" s="145"/>
      <c r="F503" s="145"/>
      <c r="G503" s="145"/>
    </row>
    <row r="504" spans="1:7">
      <c r="A504" s="145"/>
      <c r="B504" s="145"/>
      <c r="C504" s="145"/>
      <c r="D504" s="145"/>
      <c r="E504" s="145"/>
      <c r="F504" s="145"/>
      <c r="G504" s="145"/>
    </row>
    <row r="505" spans="1:7">
      <c r="A505" s="145"/>
      <c r="B505" s="145"/>
      <c r="C505" s="145"/>
      <c r="D505" s="145"/>
      <c r="E505" s="145"/>
      <c r="F505" s="145"/>
      <c r="G505" s="145"/>
    </row>
    <row r="506" spans="1:7">
      <c r="A506" s="147"/>
      <c r="B506" s="145"/>
      <c r="C506" s="145"/>
      <c r="D506" s="145"/>
      <c r="E506" s="145"/>
      <c r="F506" s="145"/>
      <c r="G506" s="145"/>
    </row>
    <row r="507" spans="1:7">
      <c r="A507" s="144"/>
      <c r="B507" s="145"/>
      <c r="C507" s="145"/>
      <c r="D507" s="145"/>
      <c r="E507" s="145"/>
      <c r="F507" s="145"/>
      <c r="G507" s="145"/>
    </row>
    <row r="508" spans="1:7">
      <c r="A508" s="144"/>
      <c r="B508" s="145"/>
      <c r="C508" s="145"/>
      <c r="D508" s="145"/>
      <c r="E508" s="145"/>
      <c r="F508" s="145"/>
      <c r="G508" s="145"/>
    </row>
    <row r="509" spans="1:7">
      <c r="A509" s="144"/>
      <c r="B509" s="145"/>
      <c r="C509" s="145"/>
      <c r="D509" s="145"/>
      <c r="E509" s="145"/>
      <c r="F509" s="145"/>
      <c r="G509" s="145"/>
    </row>
    <row r="510" spans="1:7">
      <c r="A510" s="144"/>
      <c r="B510" s="145"/>
      <c r="C510" s="145"/>
      <c r="D510" s="145"/>
      <c r="E510" s="145"/>
      <c r="F510" s="145"/>
      <c r="G510" s="145"/>
    </row>
    <row r="511" spans="1:7">
      <c r="A511" s="146"/>
      <c r="B511" s="145"/>
      <c r="C511" s="145"/>
      <c r="D511" s="145"/>
      <c r="E511" s="145"/>
      <c r="F511" s="145"/>
      <c r="G511" s="145"/>
    </row>
    <row r="512" spans="1:7">
      <c r="A512" s="145"/>
      <c r="B512" s="145"/>
      <c r="C512" s="145"/>
      <c r="D512" s="145"/>
      <c r="E512" s="145"/>
      <c r="F512" s="145"/>
      <c r="G512" s="145"/>
    </row>
    <row r="513" spans="1:7">
      <c r="A513" s="145"/>
      <c r="B513" s="145"/>
      <c r="C513" s="145"/>
      <c r="D513" s="145"/>
      <c r="E513" s="145"/>
      <c r="F513" s="145"/>
      <c r="G513" s="145"/>
    </row>
    <row r="514" spans="1:7">
      <c r="A514" s="145"/>
      <c r="B514" s="145"/>
      <c r="C514" s="145"/>
      <c r="D514" s="145"/>
      <c r="E514" s="145"/>
      <c r="F514" s="145"/>
      <c r="G514" s="145"/>
    </row>
    <row r="515" spans="1:7">
      <c r="A515" s="145"/>
      <c r="B515" s="145"/>
      <c r="C515" s="145"/>
      <c r="D515" s="145"/>
      <c r="E515" s="145"/>
      <c r="F515" s="145"/>
      <c r="G515" s="145"/>
    </row>
    <row r="516" spans="1:7">
      <c r="A516" s="147"/>
      <c r="B516" s="145"/>
      <c r="C516" s="145"/>
      <c r="D516" s="145"/>
      <c r="E516" s="145"/>
      <c r="F516" s="145"/>
      <c r="G516" s="145"/>
    </row>
    <row r="517" spans="1:7">
      <c r="A517" s="144"/>
      <c r="B517" s="145"/>
      <c r="C517" s="145"/>
      <c r="D517" s="145"/>
      <c r="E517" s="145"/>
      <c r="F517" s="145"/>
      <c r="G517" s="145"/>
    </row>
    <row r="518" spans="1:7">
      <c r="A518" s="146"/>
      <c r="B518" s="145"/>
      <c r="C518" s="145"/>
      <c r="D518" s="145"/>
      <c r="E518" s="145"/>
      <c r="F518" s="145"/>
      <c r="G518" s="145"/>
    </row>
    <row r="519" spans="1:7">
      <c r="A519" s="145"/>
      <c r="B519" s="145"/>
      <c r="C519" s="145"/>
      <c r="D519" s="145"/>
      <c r="E519" s="145"/>
      <c r="F519" s="145"/>
      <c r="G519" s="145"/>
    </row>
    <row r="520" spans="1:7">
      <c r="A520" s="145"/>
      <c r="B520" s="145"/>
      <c r="C520" s="145"/>
      <c r="D520" s="145"/>
      <c r="E520" s="145"/>
      <c r="F520" s="145"/>
      <c r="G520" s="145"/>
    </row>
    <row r="521" spans="1:7">
      <c r="A521" s="145"/>
      <c r="B521" s="145"/>
      <c r="C521" s="145"/>
      <c r="D521" s="145"/>
      <c r="E521" s="145"/>
      <c r="F521" s="145"/>
      <c r="G521" s="145"/>
    </row>
    <row r="522" spans="1:7">
      <c r="A522" s="145"/>
      <c r="B522" s="145"/>
      <c r="C522" s="145"/>
      <c r="D522" s="145"/>
      <c r="E522" s="145"/>
      <c r="F522" s="145"/>
      <c r="G522" s="145"/>
    </row>
    <row r="523" spans="1:7">
      <c r="A523" s="147"/>
      <c r="B523" s="145"/>
      <c r="C523" s="145"/>
      <c r="D523" s="145"/>
      <c r="E523" s="145"/>
      <c r="F523" s="145"/>
      <c r="G523" s="145"/>
    </row>
    <row r="524" spans="1:7">
      <c r="A524" s="144"/>
      <c r="B524" s="145"/>
      <c r="C524" s="145"/>
      <c r="D524" s="145"/>
      <c r="E524" s="145"/>
      <c r="F524" s="145"/>
      <c r="G524" s="145"/>
    </row>
    <row r="525" spans="1:7">
      <c r="A525" s="144"/>
      <c r="B525" s="145"/>
      <c r="C525" s="145"/>
      <c r="D525" s="145"/>
      <c r="E525" s="145"/>
      <c r="F525" s="145"/>
      <c r="G525" s="145"/>
    </row>
    <row r="526" spans="1:7">
      <c r="A526" s="144"/>
      <c r="B526" s="145"/>
      <c r="C526" s="145"/>
      <c r="D526" s="145"/>
      <c r="E526" s="145"/>
      <c r="F526" s="145"/>
      <c r="G526" s="145"/>
    </row>
    <row r="527" spans="1:7">
      <c r="A527" s="144"/>
      <c r="B527" s="145"/>
      <c r="C527" s="153"/>
      <c r="D527" s="145"/>
      <c r="E527" s="145"/>
      <c r="F527" s="145"/>
      <c r="G527" s="145"/>
    </row>
    <row r="528" spans="1:7">
      <c r="A528" s="144"/>
      <c r="B528" s="145"/>
      <c r="C528" s="145"/>
      <c r="D528" s="145"/>
      <c r="E528" s="145"/>
      <c r="F528" s="145"/>
      <c r="G528" s="145"/>
    </row>
    <row r="529" spans="1:7">
      <c r="A529" s="146"/>
      <c r="B529" s="145"/>
      <c r="C529" s="145"/>
      <c r="D529" s="145"/>
      <c r="E529" s="145"/>
      <c r="F529" s="145"/>
      <c r="G529" s="145"/>
    </row>
    <row r="530" spans="1:7">
      <c r="A530" s="145"/>
      <c r="B530" s="145"/>
      <c r="C530" s="145"/>
      <c r="D530" s="145"/>
      <c r="E530" s="145"/>
      <c r="F530" s="145"/>
      <c r="G530" s="145"/>
    </row>
    <row r="531" spans="1:7">
      <c r="A531" s="145"/>
      <c r="B531" s="145"/>
      <c r="C531" s="145"/>
      <c r="D531" s="145"/>
      <c r="E531" s="145"/>
      <c r="F531" s="145"/>
      <c r="G531" s="145"/>
    </row>
    <row r="532" spans="1:7">
      <c r="A532" s="145"/>
      <c r="B532" s="145"/>
      <c r="C532" s="145"/>
      <c r="D532" s="145"/>
      <c r="E532" s="145"/>
      <c r="F532" s="145"/>
      <c r="G532" s="145"/>
    </row>
    <row r="533" spans="1:7">
      <c r="A533" s="145"/>
      <c r="B533" s="145"/>
      <c r="C533" s="145"/>
      <c r="D533" s="145"/>
      <c r="E533" s="145"/>
      <c r="F533" s="145"/>
      <c r="G533" s="145"/>
    </row>
    <row r="534" spans="1:7">
      <c r="D534" s="146"/>
      <c r="E534" s="145"/>
      <c r="F534" s="145"/>
      <c r="G534" s="145"/>
    </row>
    <row r="535" spans="1:7">
      <c r="A535" s="145"/>
      <c r="B535" s="145"/>
      <c r="C535" s="145"/>
      <c r="D535" s="145"/>
      <c r="E535" s="145"/>
      <c r="F535" s="145"/>
      <c r="G535" s="145"/>
    </row>
    <row r="536" spans="1:7">
      <c r="A536" s="145"/>
      <c r="B536" s="145"/>
      <c r="C536" s="145"/>
      <c r="D536" s="145"/>
      <c r="E536" s="145"/>
      <c r="F536" s="145"/>
      <c r="G536" s="145"/>
    </row>
    <row r="537" spans="1:7">
      <c r="A537" s="145"/>
      <c r="B537" s="145"/>
      <c r="C537" s="145"/>
      <c r="D537" s="145"/>
      <c r="E537" s="145"/>
      <c r="F537" s="145"/>
      <c r="G537" s="145"/>
    </row>
    <row r="538" spans="1:7">
      <c r="A538" s="145"/>
      <c r="B538" s="145"/>
      <c r="C538" s="145"/>
      <c r="D538" s="145"/>
      <c r="E538" s="145"/>
      <c r="F538" s="145"/>
      <c r="G538" s="145"/>
    </row>
    <row r="539" spans="1:7">
      <c r="E539" s="146"/>
      <c r="F539" s="145"/>
      <c r="G539" s="145"/>
    </row>
    <row r="540" spans="1:7">
      <c r="A540" s="145"/>
      <c r="B540" s="145"/>
      <c r="C540" s="145"/>
      <c r="D540" s="145"/>
      <c r="E540" s="145"/>
      <c r="F540" s="145"/>
      <c r="G540" s="145"/>
    </row>
    <row r="541" spans="1:7">
      <c r="A541" s="145"/>
      <c r="B541" s="145"/>
      <c r="C541" s="145"/>
      <c r="D541" s="145"/>
      <c r="E541" s="145"/>
      <c r="F541" s="145"/>
      <c r="G541" s="145"/>
    </row>
    <row r="542" spans="1:7">
      <c r="A542" s="145"/>
      <c r="B542" s="145"/>
      <c r="C542" s="145"/>
      <c r="D542" s="145"/>
      <c r="E542" s="145"/>
      <c r="F542" s="145"/>
      <c r="G542" s="145"/>
    </row>
    <row r="543" spans="1:7">
      <c r="A543" s="145"/>
      <c r="B543" s="145"/>
      <c r="C543" s="145"/>
      <c r="D543" s="145"/>
      <c r="E543" s="145"/>
      <c r="F543" s="145"/>
      <c r="G543" s="145"/>
    </row>
    <row r="544" spans="1:7">
      <c r="A544" s="147"/>
      <c r="B544" s="145"/>
      <c r="C544" s="145"/>
      <c r="D544" s="145"/>
      <c r="E544" s="145"/>
      <c r="F544" s="145"/>
      <c r="G544" s="145"/>
    </row>
    <row r="545" spans="1:7">
      <c r="A545" s="144"/>
      <c r="B545" s="145"/>
      <c r="C545" s="145"/>
      <c r="D545" s="145"/>
      <c r="E545" s="145"/>
      <c r="F545" s="145"/>
      <c r="G545" s="145"/>
    </row>
    <row r="546" spans="1:7">
      <c r="A546" s="144"/>
      <c r="B546" s="145"/>
      <c r="C546" s="145"/>
      <c r="D546" s="145"/>
      <c r="E546" s="145"/>
      <c r="F546" s="145"/>
      <c r="G546" s="145"/>
    </row>
    <row r="547" spans="1:7">
      <c r="A547" s="146"/>
      <c r="B547" s="145"/>
      <c r="C547" s="145"/>
      <c r="D547" s="145"/>
      <c r="E547" s="145"/>
      <c r="F547" s="145"/>
      <c r="G547" s="145"/>
    </row>
    <row r="548" spans="1:7">
      <c r="A548" s="144"/>
      <c r="B548" s="145"/>
      <c r="C548" s="145"/>
      <c r="D548" s="145"/>
      <c r="E548" s="145"/>
      <c r="F548" s="145"/>
      <c r="G548" s="145"/>
    </row>
    <row r="549" spans="1:7">
      <c r="A549" s="144"/>
      <c r="B549" s="145"/>
      <c r="C549" s="145"/>
      <c r="D549" s="145"/>
      <c r="E549" s="145"/>
      <c r="F549" s="145"/>
      <c r="G549" s="145"/>
    </row>
    <row r="550" spans="1:7">
      <c r="A550" s="145"/>
      <c r="B550" s="145"/>
      <c r="C550" s="145"/>
      <c r="D550" s="145"/>
      <c r="E550" s="145"/>
      <c r="F550" s="145"/>
      <c r="G550" s="145"/>
    </row>
    <row r="551" spans="1:7">
      <c r="A551" s="145"/>
      <c r="B551" s="145"/>
      <c r="C551" s="145"/>
      <c r="D551" s="145"/>
      <c r="E551" s="145"/>
      <c r="F551" s="145"/>
      <c r="G551" s="145"/>
    </row>
    <row r="552" spans="1:7">
      <c r="C552" s="146"/>
      <c r="D552" s="145"/>
      <c r="E552" s="145"/>
      <c r="F552" s="145"/>
      <c r="G552" s="145"/>
    </row>
    <row r="553" spans="1:7">
      <c r="A553" s="145"/>
      <c r="B553" s="145"/>
      <c r="C553" s="145"/>
      <c r="D553" s="145"/>
      <c r="E553" s="145"/>
      <c r="F553" s="145"/>
      <c r="G553" s="145"/>
    </row>
    <row r="554" spans="1:7">
      <c r="A554" s="145"/>
      <c r="B554" s="145"/>
      <c r="C554" s="145"/>
      <c r="D554" s="145"/>
      <c r="E554" s="145"/>
      <c r="F554" s="145"/>
      <c r="G554" s="145"/>
    </row>
    <row r="555" spans="1:7">
      <c r="A555" s="145"/>
      <c r="B555" s="145"/>
      <c r="C555" s="145"/>
      <c r="D555" s="145"/>
      <c r="E555" s="145"/>
      <c r="F555" s="145"/>
      <c r="G555" s="145"/>
    </row>
    <row r="556" spans="1:7">
      <c r="A556" s="145"/>
      <c r="B556" s="145"/>
      <c r="C556" s="145"/>
      <c r="D556" s="145"/>
      <c r="E556" s="145"/>
      <c r="F556" s="145"/>
      <c r="G556" s="145"/>
    </row>
    <row r="557" spans="1:7">
      <c r="A557" s="147"/>
      <c r="B557" s="145"/>
      <c r="C557" s="145"/>
      <c r="D557" s="145"/>
      <c r="E557" s="145"/>
      <c r="F557" s="145"/>
      <c r="G557" s="145"/>
    </row>
    <row r="558" spans="1:7">
      <c r="A558" s="144"/>
      <c r="B558" s="145"/>
      <c r="C558" s="145"/>
      <c r="D558" s="145"/>
      <c r="E558" s="145"/>
      <c r="F558" s="145"/>
      <c r="G558" s="145"/>
    </row>
    <row r="559" spans="1:7">
      <c r="A559" s="144"/>
      <c r="B559" s="145"/>
      <c r="C559" s="145"/>
      <c r="D559" s="145"/>
      <c r="E559" s="145"/>
      <c r="F559" s="145"/>
      <c r="G559" s="145"/>
    </row>
    <row r="560" spans="1:7">
      <c r="A560" s="144"/>
      <c r="B560" s="145"/>
      <c r="C560" s="145"/>
      <c r="D560" s="145"/>
      <c r="E560" s="145"/>
      <c r="F560" s="145"/>
      <c r="G560" s="145"/>
    </row>
    <row r="561" spans="1:7">
      <c r="A561" s="144"/>
      <c r="B561" s="145"/>
      <c r="C561" s="145"/>
      <c r="D561" s="145"/>
      <c r="E561" s="145"/>
      <c r="F561" s="145"/>
      <c r="G561" s="145"/>
    </row>
    <row r="562" spans="1:7">
      <c r="A562" s="146"/>
      <c r="B562" s="145"/>
      <c r="C562" s="145"/>
      <c r="D562" s="145"/>
      <c r="E562" s="145"/>
      <c r="F562" s="145"/>
      <c r="G562" s="145"/>
    </row>
    <row r="563" spans="1:7">
      <c r="A563" s="146"/>
      <c r="B563" s="145"/>
      <c r="C563" s="145"/>
      <c r="D563" s="145"/>
      <c r="E563" s="145"/>
      <c r="F563" s="145"/>
      <c r="G563" s="145"/>
    </row>
    <row r="564" spans="1:7">
      <c r="A564" s="146"/>
      <c r="B564" s="145"/>
      <c r="C564" s="145"/>
      <c r="D564" s="145"/>
      <c r="E564" s="145"/>
      <c r="F564" s="145"/>
      <c r="G564" s="145"/>
    </row>
    <row r="565" spans="1:7">
      <c r="A565" s="145"/>
      <c r="B565" s="145"/>
      <c r="C565" s="145"/>
      <c r="D565" s="145"/>
      <c r="E565" s="145"/>
      <c r="F565" s="145"/>
      <c r="G565" s="145"/>
    </row>
    <row r="566" spans="1:7">
      <c r="A566" s="145"/>
      <c r="B566" s="145"/>
      <c r="C566" s="145"/>
      <c r="D566" s="145"/>
      <c r="E566" s="145"/>
      <c r="F566" s="145"/>
      <c r="G566" s="145"/>
    </row>
    <row r="567" spans="1:7">
      <c r="A567" s="147"/>
      <c r="B567" s="145"/>
      <c r="C567" s="145"/>
      <c r="D567" s="145"/>
      <c r="E567" s="145"/>
      <c r="F567" s="145"/>
      <c r="G567" s="145"/>
    </row>
    <row r="568" spans="1:7">
      <c r="A568" s="144"/>
      <c r="B568" s="145"/>
      <c r="C568" s="145"/>
      <c r="D568" s="145"/>
      <c r="E568" s="145"/>
      <c r="F568" s="145"/>
      <c r="G568" s="145"/>
    </row>
    <row r="569" spans="1:7">
      <c r="A569" s="144"/>
      <c r="B569" s="145"/>
      <c r="C569" s="145"/>
      <c r="D569" s="145"/>
      <c r="E569" s="145"/>
      <c r="F569" s="145"/>
      <c r="G569" s="145"/>
    </row>
    <row r="570" spans="1:7">
      <c r="A570" s="144"/>
      <c r="B570" s="145"/>
      <c r="C570" s="145"/>
      <c r="D570" s="145"/>
      <c r="E570" s="145"/>
      <c r="F570" s="145"/>
      <c r="G570" s="145"/>
    </row>
    <row r="571" spans="1:7">
      <c r="A571" s="144"/>
      <c r="B571" s="145"/>
      <c r="C571" s="145"/>
      <c r="D571" s="145"/>
      <c r="E571" s="145"/>
      <c r="F571" s="145"/>
      <c r="G571" s="145"/>
    </row>
    <row r="572" spans="1:7">
      <c r="A572" s="146"/>
      <c r="B572" s="145"/>
      <c r="C572" s="145"/>
      <c r="D572" s="145"/>
      <c r="E572" s="145"/>
      <c r="F572" s="145"/>
      <c r="G572" s="145"/>
    </row>
    <row r="573" spans="1:7">
      <c r="A573" s="145"/>
      <c r="B573" s="145"/>
      <c r="C573" s="145"/>
      <c r="D573" s="145"/>
      <c r="E573" s="145"/>
      <c r="F573" s="145"/>
      <c r="G573" s="145"/>
    </row>
    <row r="574" spans="1:7">
      <c r="A574" s="145"/>
      <c r="B574" s="145"/>
      <c r="C574" s="145"/>
      <c r="D574" s="145"/>
      <c r="E574" s="145"/>
      <c r="F574" s="145"/>
      <c r="G574" s="145"/>
    </row>
    <row r="575" spans="1:7">
      <c r="A575" s="145"/>
      <c r="B575" s="145"/>
      <c r="C575" s="145"/>
      <c r="D575" s="145"/>
      <c r="E575" s="145"/>
      <c r="F575" s="145"/>
      <c r="G575" s="145"/>
    </row>
    <row r="576" spans="1:7">
      <c r="A576" s="145"/>
      <c r="B576" s="145"/>
      <c r="C576" s="145"/>
      <c r="D576" s="145"/>
      <c r="E576" s="145"/>
      <c r="F576" s="145"/>
      <c r="G576" s="145"/>
    </row>
    <row r="577" spans="1:7">
      <c r="A577" s="147"/>
      <c r="B577" s="145"/>
      <c r="C577" s="145"/>
      <c r="D577" s="145"/>
      <c r="E577" s="145"/>
      <c r="F577" s="145"/>
      <c r="G577" s="145"/>
    </row>
    <row r="578" spans="1:7">
      <c r="A578" s="144"/>
      <c r="B578" s="145"/>
      <c r="C578" s="145"/>
      <c r="D578" s="145"/>
      <c r="E578" s="145"/>
      <c r="F578" s="145"/>
      <c r="G578" s="145"/>
    </row>
    <row r="579" spans="1:7">
      <c r="A579" s="146"/>
      <c r="B579" s="145"/>
      <c r="C579" s="145"/>
      <c r="D579" s="145"/>
      <c r="E579" s="145"/>
      <c r="F579" s="145"/>
      <c r="G579" s="145"/>
    </row>
    <row r="580" spans="1:7">
      <c r="A580" s="145"/>
      <c r="B580" s="145"/>
      <c r="C580" s="145"/>
      <c r="D580" s="145"/>
      <c r="E580" s="145"/>
      <c r="F580" s="145"/>
      <c r="G580" s="145"/>
    </row>
    <row r="581" spans="1:7">
      <c r="A581" s="145"/>
      <c r="B581" s="145"/>
      <c r="C581" s="145"/>
      <c r="D581" s="145"/>
      <c r="E581" s="145"/>
      <c r="F581" s="145"/>
      <c r="G581" s="145"/>
    </row>
    <row r="582" spans="1:7">
      <c r="A582" s="145"/>
      <c r="B582" s="145"/>
      <c r="C582" s="145"/>
      <c r="D582" s="145"/>
      <c r="E582" s="145"/>
      <c r="F582" s="145"/>
      <c r="G582" s="145"/>
    </row>
    <row r="583" spans="1:7">
      <c r="A583" s="145"/>
      <c r="B583" s="145"/>
      <c r="C583" s="145"/>
      <c r="D583" s="145"/>
      <c r="E583" s="145"/>
      <c r="F583" s="145"/>
      <c r="G583" s="145"/>
    </row>
    <row r="584" spans="1:7">
      <c r="A584" s="147"/>
      <c r="B584" s="145"/>
      <c r="C584" s="145"/>
      <c r="D584" s="145"/>
      <c r="E584" s="145"/>
      <c r="F584" s="145"/>
      <c r="G584" s="145"/>
    </row>
    <row r="585" spans="1:7">
      <c r="A585" s="144"/>
      <c r="B585" s="145"/>
      <c r="C585" s="145"/>
      <c r="D585" s="145"/>
      <c r="E585" s="145"/>
      <c r="F585" s="145"/>
      <c r="G585" s="145"/>
    </row>
    <row r="586" spans="1:7">
      <c r="A586" s="146"/>
      <c r="B586" s="145"/>
      <c r="C586" s="145"/>
      <c r="D586" s="145"/>
      <c r="E586" s="145"/>
      <c r="F586" s="145"/>
      <c r="G586" s="145"/>
    </row>
    <row r="587" spans="1:7">
      <c r="A587" s="145"/>
      <c r="B587" s="145"/>
      <c r="C587" s="145"/>
      <c r="D587" s="145"/>
      <c r="E587" s="145"/>
      <c r="F587" s="145"/>
      <c r="G587" s="145"/>
    </row>
    <row r="588" spans="1:7">
      <c r="A588" s="145"/>
      <c r="B588" s="145"/>
      <c r="C588" s="145"/>
      <c r="D588" s="145"/>
      <c r="E588" s="145"/>
      <c r="F588" s="145"/>
      <c r="G588" s="145"/>
    </row>
    <row r="589" spans="1:7">
      <c r="A589" s="145"/>
      <c r="B589" s="145"/>
      <c r="C589" s="145"/>
      <c r="D589" s="145"/>
      <c r="E589" s="145"/>
      <c r="F589" s="145"/>
      <c r="G589" s="145"/>
    </row>
    <row r="590" spans="1:7">
      <c r="A590" s="145"/>
      <c r="B590" s="145"/>
      <c r="C590" s="145"/>
      <c r="D590" s="145"/>
      <c r="E590" s="145"/>
      <c r="F590" s="145"/>
      <c r="G590" s="145"/>
    </row>
    <row r="591" spans="1:7">
      <c r="A591" s="145"/>
      <c r="B591" s="145"/>
      <c r="C591" s="145"/>
      <c r="D591" s="145"/>
      <c r="E591" s="145"/>
      <c r="F591" s="145"/>
      <c r="G591" s="145"/>
    </row>
    <row r="592" spans="1:7">
      <c r="D592" s="146"/>
      <c r="E592" s="145"/>
      <c r="F592" s="145"/>
      <c r="G592" s="145"/>
    </row>
    <row r="593" spans="1:8">
      <c r="A593" s="145"/>
      <c r="B593" s="145"/>
      <c r="C593" s="145"/>
      <c r="D593" s="145"/>
      <c r="E593" s="145"/>
      <c r="F593" s="145"/>
      <c r="G593" s="145"/>
    </row>
    <row r="594" spans="1:8">
      <c r="A594" s="145"/>
      <c r="B594" s="145"/>
      <c r="C594" s="145"/>
      <c r="D594" s="145"/>
      <c r="E594" s="145"/>
      <c r="F594" s="145"/>
      <c r="G594" s="145"/>
    </row>
    <row r="595" spans="1:8">
      <c r="A595" s="145"/>
      <c r="B595" s="145"/>
      <c r="C595" s="145"/>
      <c r="D595" s="145"/>
      <c r="E595" s="145"/>
      <c r="F595" s="145"/>
      <c r="G595" s="145"/>
    </row>
    <row r="596" spans="1:8">
      <c r="A596" s="145"/>
      <c r="B596" s="145"/>
      <c r="C596" s="145"/>
      <c r="D596" s="145"/>
      <c r="E596" s="145"/>
      <c r="F596" s="145"/>
      <c r="G596" s="145"/>
    </row>
    <row r="597" spans="1:8">
      <c r="A597" s="145"/>
      <c r="B597" s="145"/>
      <c r="C597" s="145"/>
      <c r="D597" s="145"/>
      <c r="E597" s="145"/>
      <c r="F597" s="145"/>
      <c r="G597" s="145"/>
    </row>
    <row r="598" spans="1:8">
      <c r="F598" s="145"/>
      <c r="G598" s="145"/>
    </row>
    <row r="599" spans="1:8">
      <c r="F599" s="145"/>
      <c r="G599" s="145"/>
    </row>
    <row r="600" spans="1:8">
      <c r="B600" s="154"/>
      <c r="F600" s="145"/>
      <c r="G600" s="145"/>
    </row>
    <row r="601" spans="1:8">
      <c r="F601" s="145"/>
      <c r="G601" s="145"/>
    </row>
    <row r="602" spans="1:8">
      <c r="F602" s="145"/>
      <c r="G602" s="145"/>
    </row>
    <row r="603" spans="1:8">
      <c r="F603" s="145"/>
      <c r="G603" s="145"/>
    </row>
    <row r="604" spans="1:8">
      <c r="A604" s="147"/>
      <c r="B604" s="147"/>
      <c r="C604" s="147"/>
      <c r="D604" s="147"/>
      <c r="F604" s="145"/>
      <c r="G604" s="145"/>
    </row>
    <row r="605" spans="1:8">
      <c r="A605" s="144"/>
      <c r="B605" s="144"/>
      <c r="C605" s="144"/>
      <c r="D605" s="144"/>
      <c r="F605" s="145"/>
      <c r="G605" s="145"/>
    </row>
    <row r="606" spans="1:8">
      <c r="A606" s="147"/>
      <c r="B606" s="147"/>
      <c r="C606" s="147"/>
      <c r="D606" s="154"/>
      <c r="F606" s="145"/>
      <c r="G606" s="145"/>
    </row>
    <row r="607" spans="1:8">
      <c r="A607" s="147"/>
      <c r="B607" s="147"/>
      <c r="C607" s="147"/>
      <c r="D607" s="147"/>
      <c r="F607" s="145"/>
      <c r="G607" s="145"/>
    </row>
    <row r="608" spans="1:8">
      <c r="A608" s="145"/>
      <c r="B608" s="144"/>
      <c r="C608" s="149"/>
      <c r="D608" s="144"/>
      <c r="E608" s="149"/>
      <c r="F608" s="146"/>
      <c r="G608" s="146"/>
      <c r="H608" s="145"/>
    </row>
    <row r="609" spans="1:7">
      <c r="A609" s="145"/>
      <c r="B609" s="145"/>
      <c r="C609" s="145"/>
      <c r="D609" s="146"/>
      <c r="E609" s="145"/>
      <c r="F609" s="145"/>
      <c r="G609" s="145"/>
    </row>
    <row r="610" spans="1:7">
      <c r="A610" s="145"/>
      <c r="B610" s="145"/>
      <c r="C610" s="145"/>
      <c r="D610" s="145"/>
      <c r="E610" s="145"/>
      <c r="F610" s="145"/>
      <c r="G610" s="145"/>
    </row>
    <row r="611" spans="1:7">
      <c r="A611" s="145"/>
      <c r="B611" s="145"/>
      <c r="C611" s="145"/>
      <c r="D611" s="145"/>
      <c r="E611" s="145"/>
      <c r="F611" s="145"/>
      <c r="G611" s="145"/>
    </row>
    <row r="612" spans="1:7">
      <c r="A612" s="147"/>
      <c r="B612" s="145"/>
      <c r="C612" s="145"/>
      <c r="D612" s="145"/>
      <c r="E612" s="145"/>
      <c r="F612" s="145"/>
      <c r="G612" s="145"/>
    </row>
    <row r="613" spans="1:7">
      <c r="A613" s="144"/>
      <c r="B613" s="145"/>
      <c r="C613" s="145"/>
      <c r="D613" s="145"/>
      <c r="E613" s="145"/>
      <c r="F613" s="145"/>
      <c r="G613" s="145"/>
    </row>
    <row r="614" spans="1:7">
      <c r="A614" s="144"/>
      <c r="B614" s="145"/>
      <c r="C614" s="145"/>
      <c r="D614" s="145"/>
      <c r="E614" s="145"/>
      <c r="F614" s="145"/>
      <c r="G614" s="145"/>
    </row>
    <row r="615" spans="1:7">
      <c r="A615" s="144"/>
      <c r="B615" s="145"/>
      <c r="C615" s="145"/>
      <c r="D615" s="145"/>
      <c r="E615" s="145"/>
      <c r="F615" s="145"/>
      <c r="G615" s="145"/>
    </row>
    <row r="616" spans="1:7">
      <c r="A616" s="144"/>
      <c r="B616" s="145"/>
      <c r="C616" s="145"/>
      <c r="D616" s="145"/>
      <c r="E616" s="145"/>
      <c r="F616" s="145"/>
      <c r="G616" s="145"/>
    </row>
    <row r="617" spans="1:7">
      <c r="A617" s="144"/>
      <c r="B617" s="145"/>
      <c r="C617" s="145"/>
      <c r="D617" s="145"/>
      <c r="E617" s="145"/>
      <c r="F617" s="145"/>
      <c r="G617" s="145"/>
    </row>
    <row r="618" spans="1:7">
      <c r="A618" s="153"/>
      <c r="B618" s="145"/>
      <c r="C618" s="153"/>
      <c r="D618" s="145"/>
      <c r="E618" s="145"/>
      <c r="F618" s="145"/>
      <c r="G618" s="145"/>
    </row>
    <row r="619" spans="1:7">
      <c r="A619" s="153"/>
      <c r="B619" s="145"/>
      <c r="C619" s="153"/>
      <c r="D619" s="145"/>
      <c r="E619" s="145"/>
      <c r="F619" s="145"/>
      <c r="G619" s="145"/>
    </row>
    <row r="620" spans="1:7">
      <c r="A620" s="146"/>
      <c r="B620" s="145"/>
      <c r="C620" s="145"/>
      <c r="D620" s="145"/>
      <c r="E620" s="145"/>
      <c r="F620" s="145"/>
      <c r="G620" s="145"/>
    </row>
    <row r="621" spans="1:7">
      <c r="A621" s="145"/>
      <c r="B621" s="145"/>
      <c r="C621" s="145"/>
      <c r="D621" s="145"/>
      <c r="E621" s="145"/>
      <c r="F621" s="145"/>
      <c r="G621" s="145"/>
    </row>
    <row r="622" spans="1:7">
      <c r="A622" s="145"/>
      <c r="B622" s="145"/>
      <c r="C622" s="145"/>
      <c r="D622" s="145"/>
      <c r="E622" s="145"/>
      <c r="F622" s="145"/>
      <c r="G622" s="145"/>
    </row>
    <row r="623" spans="1:7">
      <c r="A623" s="145"/>
      <c r="B623" s="145"/>
      <c r="C623" s="145"/>
      <c r="D623" s="145"/>
      <c r="E623" s="145"/>
      <c r="F623" s="145"/>
      <c r="G623" s="145"/>
    </row>
    <row r="624" spans="1:7">
      <c r="A624" s="145"/>
      <c r="B624" s="145"/>
      <c r="C624" s="145"/>
      <c r="D624" s="145"/>
      <c r="E624" s="145"/>
      <c r="F624" s="145"/>
      <c r="G624" s="145"/>
    </row>
    <row r="625" spans="1:7">
      <c r="A625" s="147"/>
      <c r="B625" s="145"/>
      <c r="C625" s="145"/>
      <c r="D625" s="145"/>
      <c r="E625" s="145"/>
      <c r="F625" s="145"/>
      <c r="G625" s="145"/>
    </row>
    <row r="626" spans="1:7">
      <c r="A626" s="144"/>
      <c r="B626" s="145"/>
      <c r="C626" s="145"/>
      <c r="D626" s="145"/>
      <c r="E626" s="145"/>
      <c r="F626" s="145"/>
      <c r="G626" s="145"/>
    </row>
    <row r="627" spans="1:7">
      <c r="A627" s="144"/>
      <c r="B627" s="145"/>
      <c r="C627" s="145"/>
      <c r="D627" s="145"/>
      <c r="E627" s="145"/>
      <c r="F627" s="145"/>
      <c r="G627" s="145"/>
    </row>
    <row r="628" spans="1:7">
      <c r="A628" s="144"/>
      <c r="B628" s="145"/>
      <c r="C628" s="145"/>
      <c r="D628" s="145"/>
      <c r="E628" s="145"/>
      <c r="F628" s="145"/>
      <c r="G628" s="145"/>
    </row>
    <row r="629" spans="1:7">
      <c r="A629" s="144"/>
      <c r="B629" s="145"/>
      <c r="C629" s="145"/>
      <c r="D629" s="145"/>
      <c r="E629" s="145"/>
      <c r="F629" s="145"/>
      <c r="G629" s="145"/>
    </row>
    <row r="630" spans="1:7">
      <c r="A630" s="144"/>
      <c r="B630" s="145"/>
      <c r="C630" s="145"/>
      <c r="D630" s="145"/>
      <c r="E630" s="145"/>
      <c r="F630" s="145"/>
      <c r="G630" s="145"/>
    </row>
    <row r="631" spans="1:7">
      <c r="A631" s="144"/>
      <c r="B631" s="145"/>
      <c r="C631" s="145"/>
      <c r="D631" s="145"/>
      <c r="E631" s="145"/>
      <c r="F631" s="145"/>
      <c r="G631" s="145"/>
    </row>
    <row r="632" spans="1:7">
      <c r="A632" s="146"/>
      <c r="B632" s="145"/>
      <c r="C632" s="145"/>
      <c r="D632" s="145"/>
      <c r="E632" s="145"/>
      <c r="F632" s="145"/>
      <c r="G632" s="145"/>
    </row>
    <row r="633" spans="1:7">
      <c r="A633" s="145"/>
      <c r="B633" s="145"/>
      <c r="C633" s="145"/>
      <c r="D633" s="145"/>
      <c r="E633" s="145"/>
      <c r="F633" s="145"/>
      <c r="G633" s="145"/>
    </row>
    <row r="634" spans="1:7">
      <c r="A634" s="145"/>
      <c r="B634" s="145"/>
      <c r="C634" s="145"/>
      <c r="D634" s="145"/>
      <c r="E634" s="145"/>
      <c r="F634" s="145"/>
      <c r="G634" s="145"/>
    </row>
    <row r="635" spans="1:7">
      <c r="A635" s="145"/>
      <c r="B635" s="145"/>
      <c r="C635" s="145"/>
      <c r="D635" s="145"/>
      <c r="E635" s="145"/>
      <c r="F635" s="145"/>
      <c r="G635" s="145"/>
    </row>
    <row r="636" spans="1:7">
      <c r="A636" s="145"/>
      <c r="B636" s="145"/>
      <c r="C636" s="145"/>
      <c r="D636" s="145"/>
      <c r="E636" s="145"/>
      <c r="F636" s="145"/>
      <c r="G636" s="145"/>
    </row>
    <row r="637" spans="1:7">
      <c r="A637" s="147"/>
      <c r="B637" s="145"/>
      <c r="C637" s="145"/>
      <c r="D637" s="145"/>
      <c r="E637" s="145"/>
      <c r="F637" s="145"/>
      <c r="G637" s="145"/>
    </row>
    <row r="638" spans="1:7">
      <c r="A638" s="144"/>
      <c r="B638" s="145"/>
      <c r="C638" s="145"/>
      <c r="D638" s="145"/>
      <c r="E638" s="145"/>
      <c r="F638" s="145"/>
      <c r="G638" s="145"/>
    </row>
    <row r="639" spans="1:7">
      <c r="A639" s="144"/>
      <c r="B639" s="145"/>
      <c r="C639" s="145"/>
      <c r="D639" s="145"/>
      <c r="E639" s="145"/>
      <c r="F639" s="145"/>
      <c r="G639" s="145"/>
    </row>
    <row r="640" spans="1:7">
      <c r="A640" s="144"/>
      <c r="B640" s="145"/>
      <c r="C640" s="145"/>
      <c r="D640" s="145"/>
      <c r="E640" s="145"/>
      <c r="F640" s="145"/>
      <c r="G640" s="145"/>
    </row>
    <row r="641" spans="1:7">
      <c r="A641" s="144"/>
      <c r="B641" s="145"/>
      <c r="C641" s="145"/>
      <c r="D641" s="145"/>
      <c r="E641" s="145"/>
      <c r="F641" s="145"/>
      <c r="G641" s="145"/>
    </row>
    <row r="642" spans="1:7">
      <c r="A642" s="144"/>
      <c r="B642" s="145"/>
      <c r="C642" s="145"/>
      <c r="D642" s="145"/>
      <c r="E642" s="145"/>
      <c r="F642" s="145"/>
      <c r="G642" s="145"/>
    </row>
    <row r="643" spans="1:7">
      <c r="A643" s="144"/>
      <c r="B643" s="145"/>
      <c r="C643" s="145"/>
      <c r="D643" s="145"/>
      <c r="E643" s="145"/>
      <c r="F643" s="145"/>
      <c r="G643" s="145"/>
    </row>
    <row r="644" spans="1:7">
      <c r="A644" s="146"/>
      <c r="B644" s="145"/>
      <c r="C644" s="145"/>
      <c r="D644" s="145"/>
      <c r="E644" s="145"/>
      <c r="F644" s="145"/>
      <c r="G644" s="145"/>
    </row>
    <row r="645" spans="1:7">
      <c r="A645" s="145"/>
      <c r="B645" s="145"/>
      <c r="C645" s="145"/>
      <c r="D645" s="145"/>
      <c r="E645" s="145"/>
      <c r="F645" s="145"/>
      <c r="G645" s="145"/>
    </row>
    <row r="646" spans="1:7">
      <c r="A646" s="145"/>
      <c r="B646" s="145"/>
      <c r="C646" s="145"/>
      <c r="D646" s="145"/>
      <c r="E646" s="145"/>
      <c r="F646" s="145"/>
      <c r="G646" s="145"/>
    </row>
    <row r="647" spans="1:7">
      <c r="A647" s="145"/>
      <c r="B647" s="145"/>
      <c r="C647" s="145"/>
      <c r="D647" s="145"/>
      <c r="E647" s="145"/>
      <c r="F647" s="145"/>
      <c r="G647" s="145"/>
    </row>
    <row r="648" spans="1:7">
      <c r="A648" s="145"/>
      <c r="B648" s="145"/>
      <c r="C648" s="145"/>
      <c r="D648" s="145"/>
      <c r="E648" s="145"/>
      <c r="F648" s="145"/>
      <c r="G648" s="145"/>
    </row>
    <row r="649" spans="1:7">
      <c r="D649" s="146"/>
      <c r="E649" s="145"/>
      <c r="F649" s="145"/>
      <c r="G649" s="145"/>
    </row>
    <row r="650" spans="1:7">
      <c r="A650" s="145"/>
      <c r="B650" s="145"/>
      <c r="C650" s="145"/>
      <c r="D650" s="145"/>
      <c r="E650" s="145"/>
      <c r="F650" s="145"/>
      <c r="G650" s="145"/>
    </row>
    <row r="651" spans="1:7">
      <c r="A651" s="145"/>
      <c r="B651" s="145"/>
      <c r="C651" s="145"/>
      <c r="D651" s="145"/>
      <c r="E651" s="145"/>
      <c r="F651" s="145"/>
      <c r="G651" s="145"/>
    </row>
    <row r="652" spans="1:7">
      <c r="A652" s="145"/>
      <c r="B652" s="145"/>
      <c r="C652" s="145"/>
      <c r="D652" s="145"/>
      <c r="E652" s="145"/>
      <c r="F652" s="145"/>
      <c r="G652" s="145"/>
    </row>
    <row r="653" spans="1:7">
      <c r="A653" s="145"/>
      <c r="B653" s="145"/>
      <c r="C653" s="145"/>
      <c r="D653" s="145"/>
      <c r="E653" s="145"/>
      <c r="F653" s="145"/>
      <c r="G653" s="145"/>
    </row>
    <row r="654" spans="1:7">
      <c r="A654" s="145"/>
      <c r="B654" s="145"/>
      <c r="C654" s="145"/>
      <c r="D654" s="145"/>
      <c r="E654" s="145"/>
      <c r="F654" s="145"/>
      <c r="G654" s="145"/>
    </row>
    <row r="655" spans="1:7" ht="15.6">
      <c r="A655" s="155"/>
      <c r="B655" s="155"/>
      <c r="C655" s="155"/>
      <c r="D655" s="155"/>
      <c r="E655" s="155"/>
      <c r="F655" s="155"/>
      <c r="G655" s="155"/>
    </row>
    <row r="656" spans="1:7">
      <c r="A656" s="156"/>
      <c r="B656" s="156"/>
      <c r="C656" s="156"/>
      <c r="D656" s="157"/>
      <c r="E656" s="156"/>
      <c r="F656" s="156"/>
      <c r="G656" s="156"/>
    </row>
    <row r="657" spans="1:7">
      <c r="A657" s="152"/>
      <c r="B657" s="152"/>
      <c r="C657" s="152"/>
      <c r="D657" s="152"/>
      <c r="E657" s="152"/>
      <c r="F657" s="152"/>
      <c r="G657" s="152"/>
    </row>
    <row r="658" spans="1:7">
      <c r="A658" s="152"/>
      <c r="B658" s="152"/>
      <c r="C658" s="152"/>
      <c r="D658" s="152"/>
      <c r="E658" s="152"/>
      <c r="F658" s="152"/>
      <c r="G658" s="152"/>
    </row>
    <row r="659" spans="1:7">
      <c r="A659" s="152"/>
      <c r="B659" s="152"/>
      <c r="C659" s="152"/>
      <c r="D659" s="152"/>
      <c r="E659" s="152"/>
      <c r="F659" s="152"/>
      <c r="G659" s="152"/>
    </row>
    <row r="660" spans="1:7">
      <c r="A660" s="152"/>
      <c r="B660" s="152"/>
      <c r="C660" s="152"/>
      <c r="D660" s="152"/>
      <c r="E660" s="152"/>
      <c r="F660" s="152"/>
      <c r="G660" s="152"/>
    </row>
    <row r="661" spans="1:7">
      <c r="A661" s="152"/>
      <c r="B661" s="152"/>
      <c r="C661" s="152"/>
      <c r="D661" s="152"/>
      <c r="E661" s="152"/>
      <c r="F661" s="152"/>
      <c r="G661" s="152"/>
    </row>
    <row r="662" spans="1:7">
      <c r="A662" s="152"/>
      <c r="B662" s="152"/>
      <c r="C662" s="152"/>
      <c r="D662" s="152"/>
      <c r="E662" s="152"/>
      <c r="F662" s="152"/>
      <c r="G662" s="152"/>
    </row>
    <row r="663" spans="1:7">
      <c r="A663" s="152"/>
      <c r="B663" s="152"/>
      <c r="C663" s="152"/>
      <c r="D663" s="152"/>
      <c r="E663" s="152"/>
      <c r="F663" s="152"/>
      <c r="G663" s="152"/>
    </row>
    <row r="664" spans="1:7">
      <c r="A664" s="152"/>
      <c r="B664" s="152"/>
      <c r="C664" s="152"/>
      <c r="D664" s="152"/>
      <c r="E664" s="152"/>
      <c r="F664" s="152"/>
      <c r="G664" s="152"/>
    </row>
    <row r="665" spans="1:7">
      <c r="A665" s="152"/>
      <c r="B665" s="152"/>
      <c r="C665" s="152"/>
      <c r="D665" s="152"/>
      <c r="E665" s="152"/>
      <c r="F665" s="152"/>
      <c r="G665" s="152"/>
    </row>
    <row r="666" spans="1:7">
      <c r="A666" s="152"/>
      <c r="B666" s="152"/>
      <c r="C666" s="152"/>
      <c r="D666" s="152"/>
      <c r="E666" s="152"/>
      <c r="F666" s="152"/>
      <c r="G666" s="152"/>
    </row>
    <row r="667" spans="1:7">
      <c r="A667" s="152"/>
      <c r="B667" s="152"/>
      <c r="C667" s="152"/>
      <c r="D667" s="152"/>
      <c r="E667" s="152"/>
      <c r="F667" s="152"/>
      <c r="G667" s="152"/>
    </row>
    <row r="668" spans="1:7">
      <c r="A668" s="152"/>
      <c r="B668" s="152"/>
      <c r="C668" s="152"/>
      <c r="D668" s="152"/>
      <c r="E668" s="152"/>
      <c r="F668" s="152"/>
      <c r="G668" s="152"/>
    </row>
    <row r="669" spans="1:7">
      <c r="A669" s="152"/>
      <c r="B669" s="152"/>
      <c r="C669" s="152"/>
      <c r="D669" s="152"/>
      <c r="E669" s="152"/>
      <c r="F669" s="152"/>
      <c r="G669" s="152"/>
    </row>
    <row r="670" spans="1:7">
      <c r="A670" s="152"/>
      <c r="B670" s="152"/>
      <c r="C670" s="152"/>
      <c r="D670" s="152"/>
      <c r="E670" s="152"/>
      <c r="F670" s="152"/>
      <c r="G670" s="152"/>
    </row>
    <row r="671" spans="1:7">
      <c r="A671" s="152"/>
      <c r="B671" s="152"/>
      <c r="C671" s="152"/>
      <c r="D671" s="152"/>
      <c r="E671" s="152"/>
      <c r="F671" s="152"/>
      <c r="G671" s="152"/>
    </row>
    <row r="672" spans="1:7">
      <c r="A672" s="152"/>
      <c r="B672" s="152"/>
      <c r="C672" s="152"/>
      <c r="D672" s="152"/>
      <c r="E672" s="152"/>
      <c r="F672" s="152"/>
      <c r="G672" s="152"/>
    </row>
    <row r="673" spans="1:7">
      <c r="A673" s="152"/>
      <c r="B673" s="152"/>
      <c r="C673" s="152"/>
      <c r="D673" s="152"/>
      <c r="E673" s="152"/>
      <c r="F673" s="152"/>
      <c r="G673" s="152"/>
    </row>
    <row r="674" spans="1:7">
      <c r="A674" s="152"/>
      <c r="B674" s="152"/>
      <c r="C674" s="152"/>
      <c r="D674" s="152"/>
      <c r="E674" s="152"/>
      <c r="F674" s="152"/>
      <c r="G674" s="152"/>
    </row>
    <row r="675" spans="1:7">
      <c r="A675" s="152"/>
      <c r="B675" s="152"/>
      <c r="C675" s="152"/>
      <c r="D675" s="152"/>
      <c r="E675" s="152"/>
      <c r="F675" s="152"/>
      <c r="G675" s="152"/>
    </row>
    <row r="676" spans="1:7">
      <c r="A676" s="152"/>
      <c r="B676" s="152"/>
      <c r="C676" s="152"/>
      <c r="D676" s="152"/>
      <c r="E676" s="152"/>
      <c r="F676" s="152"/>
      <c r="G676" s="152"/>
    </row>
    <row r="677" spans="1:7">
      <c r="A677" s="152"/>
      <c r="B677" s="152"/>
      <c r="C677" s="152"/>
      <c r="D677" s="152"/>
      <c r="E677" s="152"/>
      <c r="F677" s="158"/>
      <c r="G677" s="158"/>
    </row>
    <row r="678" spans="1:7">
      <c r="A678" s="152"/>
      <c r="B678" s="152"/>
      <c r="C678" s="152"/>
      <c r="D678" s="152"/>
      <c r="E678" s="152"/>
      <c r="F678" s="152"/>
      <c r="G678" s="152"/>
    </row>
    <row r="679" spans="1:7" ht="15.6">
      <c r="A679" s="155"/>
      <c r="B679" s="155"/>
      <c r="C679" s="155"/>
      <c r="D679" s="155"/>
      <c r="E679" s="155"/>
      <c r="F679" s="155"/>
      <c r="G679" s="155"/>
    </row>
    <row r="680" spans="1:7">
      <c r="A680" s="156"/>
      <c r="B680" s="156"/>
      <c r="C680" s="156"/>
      <c r="D680" s="157"/>
      <c r="E680" s="156"/>
      <c r="F680" s="156"/>
      <c r="G680" s="156"/>
    </row>
    <row r="681" spans="1:7">
      <c r="A681" s="152"/>
      <c r="B681" s="152"/>
      <c r="C681" s="152"/>
      <c r="D681" s="152"/>
      <c r="E681" s="152"/>
      <c r="F681" s="152"/>
      <c r="G681" s="152"/>
    </row>
    <row r="682" spans="1:7">
      <c r="A682" s="152"/>
      <c r="B682" s="152"/>
      <c r="C682" s="152"/>
      <c r="D682" s="152"/>
      <c r="E682" s="152"/>
      <c r="F682" s="152"/>
      <c r="G682" s="152"/>
    </row>
    <row r="683" spans="1:7">
      <c r="A683" s="152"/>
      <c r="B683" s="152"/>
      <c r="C683" s="152"/>
      <c r="D683" s="152"/>
      <c r="E683" s="152"/>
      <c r="F683" s="152"/>
      <c r="G683" s="152"/>
    </row>
    <row r="684" spans="1:7">
      <c r="A684" s="152"/>
      <c r="B684" s="152"/>
      <c r="C684" s="152"/>
      <c r="D684" s="152"/>
      <c r="E684" s="152"/>
      <c r="F684" s="152"/>
      <c r="G684" s="152"/>
    </row>
    <row r="685" spans="1:7">
      <c r="A685" s="152"/>
      <c r="B685" s="152"/>
      <c r="C685" s="152"/>
      <c r="D685" s="152"/>
      <c r="E685" s="152"/>
      <c r="F685" s="152"/>
      <c r="G685" s="152"/>
    </row>
    <row r="686" spans="1:7">
      <c r="A686" s="152"/>
      <c r="B686" s="152"/>
      <c r="C686" s="152"/>
      <c r="D686" s="152"/>
      <c r="E686" s="152"/>
      <c r="F686" s="152"/>
      <c r="G686" s="152"/>
    </row>
    <row r="687" spans="1:7">
      <c r="A687" s="152"/>
      <c r="B687" s="152"/>
      <c r="C687" s="152"/>
      <c r="D687" s="152"/>
      <c r="E687" s="152"/>
      <c r="F687" s="152"/>
      <c r="G687" s="152"/>
    </row>
    <row r="688" spans="1:7">
      <c r="A688" s="152"/>
      <c r="B688" s="152"/>
      <c r="C688" s="152"/>
      <c r="D688" s="152"/>
      <c r="E688" s="152"/>
      <c r="F688" s="152"/>
      <c r="G688" s="152"/>
    </row>
    <row r="689" spans="1:8">
      <c r="A689" s="152"/>
      <c r="B689" s="152"/>
      <c r="C689" s="152"/>
      <c r="D689" s="152"/>
      <c r="E689" s="152"/>
      <c r="F689" s="152"/>
      <c r="G689" s="152"/>
    </row>
    <row r="690" spans="1:8">
      <c r="A690" s="152"/>
      <c r="B690" s="152"/>
      <c r="C690" s="152"/>
      <c r="D690" s="152"/>
      <c r="E690" s="152"/>
      <c r="F690" s="152"/>
      <c r="G690" s="152"/>
    </row>
    <row r="691" spans="1:8">
      <c r="A691" s="152"/>
      <c r="B691" s="152"/>
      <c r="C691" s="152"/>
      <c r="D691" s="152"/>
      <c r="E691" s="152"/>
      <c r="F691" s="152"/>
      <c r="G691" s="152"/>
    </row>
    <row r="692" spans="1:8">
      <c r="A692" s="152"/>
      <c r="B692" s="152"/>
      <c r="C692" s="152"/>
      <c r="D692" s="144"/>
      <c r="E692" s="152"/>
      <c r="F692" s="152"/>
      <c r="G692" s="152"/>
    </row>
    <row r="693" spans="1:8">
      <c r="A693" s="152"/>
      <c r="B693" s="152"/>
      <c r="C693" s="152"/>
      <c r="D693" s="149"/>
      <c r="E693" s="152"/>
      <c r="F693" s="152"/>
      <c r="G693" s="152"/>
    </row>
    <row r="694" spans="1:8">
      <c r="A694" s="152"/>
      <c r="B694" s="152"/>
      <c r="C694" s="152"/>
      <c r="D694" s="152"/>
      <c r="E694" s="152"/>
      <c r="F694" s="152"/>
      <c r="G694" s="152"/>
    </row>
    <row r="695" spans="1:8">
      <c r="A695" s="159"/>
      <c r="B695" s="159"/>
      <c r="C695" s="159"/>
      <c r="D695" s="159"/>
      <c r="E695" s="159"/>
      <c r="F695" s="158"/>
      <c r="G695" s="158"/>
    </row>
    <row r="696" spans="1:8">
      <c r="F696" s="152"/>
      <c r="G696" s="152"/>
    </row>
    <row r="697" spans="1:8">
      <c r="A697" s="160"/>
      <c r="B697" s="160"/>
      <c r="C697" s="144"/>
      <c r="D697" s="149"/>
      <c r="E697" s="144"/>
      <c r="F697" s="149"/>
      <c r="G697" s="149"/>
    </row>
    <row r="698" spans="1:8">
      <c r="A698" s="160"/>
      <c r="B698" s="144"/>
      <c r="C698" s="149"/>
      <c r="D698" s="144"/>
      <c r="E698" s="149"/>
      <c r="F698" s="144"/>
      <c r="G698" s="144"/>
      <c r="H698" s="149"/>
    </row>
    <row r="699" spans="1:8">
      <c r="A699" s="161"/>
      <c r="B699" s="146"/>
      <c r="C699" s="145"/>
      <c r="D699" s="145"/>
      <c r="E699" s="145"/>
      <c r="F699" s="145"/>
      <c r="G699" s="145"/>
    </row>
    <row r="700" spans="1:8">
      <c r="F700" s="152"/>
      <c r="G700" s="152"/>
    </row>
    <row r="701" spans="1:8">
      <c r="F701" s="152"/>
      <c r="G701" s="152"/>
    </row>
    <row r="702" spans="1:8">
      <c r="F702" s="152"/>
      <c r="G702" s="152"/>
    </row>
    <row r="703" spans="1:8">
      <c r="F703" s="152"/>
      <c r="G703" s="152"/>
    </row>
    <row r="704" spans="1:8" ht="15.6">
      <c r="A704" s="155"/>
      <c r="B704" s="155"/>
      <c r="C704" s="155"/>
      <c r="D704" s="155"/>
      <c r="E704" s="155"/>
      <c r="F704" s="155"/>
      <c r="G704" s="155"/>
    </row>
    <row r="705" spans="1:11">
      <c r="A705" s="156"/>
      <c r="B705" s="156"/>
      <c r="C705" s="156"/>
      <c r="D705" s="157"/>
      <c r="E705" s="156"/>
      <c r="F705" s="156"/>
      <c r="G705" s="156"/>
    </row>
    <row r="706" spans="1:11">
      <c r="A706" s="152"/>
      <c r="B706" s="162"/>
      <c r="C706" s="152"/>
      <c r="F706" s="152"/>
      <c r="G706" s="152"/>
    </row>
    <row r="707" spans="1:11">
      <c r="A707" s="152"/>
      <c r="B707" s="162"/>
      <c r="C707" s="152"/>
    </row>
    <row r="708" spans="1:11">
      <c r="A708" s="152"/>
      <c r="B708" s="162"/>
      <c r="C708" s="152"/>
    </row>
    <row r="709" spans="1:11">
      <c r="A709" s="152"/>
      <c r="B709" s="162"/>
      <c r="C709" s="152"/>
    </row>
    <row r="710" spans="1:11">
      <c r="A710" s="152"/>
      <c r="B710" s="162"/>
      <c r="C710" s="152"/>
    </row>
    <row r="711" spans="1:11">
      <c r="A711" s="152"/>
      <c r="B711" s="162"/>
      <c r="C711" s="152"/>
    </row>
    <row r="712" spans="1:11">
      <c r="A712" s="152"/>
      <c r="B712" s="162"/>
      <c r="C712" s="152"/>
    </row>
    <row r="713" spans="1:11">
      <c r="A713" s="152"/>
      <c r="B713" s="162"/>
      <c r="C713" s="152"/>
      <c r="K713" s="145"/>
    </row>
    <row r="714" spans="1:11">
      <c r="A714" s="152"/>
      <c r="B714" s="162"/>
      <c r="C714" s="152"/>
    </row>
    <row r="715" spans="1:11">
      <c r="A715" s="152"/>
      <c r="B715" s="162"/>
      <c r="C715" s="152"/>
    </row>
    <row r="716" spans="1:11">
      <c r="A716" s="152"/>
      <c r="B716" s="162"/>
      <c r="C716" s="163"/>
      <c r="D716" s="145"/>
    </row>
    <row r="720" spans="1:11">
      <c r="A720" s="145"/>
      <c r="B720" s="145"/>
      <c r="C720" s="145"/>
      <c r="D720" s="145"/>
      <c r="E720" s="145"/>
      <c r="F720" s="145"/>
      <c r="G720" s="145"/>
    </row>
    <row r="721" spans="1:8">
      <c r="A721" s="145"/>
      <c r="B721" s="145"/>
      <c r="C721" s="145"/>
      <c r="D721" s="145"/>
      <c r="E721" s="145"/>
      <c r="F721" s="145"/>
      <c r="G721" s="145"/>
    </row>
    <row r="722" spans="1:8" ht="15.6">
      <c r="A722" s="155"/>
      <c r="B722" s="155"/>
      <c r="C722" s="155"/>
      <c r="D722" s="155"/>
      <c r="E722" s="155"/>
      <c r="F722" s="155"/>
      <c r="G722" s="155"/>
    </row>
    <row r="723" spans="1:8">
      <c r="A723" s="156"/>
      <c r="B723" s="156"/>
      <c r="C723" s="156"/>
      <c r="D723" s="157"/>
      <c r="E723" s="156"/>
      <c r="F723" s="156"/>
      <c r="G723" s="156"/>
    </row>
    <row r="724" spans="1:8">
      <c r="A724" s="152"/>
      <c r="B724" s="152"/>
      <c r="C724" s="152"/>
      <c r="D724" s="152"/>
      <c r="E724" s="152"/>
      <c r="F724" s="152"/>
      <c r="G724" s="152"/>
    </row>
    <row r="725" spans="1:8">
      <c r="A725" s="152"/>
      <c r="B725" s="152"/>
      <c r="C725" s="152"/>
      <c r="D725" s="152"/>
      <c r="E725" s="152"/>
      <c r="F725" s="152"/>
      <c r="G725" s="152"/>
    </row>
    <row r="726" spans="1:8">
      <c r="A726" s="152"/>
      <c r="B726" s="152"/>
      <c r="C726" s="152"/>
      <c r="D726" s="152"/>
      <c r="E726" s="152"/>
      <c r="F726" s="152"/>
      <c r="G726" s="152"/>
    </row>
    <row r="727" spans="1:8">
      <c r="A727" s="152"/>
      <c r="B727" s="152"/>
      <c r="C727" s="152"/>
      <c r="D727" s="152"/>
      <c r="E727" s="152"/>
      <c r="F727" s="152"/>
      <c r="G727" s="152"/>
    </row>
    <row r="728" spans="1:8">
      <c r="A728" s="152"/>
      <c r="B728" s="152"/>
      <c r="C728" s="152"/>
      <c r="D728" s="152"/>
      <c r="E728" s="152"/>
      <c r="F728" s="152"/>
      <c r="G728" s="152"/>
    </row>
    <row r="729" spans="1:8">
      <c r="A729" s="152"/>
      <c r="B729" s="152"/>
      <c r="C729" s="152"/>
      <c r="D729" s="144"/>
      <c r="E729" s="152"/>
      <c r="F729" s="152"/>
      <c r="G729" s="152"/>
    </row>
    <row r="730" spans="1:8">
      <c r="A730" s="152"/>
      <c r="B730" s="152"/>
      <c r="C730" s="152"/>
      <c r="D730" s="144"/>
      <c r="E730" s="152"/>
      <c r="F730" s="152"/>
      <c r="G730" s="152"/>
    </row>
    <row r="731" spans="1:8">
      <c r="A731" s="152"/>
      <c r="B731" s="152"/>
      <c r="C731" s="152"/>
      <c r="D731" s="149"/>
      <c r="E731" s="152"/>
      <c r="F731" s="146"/>
      <c r="G731" s="146"/>
      <c r="H731" s="145"/>
    </row>
    <row r="732" spans="1:8">
      <c r="A732" s="152"/>
      <c r="B732" s="152"/>
      <c r="C732" s="152"/>
      <c r="D732" s="145"/>
      <c r="E732" s="145"/>
      <c r="F732" s="145"/>
      <c r="G732" s="145"/>
    </row>
    <row r="733" spans="1:8">
      <c r="A733" s="152"/>
      <c r="B733" s="152"/>
      <c r="C733" s="152"/>
      <c r="D733" s="145"/>
      <c r="E733" s="145"/>
      <c r="F733" s="145"/>
      <c r="G733" s="145"/>
    </row>
    <row r="734" spans="1:8">
      <c r="A734" s="145"/>
      <c r="B734" s="145"/>
      <c r="C734" s="145"/>
      <c r="D734" s="145"/>
      <c r="E734" s="145"/>
      <c r="F734" s="145"/>
      <c r="G734" s="145"/>
    </row>
    <row r="735" spans="1:8">
      <c r="A735" s="145"/>
      <c r="B735" s="145"/>
      <c r="C735" s="145"/>
      <c r="D735" s="145"/>
      <c r="E735" s="145"/>
      <c r="F735" s="145"/>
      <c r="G735" s="145"/>
    </row>
    <row r="736" spans="1:8" ht="15.6">
      <c r="A736" s="155"/>
      <c r="B736" s="155"/>
      <c r="C736" s="155"/>
      <c r="D736" s="155"/>
      <c r="E736" s="155"/>
      <c r="F736" s="155"/>
      <c r="G736" s="155"/>
    </row>
    <row r="737" spans="1:10">
      <c r="A737" s="156"/>
      <c r="B737" s="156"/>
      <c r="C737" s="156"/>
      <c r="D737" s="157"/>
      <c r="E737" s="156"/>
      <c r="F737" s="156"/>
      <c r="G737" s="156"/>
    </row>
    <row r="738" spans="1:10">
      <c r="A738" s="152"/>
      <c r="B738" s="152"/>
      <c r="C738" s="152"/>
      <c r="D738" s="152"/>
      <c r="E738" s="152"/>
      <c r="F738" s="152"/>
      <c r="G738" s="152"/>
    </row>
    <row r="739" spans="1:10">
      <c r="A739" s="152"/>
      <c r="B739" s="152"/>
      <c r="C739" s="152"/>
      <c r="D739" s="152"/>
      <c r="E739" s="152"/>
      <c r="F739" s="152"/>
      <c r="G739" s="152"/>
    </row>
    <row r="740" spans="1:10">
      <c r="A740" s="152"/>
      <c r="B740" s="152"/>
      <c r="C740" s="152"/>
      <c r="D740" s="152"/>
      <c r="E740" s="152"/>
      <c r="F740" s="152"/>
      <c r="G740" s="152"/>
    </row>
    <row r="741" spans="1:10">
      <c r="A741" s="152"/>
      <c r="B741" s="152"/>
      <c r="C741" s="152"/>
      <c r="D741" s="152"/>
      <c r="E741" s="152"/>
      <c r="F741" s="152"/>
      <c r="G741" s="152"/>
    </row>
    <row r="742" spans="1:10">
      <c r="A742" s="152"/>
      <c r="B742" s="152"/>
      <c r="C742" s="152"/>
      <c r="D742" s="152"/>
      <c r="E742" s="152"/>
      <c r="F742" s="152"/>
      <c r="G742" s="152"/>
    </row>
    <row r="743" spans="1:10">
      <c r="A743" s="152"/>
      <c r="B743" s="152"/>
      <c r="C743" s="152"/>
      <c r="D743" s="152"/>
      <c r="E743" s="152"/>
      <c r="F743" s="152"/>
      <c r="G743" s="152"/>
    </row>
    <row r="744" spans="1:10">
      <c r="A744" s="152"/>
      <c r="B744" s="152"/>
      <c r="C744" s="152"/>
      <c r="D744" s="144"/>
      <c r="E744" s="152"/>
      <c r="F744" s="152"/>
      <c r="G744" s="152"/>
    </row>
    <row r="745" spans="1:10">
      <c r="A745" s="152"/>
      <c r="B745" s="152"/>
      <c r="C745" s="152"/>
      <c r="D745" s="149"/>
      <c r="E745" s="152"/>
      <c r="F745" s="152"/>
      <c r="G745" s="152"/>
    </row>
    <row r="746" spans="1:10">
      <c r="A746" s="152"/>
      <c r="B746" s="152"/>
      <c r="C746" s="152"/>
      <c r="D746" s="152"/>
      <c r="E746" s="152"/>
      <c r="F746" s="152"/>
      <c r="G746" s="152"/>
    </row>
    <row r="747" spans="1:10">
      <c r="A747" s="145"/>
      <c r="B747" s="145"/>
      <c r="C747" s="145"/>
      <c r="D747" s="145"/>
      <c r="E747" s="145"/>
      <c r="F747" s="146"/>
      <c r="G747" s="146"/>
      <c r="H747" s="145"/>
    </row>
    <row r="748" spans="1:10">
      <c r="A748" s="145"/>
      <c r="B748" s="145"/>
      <c r="C748" s="145"/>
      <c r="D748" s="145"/>
      <c r="E748" s="145"/>
      <c r="F748" s="145"/>
      <c r="G748" s="145"/>
    </row>
    <row r="749" spans="1:10">
      <c r="A749" s="145"/>
      <c r="B749" s="145"/>
      <c r="C749" s="145"/>
      <c r="D749" s="145"/>
      <c r="E749" s="145"/>
      <c r="F749" s="145"/>
      <c r="G749" s="145"/>
    </row>
    <row r="750" spans="1:10">
      <c r="C750" s="144"/>
      <c r="D750" s="149"/>
      <c r="E750" s="144"/>
      <c r="F750" s="148"/>
      <c r="G750" s="148"/>
      <c r="H750" s="146"/>
      <c r="I750" s="145"/>
      <c r="J750" s="145"/>
    </row>
    <row r="751" spans="1:10">
      <c r="A751" s="145"/>
      <c r="B751" s="145"/>
      <c r="C751" s="145"/>
      <c r="D751" s="145"/>
      <c r="E751" s="145"/>
      <c r="F751" s="145"/>
      <c r="G751" s="145"/>
    </row>
    <row r="752" spans="1:10">
      <c r="A752" s="145"/>
      <c r="B752" s="145"/>
      <c r="C752" s="145"/>
      <c r="D752" s="145"/>
      <c r="E752" s="145"/>
      <c r="F752" s="145"/>
      <c r="G752" s="145"/>
    </row>
    <row r="753" spans="1:7">
      <c r="A753" s="145"/>
      <c r="B753" s="145"/>
      <c r="C753" s="145"/>
      <c r="D753" s="145"/>
      <c r="E753" s="145"/>
      <c r="F753" s="145"/>
      <c r="G753" s="145"/>
    </row>
    <row r="754" spans="1:7">
      <c r="B754" s="146"/>
      <c r="C754" s="145"/>
      <c r="D754" s="145"/>
      <c r="E754" s="145"/>
      <c r="F754" s="145"/>
      <c r="G754" s="145"/>
    </row>
    <row r="755" spans="1:7">
      <c r="A755" s="145"/>
      <c r="B755" s="145"/>
      <c r="C755" s="145"/>
      <c r="D755" s="145"/>
      <c r="E755" s="145"/>
      <c r="F755" s="145"/>
      <c r="G755" s="145"/>
    </row>
    <row r="756" spans="1:7">
      <c r="A756" s="145"/>
      <c r="B756" s="145"/>
      <c r="C756" s="145"/>
      <c r="D756" s="145"/>
      <c r="E756" s="145"/>
      <c r="F756" s="145"/>
      <c r="G756" s="145"/>
    </row>
    <row r="757" spans="1:7">
      <c r="A757" s="145"/>
      <c r="B757" s="145"/>
      <c r="C757" s="145"/>
      <c r="D757" s="145"/>
      <c r="E757" s="145"/>
      <c r="F757" s="145"/>
      <c r="G757" s="145"/>
    </row>
    <row r="758" spans="1:7" ht="15.6">
      <c r="A758" s="155"/>
      <c r="B758" s="155"/>
      <c r="C758" s="155"/>
      <c r="D758" s="155"/>
      <c r="E758" s="155"/>
      <c r="F758" s="155"/>
      <c r="G758" s="155"/>
    </row>
    <row r="759" spans="1:7">
      <c r="A759" s="156"/>
      <c r="B759" s="156"/>
      <c r="C759" s="156"/>
      <c r="D759" s="157"/>
      <c r="E759" s="156"/>
      <c r="F759" s="156"/>
      <c r="G759" s="156"/>
    </row>
    <row r="760" spans="1:7">
      <c r="A760" s="152"/>
      <c r="B760" s="152"/>
      <c r="C760" s="152"/>
      <c r="D760" s="152"/>
      <c r="E760" s="152"/>
      <c r="F760" s="152"/>
      <c r="G760" s="152"/>
    </row>
    <row r="761" spans="1:7">
      <c r="A761" s="152"/>
      <c r="B761" s="152"/>
      <c r="C761" s="152"/>
      <c r="D761" s="152"/>
      <c r="E761" s="152"/>
      <c r="F761" s="152"/>
      <c r="G761" s="152"/>
    </row>
    <row r="762" spans="1:7">
      <c r="A762" s="152"/>
      <c r="B762" s="152"/>
      <c r="C762" s="152"/>
      <c r="D762" s="152"/>
      <c r="E762" s="152"/>
      <c r="F762" s="152"/>
      <c r="G762" s="152"/>
    </row>
    <row r="763" spans="1:7">
      <c r="A763" s="152"/>
      <c r="B763" s="152"/>
      <c r="C763" s="152"/>
      <c r="D763" s="152"/>
      <c r="E763" s="152"/>
      <c r="F763" s="152"/>
      <c r="G763" s="152"/>
    </row>
    <row r="764" spans="1:7">
      <c r="A764" s="152"/>
      <c r="B764" s="152"/>
      <c r="C764" s="152"/>
      <c r="D764" s="152"/>
      <c r="E764" s="152"/>
      <c r="F764" s="152"/>
      <c r="G764" s="152"/>
    </row>
    <row r="765" spans="1:7">
      <c r="A765" s="152"/>
      <c r="B765" s="152"/>
      <c r="C765" s="152"/>
      <c r="D765" s="152"/>
      <c r="E765" s="152"/>
      <c r="F765" s="152"/>
      <c r="G765" s="152"/>
    </row>
    <row r="766" spans="1:7">
      <c r="A766" s="152"/>
      <c r="B766" s="152"/>
      <c r="C766" s="152"/>
      <c r="D766" s="152"/>
      <c r="E766" s="152"/>
      <c r="F766" s="152"/>
      <c r="G766" s="152"/>
    </row>
    <row r="767" spans="1:7">
      <c r="A767" s="152"/>
      <c r="B767" s="152"/>
      <c r="C767" s="152"/>
      <c r="D767" s="152"/>
      <c r="E767" s="152"/>
      <c r="F767" s="152"/>
      <c r="G767" s="152"/>
    </row>
    <row r="768" spans="1:7">
      <c r="A768" s="152"/>
      <c r="B768" s="152"/>
      <c r="C768" s="152"/>
      <c r="D768" s="152"/>
      <c r="E768" s="152"/>
      <c r="F768" s="152"/>
      <c r="G768" s="152"/>
    </row>
    <row r="769" spans="1:8">
      <c r="A769" s="152"/>
      <c r="B769" s="152"/>
      <c r="C769" s="152"/>
      <c r="D769" s="152"/>
      <c r="E769" s="152"/>
      <c r="F769" s="152"/>
      <c r="G769" s="152"/>
    </row>
    <row r="770" spans="1:8">
      <c r="A770" s="152"/>
      <c r="B770" s="152"/>
      <c r="C770" s="152"/>
      <c r="D770" s="152"/>
      <c r="E770" s="152"/>
      <c r="F770" s="152"/>
      <c r="G770" s="152"/>
    </row>
    <row r="771" spans="1:8">
      <c r="A771" s="152"/>
      <c r="B771" s="152"/>
      <c r="C771" s="152"/>
      <c r="D771" s="144"/>
      <c r="E771" s="152"/>
      <c r="F771" s="152"/>
      <c r="G771" s="152"/>
    </row>
    <row r="772" spans="1:8">
      <c r="A772" s="152"/>
      <c r="B772" s="152"/>
      <c r="C772" s="152"/>
      <c r="D772" s="149"/>
      <c r="E772" s="152"/>
      <c r="F772" s="152"/>
      <c r="G772" s="152"/>
    </row>
    <row r="773" spans="1:8">
      <c r="A773" s="152"/>
      <c r="B773" s="152"/>
      <c r="C773" s="152"/>
      <c r="D773" s="152"/>
      <c r="E773" s="152"/>
      <c r="F773" s="152"/>
      <c r="G773" s="152"/>
    </row>
    <row r="774" spans="1:8">
      <c r="A774" s="159"/>
      <c r="B774" s="159"/>
      <c r="C774" s="159"/>
      <c r="D774" s="159"/>
      <c r="E774" s="159"/>
      <c r="F774" s="146"/>
      <c r="G774" s="146"/>
      <c r="H774" s="145"/>
    </row>
    <row r="775" spans="1:8">
      <c r="A775" s="145"/>
      <c r="B775" s="145"/>
      <c r="C775" s="145"/>
      <c r="D775" s="145"/>
      <c r="E775" s="145"/>
      <c r="F775" s="145"/>
      <c r="G775" s="145"/>
    </row>
    <row r="776" spans="1:8">
      <c r="A776" s="145"/>
      <c r="B776" s="145"/>
      <c r="C776" s="145"/>
      <c r="D776" s="145"/>
      <c r="E776" s="145"/>
      <c r="F776" s="145"/>
      <c r="G776" s="145"/>
    </row>
    <row r="777" spans="1:8">
      <c r="A777" s="145"/>
      <c r="B777" s="145"/>
      <c r="C777" s="145"/>
      <c r="D777" s="145"/>
      <c r="E777" s="145"/>
      <c r="F777" s="145"/>
      <c r="G777" s="145"/>
    </row>
    <row r="778" spans="1:8">
      <c r="A778" s="145"/>
      <c r="B778" s="145"/>
      <c r="C778" s="145"/>
      <c r="D778" s="145"/>
      <c r="E778" s="145"/>
      <c r="F778" s="145"/>
      <c r="G778" s="145"/>
    </row>
    <row r="779" spans="1:8">
      <c r="A779" s="147"/>
      <c r="B779" s="147"/>
      <c r="C779" s="147"/>
      <c r="D779" s="147"/>
      <c r="F779" s="145"/>
      <c r="G779" s="145"/>
    </row>
    <row r="780" spans="1:8">
      <c r="A780" s="152"/>
      <c r="B780" s="152"/>
      <c r="C780" s="152"/>
      <c r="D780" s="152"/>
      <c r="E780" s="145"/>
      <c r="F780" s="145"/>
      <c r="G780" s="145"/>
    </row>
    <row r="781" spans="1:8">
      <c r="A781" s="152"/>
      <c r="B781" s="152"/>
      <c r="C781" s="152"/>
      <c r="D781" s="152"/>
      <c r="E781" s="145"/>
      <c r="F781" s="145"/>
      <c r="G781" s="145"/>
    </row>
    <row r="782" spans="1:8">
      <c r="A782" s="152"/>
      <c r="B782" s="152"/>
      <c r="C782" s="152"/>
      <c r="D782" s="152"/>
      <c r="E782" s="145"/>
      <c r="F782" s="145"/>
      <c r="G782" s="145"/>
    </row>
    <row r="783" spans="1:8">
      <c r="A783" s="145"/>
      <c r="B783" s="145"/>
      <c r="D783" s="146"/>
      <c r="E783" s="145"/>
      <c r="F783" s="145"/>
      <c r="G783" s="145"/>
    </row>
    <row r="784" spans="1:8">
      <c r="A784" s="145"/>
      <c r="B784" s="145"/>
      <c r="C784" s="145"/>
      <c r="D784" s="145"/>
      <c r="E784" s="145"/>
      <c r="F784" s="145"/>
      <c r="G784" s="145"/>
    </row>
    <row r="785" spans="1:7">
      <c r="A785" s="145"/>
      <c r="B785" s="145"/>
      <c r="C785" s="145"/>
      <c r="D785" s="145"/>
      <c r="E785" s="145"/>
      <c r="F785" s="145"/>
      <c r="G785" s="145"/>
    </row>
    <row r="786" spans="1:7">
      <c r="A786" s="145"/>
      <c r="B786" s="145"/>
      <c r="C786" s="145"/>
      <c r="D786" s="145"/>
      <c r="E786" s="145"/>
      <c r="F786" s="145"/>
      <c r="G786" s="145"/>
    </row>
    <row r="787" spans="1:7">
      <c r="A787" s="145"/>
      <c r="B787" s="145"/>
      <c r="C787" s="145"/>
      <c r="D787" s="145"/>
      <c r="E787" s="145"/>
      <c r="F787" s="145"/>
      <c r="G787" s="145"/>
    </row>
    <row r="788" spans="1:7">
      <c r="A788" s="147"/>
      <c r="B788" s="147"/>
      <c r="C788" s="147"/>
      <c r="D788" s="147"/>
      <c r="E788" s="145"/>
      <c r="F788" s="145"/>
      <c r="G788" s="145"/>
    </row>
    <row r="789" spans="1:7">
      <c r="A789" s="144"/>
      <c r="B789" s="144"/>
      <c r="C789" s="152"/>
      <c r="D789" s="152"/>
      <c r="E789" s="145"/>
      <c r="F789" s="145"/>
      <c r="G789" s="145"/>
    </row>
    <row r="790" spans="1:7">
      <c r="A790" s="144"/>
      <c r="B790" s="144"/>
      <c r="C790" s="152"/>
      <c r="D790" s="152"/>
      <c r="E790" s="145"/>
      <c r="F790" s="145"/>
      <c r="G790" s="145"/>
    </row>
    <row r="791" spans="1:7">
      <c r="A791" s="144"/>
      <c r="B791" s="144"/>
      <c r="C791" s="152"/>
      <c r="D791" s="152"/>
      <c r="E791" s="145"/>
      <c r="F791" s="145"/>
      <c r="G791" s="145"/>
    </row>
    <row r="792" spans="1:7">
      <c r="A792" s="144"/>
      <c r="B792" s="144"/>
      <c r="C792" s="152"/>
      <c r="D792" s="152"/>
      <c r="E792" s="145"/>
      <c r="F792" s="145"/>
      <c r="G792" s="145"/>
    </row>
    <row r="793" spans="1:7">
      <c r="A793" s="144"/>
      <c r="B793" s="144"/>
      <c r="C793" s="152"/>
      <c r="D793" s="152"/>
      <c r="E793" s="145"/>
      <c r="F793" s="145"/>
      <c r="G793" s="145"/>
    </row>
    <row r="794" spans="1:7">
      <c r="A794" s="144"/>
      <c r="B794" s="144"/>
      <c r="C794" s="152"/>
      <c r="D794" s="152"/>
      <c r="E794" s="145"/>
      <c r="F794" s="145"/>
      <c r="G794" s="145"/>
    </row>
    <row r="795" spans="1:7">
      <c r="A795" s="144"/>
      <c r="B795" s="144"/>
      <c r="C795" s="152"/>
      <c r="D795" s="152"/>
      <c r="E795" s="145"/>
      <c r="F795" s="145"/>
      <c r="G795" s="145"/>
    </row>
    <row r="796" spans="1:7">
      <c r="A796" s="144"/>
      <c r="B796" s="144"/>
      <c r="C796" s="152"/>
      <c r="D796" s="152"/>
      <c r="E796" s="145"/>
      <c r="F796" s="145"/>
      <c r="G796" s="145"/>
    </row>
    <row r="797" spans="1:7">
      <c r="A797" s="144"/>
      <c r="B797" s="144"/>
      <c r="C797" s="152"/>
      <c r="D797" s="152"/>
      <c r="E797" s="145"/>
      <c r="F797" s="145"/>
      <c r="G797" s="145"/>
    </row>
    <row r="798" spans="1:7">
      <c r="A798" s="144"/>
      <c r="B798" s="144"/>
      <c r="C798" s="152"/>
      <c r="D798" s="152"/>
      <c r="E798" s="145"/>
      <c r="F798" s="145"/>
      <c r="G798" s="145"/>
    </row>
    <row r="799" spans="1:7">
      <c r="A799" s="144"/>
      <c r="B799" s="144"/>
      <c r="C799" s="152"/>
      <c r="D799" s="152"/>
      <c r="E799" s="145"/>
      <c r="F799" s="145"/>
      <c r="G799" s="145"/>
    </row>
    <row r="800" spans="1:7">
      <c r="A800" s="144"/>
      <c r="B800" s="144"/>
      <c r="C800" s="152"/>
      <c r="D800" s="146"/>
      <c r="E800" s="145"/>
      <c r="F800" s="145"/>
      <c r="G800" s="145"/>
    </row>
    <row r="801" spans="1:7">
      <c r="A801" s="144"/>
      <c r="B801" s="144"/>
      <c r="C801" s="152"/>
      <c r="D801" s="152"/>
      <c r="E801" s="145"/>
      <c r="F801" s="145"/>
      <c r="G801" s="145"/>
    </row>
    <row r="802" spans="1:7">
      <c r="A802" s="144"/>
      <c r="B802" s="144"/>
      <c r="C802" s="152"/>
      <c r="D802" s="152"/>
      <c r="E802" s="145"/>
      <c r="F802" s="145"/>
      <c r="G802" s="145"/>
    </row>
    <row r="803" spans="1:7">
      <c r="A803" s="145"/>
      <c r="B803" s="145"/>
      <c r="C803" s="145"/>
      <c r="D803" s="145"/>
      <c r="E803" s="145"/>
      <c r="F803" s="145"/>
      <c r="G803" s="145"/>
    </row>
    <row r="804" spans="1:7">
      <c r="A804" s="145"/>
      <c r="B804" s="145"/>
      <c r="C804" s="145"/>
      <c r="D804" s="145"/>
      <c r="E804" s="145"/>
      <c r="F804" s="145"/>
      <c r="G804" s="145"/>
    </row>
    <row r="805" spans="1:7">
      <c r="A805" s="145"/>
      <c r="B805" s="145"/>
      <c r="C805" s="145"/>
      <c r="D805" s="145"/>
      <c r="E805" s="145"/>
      <c r="F805" s="145"/>
      <c r="G805" s="145"/>
    </row>
    <row r="806" spans="1:7">
      <c r="A806" s="147"/>
      <c r="B806" s="145"/>
      <c r="C806" s="145"/>
      <c r="D806" s="145"/>
      <c r="E806" s="145"/>
      <c r="F806" s="145"/>
      <c r="G806" s="145"/>
    </row>
    <row r="807" spans="1:7">
      <c r="A807" s="144"/>
      <c r="B807" s="145"/>
      <c r="C807" s="145"/>
      <c r="D807" s="145"/>
      <c r="E807" s="145"/>
      <c r="F807" s="145"/>
      <c r="G807" s="145"/>
    </row>
    <row r="808" spans="1:7">
      <c r="A808" s="144"/>
      <c r="B808" s="145"/>
      <c r="C808" s="145"/>
      <c r="D808" s="145"/>
      <c r="E808" s="145"/>
      <c r="F808" s="145"/>
      <c r="G808" s="145"/>
    </row>
    <row r="809" spans="1:7">
      <c r="A809" s="144"/>
      <c r="B809" s="145"/>
      <c r="C809" s="145"/>
      <c r="D809" s="145"/>
      <c r="E809" s="145"/>
      <c r="F809" s="145"/>
      <c r="G809" s="145"/>
    </row>
    <row r="810" spans="1:7">
      <c r="A810" s="144"/>
      <c r="B810" s="145"/>
      <c r="C810" s="145"/>
      <c r="D810" s="145"/>
      <c r="E810" s="145"/>
      <c r="F810" s="145"/>
      <c r="G810" s="145"/>
    </row>
    <row r="811" spans="1:7">
      <c r="A811" s="144"/>
      <c r="B811" s="145"/>
      <c r="C811" s="145"/>
      <c r="D811" s="145"/>
      <c r="E811" s="145"/>
      <c r="F811" s="145"/>
      <c r="G811" s="145"/>
    </row>
    <row r="812" spans="1:7">
      <c r="A812" s="144"/>
      <c r="B812" s="145"/>
      <c r="C812" s="145"/>
      <c r="D812" s="145"/>
      <c r="E812" s="145"/>
      <c r="F812" s="145"/>
      <c r="G812" s="145"/>
    </row>
    <row r="813" spans="1:7">
      <c r="A813" s="144"/>
      <c r="B813" s="145"/>
      <c r="C813" s="145"/>
      <c r="D813" s="145"/>
      <c r="E813" s="145"/>
      <c r="F813" s="145"/>
      <c r="G813" s="145"/>
    </row>
    <row r="814" spans="1:7">
      <c r="A814" s="144"/>
      <c r="B814" s="145"/>
      <c r="C814" s="145"/>
      <c r="D814" s="145"/>
      <c r="E814" s="145"/>
      <c r="F814" s="145"/>
      <c r="G814" s="145"/>
    </row>
    <row r="815" spans="1:7">
      <c r="A815" s="144"/>
      <c r="B815" s="145"/>
      <c r="C815" s="145"/>
      <c r="D815" s="145"/>
      <c r="E815" s="145"/>
      <c r="F815" s="145"/>
      <c r="G815" s="145"/>
    </row>
    <row r="816" spans="1:7">
      <c r="A816" s="144"/>
      <c r="B816" s="145"/>
      <c r="C816" s="145"/>
      <c r="D816" s="145"/>
      <c r="E816" s="145"/>
      <c r="F816" s="145"/>
      <c r="G816" s="145"/>
    </row>
    <row r="817" spans="1:7">
      <c r="A817" s="144"/>
      <c r="B817" s="145"/>
      <c r="C817" s="145"/>
      <c r="D817" s="145"/>
      <c r="E817" s="145"/>
      <c r="F817" s="145"/>
      <c r="G817" s="145"/>
    </row>
    <row r="818" spans="1:7">
      <c r="A818" s="144"/>
      <c r="B818" s="145"/>
      <c r="C818" s="145"/>
      <c r="D818" s="145"/>
      <c r="E818" s="145"/>
      <c r="F818" s="145"/>
      <c r="G818" s="145"/>
    </row>
    <row r="819" spans="1:7">
      <c r="A819" s="144"/>
      <c r="B819" s="145"/>
      <c r="C819" s="145"/>
      <c r="D819" s="145"/>
      <c r="E819" s="145"/>
      <c r="F819" s="145"/>
      <c r="G819" s="145"/>
    </row>
    <row r="820" spans="1:7">
      <c r="A820" s="144"/>
      <c r="B820" s="145"/>
      <c r="C820" s="145"/>
      <c r="D820" s="145"/>
      <c r="E820" s="145"/>
      <c r="F820" s="145"/>
      <c r="G820" s="145"/>
    </row>
    <row r="821" spans="1:7">
      <c r="A821" s="144"/>
      <c r="B821" s="145"/>
      <c r="C821" s="145"/>
      <c r="D821" s="145"/>
      <c r="E821" s="145"/>
      <c r="F821" s="145"/>
      <c r="G821" s="145"/>
    </row>
    <row r="822" spans="1:7">
      <c r="A822" s="144"/>
      <c r="B822" s="145"/>
      <c r="C822" s="145"/>
      <c r="D822" s="145"/>
      <c r="E822" s="145"/>
      <c r="F822" s="145"/>
      <c r="G822" s="145"/>
    </row>
    <row r="823" spans="1:7">
      <c r="A823" s="144"/>
      <c r="B823" s="145"/>
      <c r="C823" s="145"/>
      <c r="D823" s="145"/>
      <c r="E823" s="145"/>
      <c r="F823" s="145"/>
      <c r="G823" s="145"/>
    </row>
    <row r="824" spans="1:7">
      <c r="A824" s="144"/>
      <c r="B824" s="145"/>
      <c r="C824" s="145"/>
      <c r="D824" s="145"/>
      <c r="E824" s="145"/>
      <c r="F824" s="145"/>
      <c r="G824" s="145"/>
    </row>
    <row r="825" spans="1:7">
      <c r="A825" s="144"/>
      <c r="B825" s="145"/>
      <c r="C825" s="145"/>
      <c r="D825" s="145"/>
      <c r="E825" s="145"/>
      <c r="F825" s="145"/>
      <c r="G825" s="145"/>
    </row>
    <row r="826" spans="1:7">
      <c r="A826" s="144"/>
      <c r="B826" s="145"/>
      <c r="C826" s="145"/>
      <c r="D826" s="145"/>
      <c r="E826" s="145"/>
      <c r="F826" s="145"/>
      <c r="G826" s="145"/>
    </row>
    <row r="827" spans="1:7">
      <c r="A827" s="144"/>
      <c r="B827" s="145"/>
      <c r="C827" s="145"/>
      <c r="D827" s="145"/>
      <c r="E827" s="145"/>
      <c r="F827" s="145"/>
      <c r="G827" s="145"/>
    </row>
    <row r="828" spans="1:7">
      <c r="A828" s="146"/>
      <c r="B828" s="145"/>
      <c r="C828" s="145"/>
      <c r="D828" s="145"/>
      <c r="E828" s="145"/>
      <c r="F828" s="145"/>
      <c r="G828" s="145"/>
    </row>
    <row r="829" spans="1:7">
      <c r="B829" s="146"/>
      <c r="C829" s="145"/>
      <c r="D829" s="145"/>
      <c r="E829" s="145"/>
      <c r="F829" s="145"/>
      <c r="G829" s="145"/>
    </row>
    <row r="830" spans="1:7">
      <c r="A830" s="145"/>
      <c r="B830" s="145"/>
      <c r="C830" s="145"/>
      <c r="D830" s="145"/>
      <c r="E830" s="145"/>
      <c r="F830" s="145"/>
      <c r="G830" s="145"/>
    </row>
    <row r="831" spans="1:7">
      <c r="A831" s="145"/>
      <c r="B831" s="145"/>
      <c r="C831" s="145"/>
      <c r="D831" s="145"/>
      <c r="E831" s="145"/>
      <c r="F831" s="145"/>
      <c r="G831" s="145"/>
    </row>
    <row r="832" spans="1:7">
      <c r="A832" s="145"/>
      <c r="B832" s="145"/>
      <c r="C832" s="145"/>
      <c r="D832" s="145"/>
      <c r="E832" s="145"/>
      <c r="F832" s="145"/>
      <c r="G832" s="145"/>
    </row>
    <row r="833" spans="1:7">
      <c r="A833" s="147"/>
      <c r="B833" s="145"/>
      <c r="C833" s="145"/>
      <c r="D833" s="145"/>
      <c r="E833" s="145"/>
      <c r="F833" s="145"/>
      <c r="G833" s="145"/>
    </row>
    <row r="834" spans="1:7">
      <c r="A834" s="144"/>
      <c r="B834" s="145"/>
      <c r="C834" s="145"/>
      <c r="D834" s="145"/>
      <c r="E834" s="145"/>
      <c r="F834" s="145"/>
      <c r="G834" s="145"/>
    </row>
    <row r="835" spans="1:7">
      <c r="A835" s="146"/>
      <c r="B835" s="145"/>
      <c r="C835" s="145"/>
      <c r="D835" s="145"/>
      <c r="E835" s="145"/>
      <c r="F835" s="145"/>
      <c r="G835" s="145"/>
    </row>
    <row r="836" spans="1:7">
      <c r="A836" s="145"/>
      <c r="B836" s="145"/>
      <c r="C836" s="145"/>
      <c r="D836" s="145"/>
      <c r="E836" s="145"/>
      <c r="F836" s="145"/>
      <c r="G836" s="145"/>
    </row>
    <row r="837" spans="1:7">
      <c r="A837" s="145"/>
      <c r="B837" s="145"/>
      <c r="C837" s="145"/>
      <c r="D837" s="145"/>
      <c r="E837" s="145"/>
      <c r="F837" s="145"/>
      <c r="G837" s="145"/>
    </row>
    <row r="838" spans="1:7" ht="15.6">
      <c r="A838" s="164"/>
      <c r="B838" s="164"/>
      <c r="C838" s="164"/>
      <c r="D838" s="164"/>
      <c r="E838" s="164"/>
    </row>
    <row r="839" spans="1:7">
      <c r="A839" s="145"/>
      <c r="B839" s="145"/>
    </row>
    <row r="840" spans="1:7">
      <c r="B840" s="145"/>
    </row>
    <row r="841" spans="1:7">
      <c r="A841" s="145"/>
      <c r="B841" s="145"/>
    </row>
    <row r="843" spans="1:7">
      <c r="C843" s="165"/>
      <c r="D843" s="165"/>
    </row>
    <row r="844" spans="1:7">
      <c r="C844" s="165"/>
      <c r="D844" s="165"/>
    </row>
    <row r="845" spans="1:7">
      <c r="C845" s="152"/>
      <c r="D845" s="152"/>
    </row>
    <row r="846" spans="1:7">
      <c r="A846" s="165"/>
      <c r="B846" s="165"/>
      <c r="C846" s="152"/>
      <c r="D846" s="152"/>
    </row>
    <row r="847" spans="1:7">
      <c r="A847" s="165"/>
      <c r="B847" s="165"/>
    </row>
    <row r="848" spans="1:7">
      <c r="A848" s="152"/>
      <c r="B848" s="152"/>
    </row>
    <row r="849" spans="1:2">
      <c r="A849" s="152"/>
      <c r="B849" s="152"/>
    </row>
    <row r="867" spans="1:7">
      <c r="A867" s="166"/>
      <c r="C867" s="149"/>
      <c r="D867" s="149"/>
      <c r="E867" s="149"/>
      <c r="F867" s="149"/>
      <c r="G867" s="149"/>
    </row>
    <row r="868" spans="1:7">
      <c r="C868" s="144"/>
      <c r="D868" s="144"/>
      <c r="E868" s="144"/>
      <c r="F868" s="144"/>
      <c r="G868" s="144"/>
    </row>
    <row r="869" spans="1:7">
      <c r="C869" s="144"/>
      <c r="D869" s="144"/>
      <c r="E869" s="144"/>
      <c r="F869" s="144"/>
      <c r="G869" s="144"/>
    </row>
    <row r="870" spans="1:7">
      <c r="A870" s="149"/>
      <c r="B870" s="149"/>
      <c r="C870" s="144"/>
      <c r="D870" s="144"/>
      <c r="E870" s="144"/>
      <c r="F870" s="144"/>
      <c r="G870" s="144"/>
    </row>
    <row r="871" spans="1:7">
      <c r="A871" s="144"/>
      <c r="B871" s="144"/>
      <c r="C871" s="144"/>
      <c r="D871" s="144"/>
      <c r="E871" s="144"/>
      <c r="F871" s="144"/>
      <c r="G871" s="144"/>
    </row>
    <row r="872" spans="1:7">
      <c r="A872" s="144"/>
      <c r="B872" s="144"/>
      <c r="C872" s="144"/>
      <c r="D872" s="144"/>
      <c r="E872" s="144"/>
      <c r="F872" s="144"/>
      <c r="G872" s="144"/>
    </row>
    <row r="873" spans="1:7">
      <c r="A873" s="144"/>
      <c r="B873" s="144"/>
      <c r="C873" s="144"/>
      <c r="D873" s="144"/>
      <c r="E873" s="144"/>
      <c r="F873" s="144"/>
      <c r="G873" s="144"/>
    </row>
    <row r="874" spans="1:7">
      <c r="A874" s="144"/>
      <c r="B874" s="144"/>
      <c r="C874" s="144"/>
      <c r="D874" s="144"/>
      <c r="E874" s="144"/>
      <c r="F874" s="144"/>
      <c r="G874" s="144"/>
    </row>
    <row r="875" spans="1:7">
      <c r="A875" s="144"/>
      <c r="B875" s="144"/>
      <c r="C875" s="144"/>
      <c r="D875" s="144"/>
      <c r="E875" s="144"/>
      <c r="F875" s="144"/>
      <c r="G875" s="144"/>
    </row>
    <row r="876" spans="1:7">
      <c r="A876" s="144"/>
      <c r="B876" s="144"/>
      <c r="C876" s="144"/>
      <c r="D876" s="144"/>
      <c r="E876" s="144"/>
      <c r="F876" s="144"/>
      <c r="G876" s="144"/>
    </row>
    <row r="877" spans="1:7">
      <c r="A877" s="144"/>
      <c r="B877" s="144"/>
      <c r="C877" s="144"/>
      <c r="D877" s="144"/>
      <c r="E877" s="144"/>
      <c r="F877" s="144"/>
      <c r="G877" s="144"/>
    </row>
    <row r="878" spans="1:7">
      <c r="A878" s="144"/>
      <c r="B878" s="144"/>
      <c r="C878" s="144"/>
      <c r="D878" s="144"/>
      <c r="E878" s="144"/>
      <c r="F878" s="144"/>
      <c r="G878" s="144"/>
    </row>
    <row r="879" spans="1:7">
      <c r="A879" s="144"/>
      <c r="B879" s="144"/>
      <c r="C879" s="144"/>
      <c r="D879" s="144"/>
      <c r="E879" s="144"/>
      <c r="F879" s="144"/>
      <c r="G879" s="144"/>
    </row>
    <row r="880" spans="1:7">
      <c r="A880" s="144"/>
      <c r="B880" s="144"/>
      <c r="C880" s="144"/>
      <c r="D880" s="144"/>
      <c r="E880" s="144"/>
      <c r="F880" s="144"/>
      <c r="G880" s="144"/>
    </row>
    <row r="881" spans="1:7">
      <c r="A881" s="144"/>
      <c r="B881" s="144"/>
      <c r="C881" s="144"/>
      <c r="D881" s="144"/>
      <c r="E881" s="144"/>
      <c r="F881" s="144"/>
      <c r="G881" s="144"/>
    </row>
    <row r="882" spans="1:7">
      <c r="A882" s="144"/>
      <c r="B882" s="144"/>
      <c r="C882" s="144"/>
      <c r="D882" s="144"/>
      <c r="E882" s="144"/>
      <c r="F882" s="144"/>
      <c r="G882" s="144"/>
    </row>
    <row r="883" spans="1:7">
      <c r="A883" s="144"/>
      <c r="B883" s="144"/>
      <c r="C883" s="144"/>
      <c r="D883" s="144"/>
      <c r="E883" s="144"/>
      <c r="F883" s="144"/>
      <c r="G883" s="144"/>
    </row>
    <row r="884" spans="1:7">
      <c r="A884" s="144"/>
      <c r="B884" s="144"/>
      <c r="C884" s="144"/>
      <c r="D884" s="144"/>
      <c r="E884" s="144"/>
      <c r="F884" s="144"/>
      <c r="G884" s="144"/>
    </row>
    <row r="885" spans="1:7">
      <c r="A885" s="144"/>
      <c r="B885" s="144"/>
      <c r="C885" s="144"/>
      <c r="D885" s="144"/>
      <c r="E885" s="144"/>
      <c r="F885" s="144"/>
      <c r="G885" s="144"/>
    </row>
    <row r="886" spans="1:7">
      <c r="A886" s="144"/>
      <c r="B886" s="144"/>
      <c r="C886" s="144"/>
      <c r="D886" s="144"/>
      <c r="E886" s="144"/>
      <c r="F886" s="144"/>
      <c r="G886" s="144"/>
    </row>
    <row r="887" spans="1:7">
      <c r="A887" s="144"/>
      <c r="B887" s="144"/>
      <c r="C887" s="144"/>
      <c r="D887" s="144"/>
      <c r="E887" s="144"/>
      <c r="F887" s="144"/>
      <c r="G887" s="144"/>
    </row>
    <row r="888" spans="1:7">
      <c r="A888" s="144"/>
      <c r="B888" s="144"/>
      <c r="C888" s="144"/>
      <c r="D888" s="144"/>
      <c r="E888" s="144"/>
      <c r="F888" s="144"/>
      <c r="G888" s="144"/>
    </row>
    <row r="889" spans="1:7">
      <c r="A889" s="144"/>
      <c r="B889" s="144"/>
      <c r="C889" s="144"/>
      <c r="D889" s="144"/>
      <c r="E889" s="144"/>
      <c r="F889" s="144"/>
      <c r="G889" s="144"/>
    </row>
    <row r="890" spans="1:7">
      <c r="A890" s="144"/>
      <c r="B890" s="144"/>
      <c r="C890" s="144"/>
      <c r="D890" s="144"/>
      <c r="E890" s="144"/>
      <c r="F890" s="144"/>
      <c r="G890" s="144"/>
    </row>
    <row r="891" spans="1:7">
      <c r="A891" s="144"/>
      <c r="B891" s="144"/>
      <c r="C891" s="144"/>
      <c r="D891" s="144"/>
      <c r="E891" s="144"/>
      <c r="F891" s="144"/>
      <c r="G891" s="144"/>
    </row>
    <row r="892" spans="1:7">
      <c r="A892" s="144"/>
      <c r="B892" s="144"/>
      <c r="C892" s="144"/>
      <c r="D892" s="144"/>
      <c r="E892" s="144"/>
      <c r="F892" s="144"/>
      <c r="G892" s="144"/>
    </row>
    <row r="893" spans="1:7">
      <c r="A893" s="144"/>
      <c r="B893" s="144"/>
      <c r="C893" s="144"/>
      <c r="D893" s="144"/>
      <c r="E893" s="144"/>
      <c r="F893" s="144"/>
      <c r="G893" s="144"/>
    </row>
    <row r="894" spans="1:7">
      <c r="A894" s="144"/>
      <c r="B894" s="144"/>
      <c r="C894" s="144"/>
      <c r="D894" s="144"/>
      <c r="E894" s="144"/>
      <c r="F894" s="144"/>
      <c r="G894" s="144"/>
    </row>
    <row r="895" spans="1:7">
      <c r="A895" s="144"/>
      <c r="B895" s="144"/>
      <c r="C895" s="144"/>
      <c r="D895" s="144"/>
      <c r="E895" s="144"/>
      <c r="F895" s="144"/>
      <c r="G895" s="144"/>
    </row>
    <row r="896" spans="1:7">
      <c r="A896" s="144"/>
      <c r="B896" s="144"/>
      <c r="C896" s="144"/>
      <c r="D896" s="144"/>
      <c r="E896" s="144"/>
      <c r="F896" s="144"/>
      <c r="G896" s="144"/>
    </row>
    <row r="897" spans="1:8">
      <c r="A897" s="144"/>
      <c r="B897" s="144"/>
      <c r="C897" s="144"/>
      <c r="D897" s="144"/>
      <c r="E897" s="144"/>
      <c r="F897" s="144"/>
      <c r="G897" s="144"/>
    </row>
    <row r="898" spans="1:8">
      <c r="A898" s="144"/>
      <c r="B898" s="144"/>
      <c r="C898" s="144"/>
      <c r="D898" s="144"/>
      <c r="E898" s="144"/>
      <c r="F898" s="144"/>
      <c r="G898" s="144"/>
    </row>
    <row r="899" spans="1:8">
      <c r="A899" s="144"/>
      <c r="B899" s="144"/>
      <c r="C899" s="144"/>
      <c r="D899" s="144"/>
      <c r="E899" s="144"/>
      <c r="F899" s="144"/>
      <c r="G899" s="144"/>
    </row>
    <row r="900" spans="1:8">
      <c r="A900" s="144"/>
      <c r="B900" s="144"/>
      <c r="C900" s="144"/>
      <c r="D900" s="144"/>
      <c r="E900" s="144"/>
      <c r="F900" s="144"/>
      <c r="G900" s="144"/>
    </row>
    <row r="901" spans="1:8">
      <c r="A901" s="144"/>
      <c r="B901" s="144"/>
      <c r="C901" s="144"/>
      <c r="D901" s="144"/>
      <c r="E901" s="144"/>
      <c r="F901" s="144"/>
      <c r="G901" s="144"/>
    </row>
    <row r="902" spans="1:8">
      <c r="A902" s="144"/>
      <c r="B902" s="144"/>
      <c r="C902" s="144"/>
      <c r="D902" s="144"/>
      <c r="E902" s="144"/>
      <c r="F902" s="144"/>
      <c r="G902" s="144"/>
    </row>
    <row r="903" spans="1:8">
      <c r="A903" s="149"/>
      <c r="B903" s="144"/>
      <c r="C903" s="144"/>
      <c r="D903" s="144"/>
      <c r="E903" s="144"/>
      <c r="F903" s="144"/>
      <c r="G903" s="144"/>
    </row>
    <row r="904" spans="1:8">
      <c r="A904" s="149"/>
      <c r="B904" s="144"/>
      <c r="C904" s="144"/>
      <c r="D904" s="144"/>
      <c r="E904" s="144"/>
      <c r="F904" s="144"/>
      <c r="G904" s="144"/>
    </row>
    <row r="905" spans="1:8">
      <c r="A905" s="144"/>
      <c r="B905" s="144"/>
      <c r="C905" s="144"/>
      <c r="D905" s="144"/>
      <c r="E905" s="144"/>
      <c r="F905" s="144"/>
      <c r="G905" s="144"/>
    </row>
    <row r="906" spans="1:8">
      <c r="A906" s="144"/>
      <c r="B906" s="144"/>
      <c r="C906" s="154"/>
      <c r="D906" s="144"/>
      <c r="E906" s="144"/>
      <c r="F906" s="144"/>
      <c r="G906" s="144"/>
    </row>
    <row r="907" spans="1:8">
      <c r="A907" s="144"/>
      <c r="B907" s="144"/>
      <c r="C907" s="145"/>
      <c r="D907" s="145"/>
      <c r="E907" s="145"/>
      <c r="F907" s="146"/>
      <c r="G907" s="146"/>
      <c r="H907" s="145"/>
    </row>
    <row r="908" spans="1:8">
      <c r="A908" s="144"/>
      <c r="B908" s="144"/>
    </row>
    <row r="909" spans="1:8">
      <c r="A909" s="154"/>
      <c r="B909" s="154"/>
      <c r="C909" s="166"/>
      <c r="D909" s="166"/>
      <c r="E909" s="166"/>
      <c r="F909" s="166"/>
      <c r="G909" s="166"/>
    </row>
    <row r="910" spans="1:8">
      <c r="A910" s="145"/>
      <c r="B910" s="145"/>
      <c r="C910" s="166"/>
      <c r="D910" s="166"/>
      <c r="E910" s="166"/>
      <c r="F910" s="166"/>
      <c r="G910" s="166"/>
    </row>
    <row r="911" spans="1:8">
      <c r="C911" s="166"/>
      <c r="D911" s="166"/>
      <c r="E911" s="166"/>
      <c r="F911" s="166"/>
      <c r="G911" s="166"/>
    </row>
    <row r="912" spans="1:8">
      <c r="A912" s="166"/>
      <c r="B912" s="166"/>
      <c r="C912" s="167"/>
      <c r="D912" s="167"/>
      <c r="E912" s="167"/>
      <c r="F912" s="167"/>
      <c r="G912" s="167"/>
    </row>
    <row r="913" spans="1:7">
      <c r="A913" s="166"/>
      <c r="B913" s="166"/>
      <c r="C913" s="167"/>
      <c r="D913" s="167"/>
      <c r="E913" s="167"/>
      <c r="F913" s="167"/>
      <c r="G913" s="167"/>
    </row>
    <row r="914" spans="1:7">
      <c r="A914" s="166"/>
      <c r="B914" s="166"/>
      <c r="C914" s="167"/>
      <c r="D914" s="167"/>
      <c r="E914" s="167"/>
      <c r="F914" s="167"/>
      <c r="G914" s="167"/>
    </row>
    <row r="915" spans="1:7">
      <c r="A915" s="149"/>
      <c r="B915" s="149"/>
      <c r="C915" s="167"/>
      <c r="D915" s="167"/>
      <c r="E915" s="167"/>
      <c r="F915" s="167"/>
      <c r="G915" s="167"/>
    </row>
    <row r="916" spans="1:7">
      <c r="A916" s="168"/>
      <c r="B916" s="144"/>
      <c r="C916" s="167"/>
      <c r="D916" s="167"/>
      <c r="E916" s="167"/>
      <c r="F916" s="167"/>
      <c r="G916" s="167"/>
    </row>
    <row r="917" spans="1:7">
      <c r="A917" s="168"/>
      <c r="B917" s="144"/>
      <c r="C917" s="167"/>
      <c r="D917" s="167"/>
      <c r="E917" s="167"/>
      <c r="F917" s="167"/>
      <c r="G917" s="167"/>
    </row>
    <row r="918" spans="1:7">
      <c r="A918" s="149"/>
      <c r="B918" s="144"/>
      <c r="C918" s="167"/>
      <c r="D918" s="167"/>
      <c r="E918" s="167"/>
      <c r="F918" s="167"/>
      <c r="G918" s="167"/>
    </row>
    <row r="919" spans="1:7">
      <c r="A919" s="149"/>
      <c r="B919" s="144"/>
      <c r="C919" s="167"/>
      <c r="D919" s="167"/>
      <c r="E919" s="167"/>
      <c r="F919" s="167"/>
      <c r="G919" s="167"/>
    </row>
    <row r="920" spans="1:7">
      <c r="A920" s="149"/>
      <c r="B920" s="144"/>
      <c r="C920" s="167"/>
      <c r="D920" s="167"/>
      <c r="E920" s="167"/>
      <c r="F920" s="167"/>
      <c r="G920" s="167"/>
    </row>
    <row r="921" spans="1:7">
      <c r="A921" s="149"/>
      <c r="B921" s="144"/>
      <c r="C921" s="167"/>
      <c r="D921" s="167"/>
      <c r="E921" s="167"/>
      <c r="F921" s="167"/>
      <c r="G921" s="167"/>
    </row>
    <row r="922" spans="1:7">
      <c r="A922" s="149"/>
      <c r="B922" s="144"/>
      <c r="C922" s="167"/>
      <c r="D922" s="167"/>
      <c r="E922" s="167"/>
      <c r="F922" s="167"/>
      <c r="G922" s="167"/>
    </row>
    <row r="923" spans="1:7">
      <c r="A923" s="168"/>
      <c r="B923" s="144"/>
      <c r="C923" s="167"/>
      <c r="D923" s="167"/>
      <c r="E923" s="167"/>
      <c r="F923" s="167"/>
      <c r="G923" s="167"/>
    </row>
    <row r="924" spans="1:7">
      <c r="A924" s="168"/>
      <c r="B924" s="144"/>
      <c r="C924" s="145"/>
      <c r="D924" s="167"/>
      <c r="E924" s="167"/>
      <c r="F924" s="167"/>
      <c r="G924" s="167"/>
    </row>
    <row r="925" spans="1:7">
      <c r="A925" s="149"/>
      <c r="B925" s="144"/>
      <c r="C925" s="167"/>
      <c r="D925" s="167"/>
      <c r="E925" s="167"/>
      <c r="F925" s="167"/>
      <c r="G925" s="167"/>
    </row>
    <row r="926" spans="1:7">
      <c r="A926" s="149"/>
      <c r="B926" s="144"/>
      <c r="C926" s="169"/>
      <c r="D926" s="169"/>
      <c r="E926" s="169"/>
      <c r="F926" s="169"/>
      <c r="G926" s="169"/>
    </row>
    <row r="927" spans="1:7">
      <c r="A927" s="144"/>
      <c r="B927" s="146"/>
      <c r="C927" s="169"/>
      <c r="D927" s="169"/>
      <c r="E927" s="169"/>
      <c r="F927" s="169"/>
      <c r="G927" s="169"/>
    </row>
    <row r="928" spans="1:7">
      <c r="A928" s="144"/>
      <c r="B928" s="167"/>
      <c r="C928" s="167"/>
      <c r="D928" s="167"/>
      <c r="E928" s="167"/>
      <c r="F928" s="167"/>
      <c r="G928" s="167"/>
    </row>
    <row r="929" spans="1:7">
      <c r="A929" s="169"/>
      <c r="B929" s="169"/>
      <c r="C929" s="146"/>
      <c r="D929" s="145"/>
      <c r="E929" s="167"/>
      <c r="F929" s="167"/>
      <c r="G929" s="167"/>
    </row>
    <row r="930" spans="1:7">
      <c r="A930" s="169"/>
      <c r="B930" s="169"/>
      <c r="E930" s="167"/>
      <c r="F930" s="167"/>
      <c r="G930" s="167"/>
    </row>
    <row r="931" spans="1:7">
      <c r="A931" s="167"/>
      <c r="B931" s="167"/>
      <c r="F931" s="167"/>
      <c r="G931" s="167"/>
    </row>
    <row r="932" spans="1:7">
      <c r="C932" s="149"/>
      <c r="D932" s="170"/>
      <c r="E932" s="149"/>
      <c r="F932" s="167"/>
      <c r="G932" s="167"/>
    </row>
    <row r="933" spans="1:7">
      <c r="A933" s="167"/>
      <c r="C933" s="144"/>
      <c r="D933" s="144"/>
      <c r="E933" s="144"/>
      <c r="F933" s="167"/>
      <c r="G933" s="167"/>
    </row>
    <row r="934" spans="1:7">
      <c r="C934" s="144"/>
      <c r="D934" s="144"/>
      <c r="E934" s="144"/>
      <c r="F934" s="167"/>
      <c r="G934" s="167"/>
    </row>
    <row r="935" spans="1:7">
      <c r="A935" s="149"/>
      <c r="B935" s="149"/>
      <c r="C935" s="144"/>
      <c r="D935" s="144"/>
      <c r="E935" s="144"/>
      <c r="F935" s="167"/>
      <c r="G935" s="167"/>
    </row>
    <row r="936" spans="1:7">
      <c r="A936" s="144"/>
      <c r="B936" s="144"/>
      <c r="C936" s="144"/>
      <c r="D936" s="144"/>
      <c r="E936" s="144"/>
      <c r="F936" s="167"/>
      <c r="G936" s="167"/>
    </row>
    <row r="937" spans="1:7">
      <c r="A937" s="144"/>
      <c r="B937" s="144"/>
      <c r="C937" s="144"/>
      <c r="D937" s="144"/>
      <c r="E937" s="144"/>
      <c r="F937" s="167"/>
      <c r="G937" s="167"/>
    </row>
    <row r="938" spans="1:7">
      <c r="A938" s="144"/>
      <c r="B938" s="144"/>
      <c r="C938" s="144"/>
      <c r="D938" s="144"/>
      <c r="E938" s="144"/>
      <c r="F938" s="167"/>
      <c r="G938" s="167"/>
    </row>
    <row r="939" spans="1:7">
      <c r="A939" s="144"/>
      <c r="B939" s="144"/>
      <c r="C939" s="144"/>
      <c r="D939" s="144"/>
      <c r="E939" s="144"/>
      <c r="F939" s="167"/>
      <c r="G939" s="167"/>
    </row>
    <row r="940" spans="1:7">
      <c r="A940" s="144"/>
      <c r="B940" s="144"/>
      <c r="C940" s="144"/>
      <c r="D940" s="144"/>
      <c r="E940" s="144"/>
      <c r="F940" s="167"/>
      <c r="G940" s="167"/>
    </row>
    <row r="941" spans="1:7">
      <c r="A941" s="144"/>
      <c r="B941" s="144"/>
      <c r="C941" s="144"/>
      <c r="D941" s="144"/>
      <c r="E941" s="144"/>
      <c r="F941" s="167"/>
      <c r="G941" s="167"/>
    </row>
    <row r="942" spans="1:7">
      <c r="A942" s="144"/>
      <c r="B942" s="144"/>
      <c r="C942" s="144"/>
      <c r="D942" s="144"/>
      <c r="E942" s="144"/>
      <c r="F942" s="167"/>
      <c r="G942" s="167"/>
    </row>
    <row r="943" spans="1:7">
      <c r="A943" s="144"/>
      <c r="B943" s="144"/>
      <c r="C943" s="144"/>
      <c r="D943" s="144"/>
      <c r="E943" s="144"/>
      <c r="F943" s="167"/>
      <c r="G943" s="167"/>
    </row>
    <row r="944" spans="1:7">
      <c r="A944" s="144"/>
      <c r="B944" s="144"/>
      <c r="C944" s="144"/>
      <c r="D944" s="144"/>
      <c r="E944" s="144"/>
      <c r="F944" s="167"/>
      <c r="G944" s="167"/>
    </row>
    <row r="945" spans="1:7">
      <c r="A945" s="144"/>
      <c r="B945" s="144"/>
      <c r="C945" s="144"/>
      <c r="D945" s="144"/>
      <c r="E945" s="144"/>
      <c r="F945" s="167"/>
      <c r="G945" s="167"/>
    </row>
    <row r="946" spans="1:7">
      <c r="A946" s="144"/>
      <c r="B946" s="144"/>
      <c r="C946" s="144"/>
      <c r="D946" s="144"/>
      <c r="E946" s="144"/>
      <c r="F946" s="167"/>
      <c r="G946" s="167"/>
    </row>
    <row r="947" spans="1:7">
      <c r="A947" s="144"/>
      <c r="B947" s="144"/>
      <c r="C947" s="144"/>
      <c r="D947" s="144"/>
      <c r="E947" s="144"/>
      <c r="F947" s="167"/>
      <c r="G947" s="167"/>
    </row>
    <row r="948" spans="1:7">
      <c r="A948" s="144"/>
      <c r="B948" s="144"/>
      <c r="C948" s="167"/>
      <c r="D948" s="167"/>
      <c r="E948" s="171"/>
      <c r="F948" s="172"/>
      <c r="G948" s="172"/>
    </row>
    <row r="949" spans="1:7">
      <c r="A949" s="144"/>
      <c r="B949" s="144"/>
      <c r="C949" s="167"/>
      <c r="D949" s="167"/>
      <c r="E949" s="167"/>
      <c r="F949" s="167"/>
      <c r="G949" s="167"/>
    </row>
    <row r="950" spans="1:7">
      <c r="A950" s="144"/>
      <c r="B950" s="144"/>
      <c r="C950" s="144"/>
      <c r="D950" s="148"/>
      <c r="E950" s="146"/>
      <c r="F950" s="145"/>
      <c r="G950" s="145"/>
    </row>
    <row r="951" spans="1:7">
      <c r="A951" s="167"/>
      <c r="B951" s="167"/>
      <c r="C951" s="146"/>
      <c r="D951" s="145"/>
      <c r="E951" s="167"/>
      <c r="F951" s="167"/>
      <c r="G951" s="167"/>
    </row>
    <row r="952" spans="1:7">
      <c r="A952" s="167"/>
      <c r="B952" s="167"/>
      <c r="C952" s="146"/>
      <c r="D952" s="145"/>
      <c r="E952" s="167"/>
      <c r="F952" s="167"/>
      <c r="G952" s="167"/>
    </row>
    <row r="953" spans="1:7">
      <c r="A953" s="144"/>
      <c r="B953" s="149"/>
      <c r="C953" s="166"/>
      <c r="D953" s="166"/>
      <c r="E953" s="166"/>
      <c r="F953" s="166"/>
      <c r="G953" s="166"/>
    </row>
    <row r="954" spans="1:7">
      <c r="A954" s="149"/>
      <c r="B954" s="149"/>
      <c r="C954" s="166"/>
      <c r="D954" s="166"/>
      <c r="E954" s="166"/>
      <c r="F954" s="166"/>
      <c r="G954" s="166"/>
    </row>
    <row r="955" spans="1:7">
      <c r="A955" s="149"/>
      <c r="B955" s="149"/>
      <c r="C955" s="149"/>
      <c r="D955" s="166"/>
      <c r="E955" s="166"/>
      <c r="F955" s="166"/>
      <c r="G955" s="166"/>
    </row>
    <row r="956" spans="1:7">
      <c r="A956" s="166"/>
      <c r="B956" s="166"/>
      <c r="C956" s="144"/>
      <c r="D956" s="166"/>
      <c r="E956" s="166"/>
      <c r="F956" s="166"/>
      <c r="G956" s="166"/>
    </row>
    <row r="957" spans="1:7">
      <c r="A957" s="166"/>
      <c r="B957" s="166"/>
      <c r="C957" s="144"/>
      <c r="D957" s="166"/>
      <c r="E957" s="166"/>
      <c r="F957" s="166"/>
      <c r="G957" s="166"/>
    </row>
    <row r="958" spans="1:7">
      <c r="A958" s="149"/>
      <c r="B958" s="149"/>
      <c r="C958" s="144"/>
      <c r="D958" s="166"/>
      <c r="E958" s="166"/>
      <c r="F958" s="166"/>
      <c r="G958" s="166"/>
    </row>
    <row r="959" spans="1:7">
      <c r="A959" s="144"/>
      <c r="B959" s="144"/>
      <c r="C959" s="144"/>
      <c r="D959" s="166"/>
      <c r="E959" s="166"/>
      <c r="F959" s="166"/>
      <c r="G959" s="166"/>
    </row>
    <row r="960" spans="1:7">
      <c r="A960" s="144"/>
      <c r="B960" s="144"/>
      <c r="C960" s="144"/>
      <c r="D960" s="166"/>
      <c r="E960" s="166"/>
      <c r="F960" s="166"/>
      <c r="G960" s="166"/>
    </row>
    <row r="961" spans="1:7">
      <c r="A961" s="144"/>
      <c r="B961" s="144"/>
      <c r="C961" s="144"/>
      <c r="D961" s="166"/>
      <c r="E961" s="166"/>
      <c r="F961" s="166"/>
      <c r="G961" s="166"/>
    </row>
    <row r="962" spans="1:7">
      <c r="A962" s="144"/>
      <c r="B962" s="144"/>
      <c r="C962" s="146"/>
      <c r="D962" s="145"/>
      <c r="E962" s="166"/>
      <c r="F962" s="166"/>
      <c r="G962" s="166"/>
    </row>
    <row r="963" spans="1:7">
      <c r="A963" s="144"/>
      <c r="B963" s="144"/>
      <c r="C963" s="144"/>
      <c r="D963" s="167"/>
      <c r="E963" s="167"/>
      <c r="F963" s="167"/>
      <c r="G963" s="167"/>
    </row>
    <row r="964" spans="1:7">
      <c r="A964" s="144"/>
      <c r="B964" s="144"/>
      <c r="C964" s="166"/>
      <c r="D964" s="166"/>
      <c r="E964" s="166"/>
      <c r="F964" s="167"/>
      <c r="G964" s="167"/>
    </row>
    <row r="965" spans="1:7">
      <c r="A965" s="166"/>
      <c r="B965" s="144"/>
      <c r="C965" s="169"/>
      <c r="D965" s="169"/>
      <c r="E965" s="169"/>
      <c r="F965" s="169"/>
      <c r="G965" s="169"/>
    </row>
    <row r="966" spans="1:7">
      <c r="A966" s="167"/>
      <c r="B966" s="144"/>
      <c r="C966" s="169"/>
      <c r="D966" s="169"/>
      <c r="E966" s="169"/>
      <c r="F966" s="169"/>
      <c r="G966" s="169"/>
    </row>
    <row r="967" spans="1:7">
      <c r="A967" s="166"/>
      <c r="B967" s="166"/>
      <c r="C967" s="167"/>
      <c r="D967" s="167"/>
      <c r="E967" s="167"/>
      <c r="F967" s="167"/>
      <c r="G967" s="167"/>
    </row>
    <row r="968" spans="1:7">
      <c r="A968" s="169"/>
      <c r="B968" s="169"/>
      <c r="C968" s="149"/>
      <c r="D968" s="149"/>
      <c r="E968" s="149"/>
      <c r="F968" s="167"/>
      <c r="G968" s="167"/>
    </row>
    <row r="969" spans="1:7">
      <c r="A969" s="169"/>
      <c r="B969" s="169"/>
      <c r="C969" s="144"/>
      <c r="D969" s="144"/>
      <c r="E969" s="144"/>
      <c r="F969" s="167"/>
      <c r="G969" s="167"/>
    </row>
    <row r="970" spans="1:7">
      <c r="A970" s="149"/>
      <c r="B970" s="149"/>
      <c r="C970" s="144"/>
      <c r="D970" s="144"/>
      <c r="E970" s="144"/>
      <c r="F970" s="167"/>
      <c r="G970" s="167"/>
    </row>
    <row r="971" spans="1:7">
      <c r="A971" s="149"/>
      <c r="B971" s="170"/>
      <c r="C971" s="144"/>
      <c r="D971" s="144"/>
      <c r="E971" s="144"/>
      <c r="F971" s="167"/>
      <c r="G971" s="167"/>
    </row>
    <row r="972" spans="1:7">
      <c r="A972" s="144"/>
      <c r="B972" s="144"/>
      <c r="C972" s="144"/>
      <c r="D972" s="144"/>
      <c r="E972" s="144"/>
      <c r="F972" s="167"/>
      <c r="G972" s="167"/>
    </row>
    <row r="973" spans="1:7">
      <c r="A973" s="144"/>
      <c r="B973" s="144"/>
      <c r="C973" s="144"/>
      <c r="D973" s="144"/>
      <c r="E973" s="144"/>
      <c r="F973" s="167"/>
      <c r="G973" s="167"/>
    </row>
    <row r="974" spans="1:7">
      <c r="A974" s="144"/>
      <c r="B974" s="144"/>
      <c r="C974" s="144"/>
      <c r="D974" s="144"/>
      <c r="E974" s="144"/>
      <c r="F974" s="167"/>
      <c r="G974" s="167"/>
    </row>
    <row r="975" spans="1:7">
      <c r="A975" s="144"/>
      <c r="B975" s="144"/>
      <c r="C975" s="144"/>
      <c r="D975" s="144"/>
      <c r="E975" s="144"/>
      <c r="F975" s="167"/>
      <c r="G975" s="167"/>
    </row>
    <row r="976" spans="1:7">
      <c r="A976" s="144"/>
      <c r="B976" s="144"/>
      <c r="C976" s="144"/>
      <c r="D976" s="144"/>
      <c r="E976" s="144"/>
      <c r="F976" s="167"/>
      <c r="G976" s="167"/>
    </row>
    <row r="977" spans="1:7">
      <c r="A977" s="144"/>
      <c r="B977" s="144"/>
      <c r="C977" s="144"/>
      <c r="D977" s="144"/>
      <c r="E977" s="144"/>
      <c r="F977" s="167"/>
      <c r="G977" s="167"/>
    </row>
    <row r="978" spans="1:7">
      <c r="A978" s="144"/>
      <c r="B978" s="144"/>
      <c r="C978" s="144"/>
      <c r="D978" s="144"/>
      <c r="E978" s="144"/>
      <c r="F978" s="167"/>
      <c r="G978" s="167"/>
    </row>
    <row r="979" spans="1:7">
      <c r="A979" s="144"/>
      <c r="B979" s="144"/>
      <c r="C979" s="144"/>
      <c r="D979" s="144"/>
      <c r="E979" s="144"/>
      <c r="F979" s="167"/>
      <c r="G979" s="167"/>
    </row>
    <row r="980" spans="1:7">
      <c r="A980" s="144"/>
      <c r="B980" s="144"/>
      <c r="C980" s="144"/>
      <c r="D980" s="144"/>
      <c r="E980" s="144"/>
      <c r="F980" s="167"/>
      <c r="G980" s="167"/>
    </row>
    <row r="981" spans="1:7">
      <c r="A981" s="144"/>
      <c r="B981" s="144"/>
      <c r="C981" s="144"/>
      <c r="D981" s="144"/>
      <c r="E981" s="144"/>
      <c r="F981" s="167"/>
      <c r="G981" s="167"/>
    </row>
    <row r="982" spans="1:7">
      <c r="A982" s="144"/>
      <c r="B982" s="144"/>
      <c r="C982" s="144"/>
      <c r="D982" s="144"/>
      <c r="E982" s="144"/>
      <c r="F982" s="167"/>
      <c r="G982" s="167"/>
    </row>
    <row r="983" spans="1:7">
      <c r="A983" s="144"/>
      <c r="B983" s="144"/>
      <c r="C983" s="144"/>
      <c r="D983" s="144"/>
      <c r="E983" s="144"/>
      <c r="F983" s="167"/>
      <c r="G983" s="167"/>
    </row>
    <row r="984" spans="1:7">
      <c r="A984" s="144"/>
      <c r="B984" s="144"/>
      <c r="C984" s="144"/>
      <c r="D984" s="144"/>
      <c r="E984" s="144"/>
      <c r="F984" s="167"/>
      <c r="G984" s="167"/>
    </row>
    <row r="985" spans="1:7">
      <c r="A985" s="144"/>
      <c r="B985" s="144"/>
      <c r="C985" s="144"/>
      <c r="D985" s="144"/>
      <c r="E985" s="144"/>
      <c r="F985" s="167"/>
      <c r="G985" s="167"/>
    </row>
    <row r="986" spans="1:7">
      <c r="A986" s="144"/>
      <c r="B986" s="144"/>
      <c r="C986" s="144"/>
      <c r="D986" s="144"/>
      <c r="E986" s="144"/>
      <c r="F986" s="167"/>
      <c r="G986" s="167"/>
    </row>
    <row r="987" spans="1:7">
      <c r="A987" s="144"/>
      <c r="B987" s="144"/>
      <c r="C987" s="167"/>
      <c r="D987" s="167"/>
      <c r="E987" s="146"/>
      <c r="F987" s="145"/>
      <c r="G987" s="145"/>
    </row>
    <row r="988" spans="1:7">
      <c r="A988" s="144"/>
      <c r="B988" s="144"/>
      <c r="C988" s="167"/>
      <c r="D988" s="167"/>
      <c r="E988" s="167"/>
      <c r="F988" s="167"/>
      <c r="G988" s="167"/>
    </row>
    <row r="989" spans="1:7">
      <c r="A989" s="144"/>
      <c r="B989" s="144"/>
      <c r="C989" s="169"/>
      <c r="D989" s="169"/>
      <c r="E989" s="169"/>
      <c r="F989" s="169"/>
      <c r="G989" s="169"/>
    </row>
    <row r="990" spans="1:7">
      <c r="A990" s="149"/>
      <c r="B990" s="149"/>
      <c r="C990" s="169"/>
      <c r="D990" s="169"/>
      <c r="E990" s="169"/>
      <c r="F990" s="169"/>
      <c r="G990" s="169"/>
    </row>
    <row r="991" spans="1:7">
      <c r="A991" s="149"/>
      <c r="B991" s="149"/>
      <c r="C991" s="167"/>
      <c r="D991" s="167"/>
      <c r="E991" s="167"/>
      <c r="F991" s="167"/>
      <c r="G991" s="167"/>
    </row>
    <row r="992" spans="1:7">
      <c r="A992" s="169"/>
      <c r="B992" s="169"/>
      <c r="C992" s="144"/>
      <c r="D992" s="144"/>
      <c r="E992" s="144"/>
      <c r="F992" s="167"/>
      <c r="G992" s="167"/>
    </row>
    <row r="993" spans="1:7">
      <c r="A993" s="169"/>
      <c r="B993" s="169"/>
      <c r="C993" s="144"/>
      <c r="D993" s="144"/>
      <c r="E993" s="144"/>
      <c r="F993" s="167"/>
      <c r="G993" s="167"/>
    </row>
    <row r="994" spans="1:7">
      <c r="A994" s="167"/>
      <c r="B994" s="167"/>
      <c r="C994" s="144"/>
      <c r="D994" s="144"/>
      <c r="E994" s="144"/>
      <c r="F994" s="167"/>
      <c r="G994" s="167"/>
    </row>
    <row r="995" spans="1:7">
      <c r="A995" s="144"/>
      <c r="B995" s="144"/>
      <c r="C995" s="144"/>
      <c r="D995" s="144"/>
      <c r="E995" s="144"/>
      <c r="F995" s="167"/>
      <c r="G995" s="167"/>
    </row>
    <row r="996" spans="1:7">
      <c r="A996" s="144"/>
      <c r="B996" s="144"/>
      <c r="C996" s="144"/>
      <c r="D996" s="144"/>
      <c r="E996" s="144"/>
      <c r="F996" s="167"/>
      <c r="G996" s="167"/>
    </row>
    <row r="997" spans="1:7">
      <c r="A997" s="144"/>
      <c r="B997" s="144"/>
      <c r="C997" s="167"/>
      <c r="D997" s="167"/>
      <c r="E997" s="146"/>
      <c r="F997" s="145"/>
      <c r="G997" s="145"/>
    </row>
    <row r="998" spans="1:7">
      <c r="A998" s="144"/>
      <c r="B998" s="144"/>
      <c r="C998" s="167"/>
      <c r="D998" s="167"/>
      <c r="E998" s="167"/>
      <c r="F998" s="167"/>
      <c r="G998" s="167"/>
    </row>
    <row r="999" spans="1:7">
      <c r="A999" s="144"/>
      <c r="B999" s="144"/>
      <c r="C999" s="166"/>
      <c r="D999" s="166"/>
      <c r="E999" s="166"/>
      <c r="F999" s="166"/>
      <c r="G999" s="166"/>
    </row>
    <row r="1000" spans="1:7">
      <c r="A1000" s="149"/>
      <c r="B1000" s="149"/>
      <c r="C1000" s="166"/>
      <c r="D1000" s="166"/>
      <c r="E1000" s="166"/>
      <c r="F1000" s="166"/>
      <c r="G1000" s="166"/>
    </row>
    <row r="1001" spans="1:7">
      <c r="A1001" s="149"/>
      <c r="B1001" s="149"/>
      <c r="C1001" s="149"/>
      <c r="D1001" s="149"/>
      <c r="E1001" s="166"/>
      <c r="F1001" s="166"/>
      <c r="G1001" s="166"/>
    </row>
    <row r="1002" spans="1:7">
      <c r="A1002" s="166"/>
      <c r="B1002" s="166"/>
      <c r="C1002" s="144"/>
      <c r="D1002" s="144"/>
      <c r="E1002" s="166"/>
      <c r="F1002" s="166"/>
      <c r="G1002" s="166"/>
    </row>
    <row r="1003" spans="1:7">
      <c r="A1003" s="166"/>
      <c r="B1003" s="166"/>
      <c r="C1003" s="144"/>
      <c r="D1003" s="144"/>
      <c r="E1003" s="166"/>
      <c r="F1003" s="166"/>
      <c r="G1003" s="166"/>
    </row>
    <row r="1004" spans="1:7">
      <c r="A1004" s="149"/>
      <c r="B1004" s="149"/>
      <c r="C1004" s="144"/>
      <c r="D1004" s="144"/>
      <c r="E1004" s="166"/>
      <c r="F1004" s="166"/>
      <c r="G1004" s="166"/>
    </row>
    <row r="1005" spans="1:7">
      <c r="A1005" s="168"/>
      <c r="B1005" s="144"/>
      <c r="C1005" s="144"/>
      <c r="D1005" s="144"/>
      <c r="E1005" s="166"/>
      <c r="F1005" s="166"/>
      <c r="G1005" s="166"/>
    </row>
    <row r="1006" spans="1:7">
      <c r="A1006" s="168"/>
      <c r="B1006" s="144"/>
      <c r="C1006" s="144"/>
      <c r="D1006" s="144"/>
      <c r="E1006" s="166"/>
      <c r="F1006" s="166"/>
      <c r="G1006" s="166"/>
    </row>
    <row r="1007" spans="1:7">
      <c r="A1007" s="149"/>
      <c r="B1007" s="144"/>
      <c r="C1007" s="144"/>
      <c r="D1007" s="144"/>
      <c r="E1007" s="166"/>
      <c r="F1007" s="166"/>
      <c r="G1007" s="166"/>
    </row>
    <row r="1008" spans="1:7">
      <c r="A1008" s="149"/>
      <c r="B1008" s="144"/>
      <c r="C1008" s="144"/>
      <c r="D1008" s="144"/>
      <c r="E1008" s="166"/>
      <c r="F1008" s="166"/>
      <c r="G1008" s="166"/>
    </row>
    <row r="1009" spans="1:7">
      <c r="A1009" s="149"/>
      <c r="B1009" s="144"/>
      <c r="C1009" s="144"/>
      <c r="D1009" s="144"/>
      <c r="E1009" s="166"/>
      <c r="F1009" s="166"/>
      <c r="G1009" s="166"/>
    </row>
    <row r="1010" spans="1:7">
      <c r="A1010" s="149"/>
      <c r="B1010" s="144"/>
      <c r="C1010" s="144"/>
      <c r="D1010" s="144"/>
      <c r="E1010" s="166"/>
      <c r="F1010" s="166"/>
      <c r="G1010" s="166"/>
    </row>
    <row r="1011" spans="1:7">
      <c r="A1011" s="149"/>
      <c r="B1011" s="144"/>
      <c r="C1011" s="144"/>
      <c r="D1011" s="144"/>
      <c r="E1011" s="166"/>
      <c r="F1011" s="166"/>
      <c r="G1011" s="166"/>
    </row>
    <row r="1012" spans="1:7">
      <c r="A1012" s="168"/>
      <c r="B1012" s="144"/>
      <c r="C1012" s="144"/>
      <c r="D1012" s="144"/>
      <c r="E1012" s="166"/>
      <c r="F1012" s="166"/>
      <c r="G1012" s="166"/>
    </row>
    <row r="1013" spans="1:7">
      <c r="A1013" s="168"/>
      <c r="B1013" s="144"/>
      <c r="C1013" s="166"/>
      <c r="D1013" s="146"/>
      <c r="E1013" s="145"/>
      <c r="F1013" s="166"/>
      <c r="G1013" s="166"/>
    </row>
    <row r="1014" spans="1:7">
      <c r="A1014" s="149"/>
      <c r="B1014" s="144"/>
      <c r="C1014" s="166"/>
      <c r="D1014" s="166"/>
      <c r="E1014" s="166"/>
      <c r="F1014" s="166"/>
      <c r="G1014" s="166"/>
    </row>
    <row r="1015" spans="1:7">
      <c r="A1015" s="149"/>
      <c r="B1015" s="144"/>
      <c r="C1015" s="166"/>
      <c r="D1015" s="166"/>
      <c r="E1015" s="166"/>
      <c r="F1015" s="167"/>
      <c r="G1015" s="167"/>
    </row>
    <row r="1016" spans="1:7">
      <c r="A1016" s="166"/>
      <c r="B1016" s="144"/>
      <c r="C1016" s="166"/>
      <c r="D1016" s="166"/>
      <c r="E1016" s="166"/>
      <c r="F1016" s="166"/>
      <c r="G1016" s="166"/>
    </row>
    <row r="1017" spans="1:7">
      <c r="A1017" s="166"/>
      <c r="B1017" s="166"/>
      <c r="C1017" s="166"/>
      <c r="D1017" s="166"/>
      <c r="E1017" s="166"/>
      <c r="F1017" s="166"/>
      <c r="G1017" s="166"/>
    </row>
    <row r="1018" spans="1:7">
      <c r="A1018" s="166"/>
      <c r="B1018" s="166"/>
      <c r="C1018" s="166"/>
      <c r="D1018" s="166"/>
      <c r="E1018" s="166"/>
      <c r="F1018" s="166"/>
      <c r="G1018" s="166"/>
    </row>
    <row r="1019" spans="1:7">
      <c r="A1019" s="166"/>
      <c r="B1019" s="166"/>
      <c r="C1019" s="166"/>
      <c r="D1019" s="166"/>
      <c r="E1019" s="166"/>
      <c r="F1019" s="166"/>
      <c r="G1019" s="166"/>
    </row>
    <row r="1020" spans="1:7">
      <c r="A1020" s="166"/>
      <c r="B1020" s="166"/>
      <c r="C1020" s="166"/>
      <c r="D1020" s="166"/>
      <c r="E1020" s="166"/>
      <c r="F1020" s="166"/>
      <c r="G1020" s="166"/>
    </row>
    <row r="1021" spans="1:7">
      <c r="A1021" s="149"/>
      <c r="B1021" s="149"/>
      <c r="C1021" s="166"/>
      <c r="D1021" s="166"/>
      <c r="E1021" s="166"/>
      <c r="F1021" s="166"/>
      <c r="G1021" s="166"/>
    </row>
    <row r="1022" spans="1:7">
      <c r="A1022" s="168"/>
      <c r="B1022" s="144"/>
      <c r="C1022" s="166"/>
      <c r="D1022" s="166"/>
      <c r="E1022" s="166"/>
      <c r="F1022" s="166"/>
      <c r="G1022" s="166"/>
    </row>
    <row r="1023" spans="1:7">
      <c r="A1023" s="168"/>
      <c r="B1023" s="144"/>
      <c r="C1023" s="145"/>
      <c r="D1023" s="166"/>
      <c r="E1023" s="166"/>
      <c r="F1023" s="166"/>
      <c r="G1023" s="166"/>
    </row>
    <row r="1024" spans="1:7">
      <c r="A1024" s="168"/>
      <c r="B1024" s="144"/>
      <c r="C1024" s="166"/>
      <c r="D1024" s="166"/>
      <c r="E1024" s="166"/>
      <c r="F1024" s="166"/>
      <c r="G1024" s="166"/>
    </row>
    <row r="1025" spans="1:7">
      <c r="A1025" s="168"/>
      <c r="B1025" s="144"/>
      <c r="C1025" s="166"/>
      <c r="D1025" s="166"/>
      <c r="E1025" s="166"/>
      <c r="F1025" s="166"/>
      <c r="G1025" s="166"/>
    </row>
    <row r="1026" spans="1:7">
      <c r="A1026" s="166"/>
      <c r="B1026" s="146"/>
      <c r="C1026" s="166"/>
      <c r="D1026" s="166"/>
      <c r="E1026" s="166"/>
      <c r="F1026" s="166"/>
      <c r="G1026" s="166"/>
    </row>
    <row r="1027" spans="1:7">
      <c r="A1027" s="166"/>
      <c r="B1027" s="166"/>
      <c r="C1027" s="166"/>
      <c r="D1027" s="166"/>
      <c r="E1027" s="166"/>
      <c r="F1027" s="166"/>
      <c r="G1027" s="166"/>
    </row>
    <row r="1028" spans="1:7">
      <c r="A1028" s="166"/>
      <c r="B1028" s="166"/>
      <c r="C1028" s="166"/>
      <c r="D1028" s="166"/>
      <c r="E1028" s="166"/>
      <c r="F1028" s="166"/>
      <c r="G1028" s="166"/>
    </row>
    <row r="1029" spans="1:7">
      <c r="A1029" s="166"/>
      <c r="B1029" s="166"/>
      <c r="C1029" s="166"/>
      <c r="D1029" s="166"/>
      <c r="E1029" s="166"/>
      <c r="F1029" s="166"/>
      <c r="G1029" s="166"/>
    </row>
    <row r="1030" spans="1:7">
      <c r="A1030" s="149"/>
      <c r="B1030" s="149"/>
      <c r="C1030" s="166"/>
      <c r="D1030" s="166"/>
      <c r="E1030" s="166"/>
      <c r="F1030" s="166"/>
      <c r="G1030" s="166"/>
    </row>
    <row r="1031" spans="1:7">
      <c r="A1031" s="168"/>
      <c r="B1031" s="144"/>
      <c r="C1031" s="166"/>
      <c r="D1031" s="166"/>
      <c r="E1031" s="166"/>
      <c r="F1031" s="166"/>
      <c r="G1031" s="166"/>
    </row>
    <row r="1032" spans="1:7">
      <c r="A1032" s="168"/>
      <c r="B1032" s="144"/>
      <c r="C1032" s="145"/>
      <c r="D1032" s="166"/>
      <c r="E1032" s="166"/>
      <c r="F1032" s="166"/>
      <c r="G1032" s="166"/>
    </row>
    <row r="1033" spans="1:7">
      <c r="A1033" s="168"/>
      <c r="B1033" s="144"/>
      <c r="C1033" s="166"/>
      <c r="D1033" s="166"/>
      <c r="E1033" s="166"/>
      <c r="F1033" s="166"/>
      <c r="G1033" s="166"/>
    </row>
    <row r="1034" spans="1:7">
      <c r="A1034" s="168"/>
      <c r="B1034" s="144"/>
      <c r="C1034" s="166"/>
      <c r="D1034" s="166"/>
      <c r="E1034" s="166"/>
      <c r="F1034" s="166"/>
      <c r="G1034" s="166"/>
    </row>
    <row r="1035" spans="1:7">
      <c r="A1035" s="166"/>
      <c r="B1035" s="146"/>
      <c r="C1035" s="166"/>
      <c r="D1035" s="166"/>
      <c r="E1035" s="166"/>
      <c r="F1035" s="166"/>
      <c r="G1035" s="166"/>
    </row>
    <row r="1036" spans="1:7">
      <c r="A1036" s="166"/>
      <c r="B1036" s="166"/>
      <c r="C1036" s="166"/>
      <c r="D1036" s="166"/>
      <c r="E1036" s="166"/>
      <c r="F1036" s="166"/>
      <c r="G1036" s="166"/>
    </row>
    <row r="1037" spans="1:7">
      <c r="A1037" s="166"/>
      <c r="B1037" s="166"/>
      <c r="C1037" s="145"/>
      <c r="D1037" s="166"/>
      <c r="E1037" s="166"/>
      <c r="F1037" s="166"/>
      <c r="G1037" s="166"/>
    </row>
    <row r="1038" spans="1:7">
      <c r="A1038" s="166"/>
      <c r="B1038" s="166"/>
      <c r="C1038" s="166"/>
      <c r="D1038" s="166"/>
      <c r="E1038" s="166"/>
      <c r="F1038" s="166"/>
      <c r="G1038" s="166"/>
    </row>
    <row r="1039" spans="1:7">
      <c r="A1039" s="149"/>
      <c r="B1039" s="149"/>
      <c r="C1039" s="166"/>
      <c r="D1039" s="166"/>
      <c r="E1039" s="166"/>
      <c r="F1039" s="166"/>
      <c r="G1039" s="166"/>
    </row>
    <row r="1040" spans="1:7">
      <c r="A1040" s="168"/>
      <c r="B1040" s="146"/>
      <c r="C1040" s="166"/>
      <c r="D1040" s="166"/>
      <c r="E1040" s="166"/>
      <c r="F1040" s="166"/>
      <c r="G1040" s="166"/>
    </row>
    <row r="1041" spans="1:7">
      <c r="A1041" s="166"/>
      <c r="B1041" s="166"/>
      <c r="C1041" s="144"/>
      <c r="D1041" s="144"/>
      <c r="E1041" s="166"/>
      <c r="F1041" s="166"/>
      <c r="G1041" s="166"/>
    </row>
    <row r="1042" spans="1:7">
      <c r="A1042" s="166"/>
      <c r="B1042" s="166"/>
      <c r="C1042" s="144"/>
      <c r="D1042" s="144"/>
      <c r="E1042" s="166"/>
      <c r="F1042" s="166"/>
      <c r="G1042" s="166"/>
    </row>
    <row r="1043" spans="1:7">
      <c r="A1043" s="166"/>
      <c r="B1043" s="166"/>
      <c r="C1043" s="144"/>
      <c r="D1043" s="144"/>
      <c r="E1043" s="166"/>
      <c r="F1043" s="166"/>
      <c r="G1043" s="166"/>
    </row>
    <row r="1044" spans="1:7">
      <c r="A1044" s="149"/>
      <c r="B1044" s="144"/>
      <c r="C1044" s="144"/>
      <c r="D1044" s="144"/>
      <c r="E1044" s="166"/>
      <c r="F1044" s="166"/>
      <c r="G1044" s="166"/>
    </row>
    <row r="1045" spans="1:7">
      <c r="A1045" s="168"/>
      <c r="B1045" s="144"/>
      <c r="C1045" s="144"/>
      <c r="D1045" s="144"/>
      <c r="E1045" s="166"/>
      <c r="F1045" s="166"/>
      <c r="G1045" s="166"/>
    </row>
    <row r="1046" spans="1:7">
      <c r="A1046" s="168"/>
      <c r="B1046" s="144"/>
      <c r="C1046" s="144"/>
      <c r="D1046" s="144"/>
      <c r="E1046" s="166"/>
      <c r="F1046" s="166"/>
      <c r="G1046" s="166"/>
    </row>
    <row r="1047" spans="1:7">
      <c r="A1047" s="168"/>
      <c r="B1047" s="144"/>
      <c r="C1047" s="166"/>
      <c r="D1047" s="146"/>
      <c r="E1047" s="145"/>
      <c r="F1047" s="166"/>
      <c r="G1047" s="166"/>
    </row>
    <row r="1048" spans="1:7">
      <c r="A1048" s="168"/>
      <c r="B1048" s="144"/>
      <c r="C1048" s="166"/>
      <c r="D1048" s="166"/>
      <c r="E1048" s="166"/>
      <c r="F1048" s="166"/>
      <c r="G1048" s="166"/>
    </row>
    <row r="1049" spans="1:7">
      <c r="A1049" s="168"/>
      <c r="B1049" s="144"/>
      <c r="C1049" s="169"/>
      <c r="D1049" s="169"/>
      <c r="E1049" s="169"/>
      <c r="F1049" s="169"/>
      <c r="G1049" s="169"/>
    </row>
    <row r="1050" spans="1:7">
      <c r="A1050" s="166"/>
      <c r="B1050" s="166"/>
      <c r="C1050" s="169"/>
      <c r="D1050" s="169"/>
      <c r="E1050" s="169"/>
      <c r="F1050" s="169"/>
      <c r="G1050" s="169"/>
    </row>
    <row r="1051" spans="1:7">
      <c r="A1051" s="166"/>
      <c r="B1051" s="166"/>
      <c r="C1051" s="167"/>
      <c r="D1051" s="167"/>
      <c r="E1051" s="167"/>
      <c r="F1051" s="167"/>
      <c r="G1051" s="167"/>
    </row>
    <row r="1052" spans="1:7">
      <c r="A1052" s="169"/>
      <c r="B1052" s="169"/>
      <c r="C1052" s="167"/>
      <c r="D1052" s="167"/>
      <c r="E1052" s="167"/>
      <c r="F1052" s="167"/>
      <c r="G1052" s="167"/>
    </row>
    <row r="1053" spans="1:7">
      <c r="A1053" s="169"/>
      <c r="B1053" s="169"/>
      <c r="C1053" s="167"/>
      <c r="D1053" s="167"/>
      <c r="E1053" s="167"/>
      <c r="F1053" s="167"/>
      <c r="G1053" s="167"/>
    </row>
    <row r="1054" spans="1:7">
      <c r="A1054" s="167"/>
      <c r="B1054" s="167"/>
      <c r="C1054" s="167"/>
      <c r="D1054" s="167"/>
      <c r="E1054" s="167"/>
      <c r="F1054" s="167"/>
      <c r="G1054" s="167"/>
    </row>
    <row r="1055" spans="1:7">
      <c r="A1055" s="149"/>
      <c r="B1055" s="149"/>
      <c r="C1055" s="167"/>
      <c r="D1055" s="167"/>
      <c r="E1055" s="167"/>
      <c r="F1055" s="167"/>
      <c r="G1055" s="167"/>
    </row>
    <row r="1056" spans="1:7">
      <c r="A1056" s="168"/>
      <c r="B1056" s="144"/>
      <c r="C1056" s="167"/>
      <c r="D1056" s="167"/>
      <c r="E1056" s="167"/>
      <c r="F1056" s="167"/>
      <c r="G1056" s="167"/>
    </row>
    <row r="1057" spans="1:7">
      <c r="A1057" s="168"/>
      <c r="B1057" s="144"/>
      <c r="C1057" s="167"/>
      <c r="D1057" s="167"/>
      <c r="E1057" s="167"/>
      <c r="F1057" s="167"/>
      <c r="G1057" s="167"/>
    </row>
    <row r="1058" spans="1:7">
      <c r="A1058" s="168"/>
      <c r="B1058" s="144"/>
      <c r="C1058" s="173"/>
      <c r="D1058" s="166"/>
      <c r="E1058" s="166"/>
      <c r="F1058" s="166"/>
      <c r="G1058" s="166"/>
    </row>
    <row r="1059" spans="1:7">
      <c r="A1059" s="168"/>
      <c r="B1059" s="144"/>
      <c r="C1059" s="166"/>
      <c r="D1059" s="166"/>
      <c r="E1059" s="166"/>
      <c r="F1059" s="166"/>
      <c r="G1059" s="166"/>
    </row>
    <row r="1060" spans="1:7">
      <c r="A1060" s="168"/>
      <c r="B1060" s="144"/>
      <c r="C1060" s="166"/>
      <c r="D1060" s="166"/>
      <c r="E1060" s="166"/>
      <c r="F1060" s="166"/>
      <c r="G1060" s="166"/>
    </row>
    <row r="1061" spans="1:7">
      <c r="A1061" s="166"/>
      <c r="B1061" s="174"/>
      <c r="C1061" s="166"/>
      <c r="D1061" s="166"/>
      <c r="E1061" s="166"/>
      <c r="F1061" s="166"/>
      <c r="G1061" s="166"/>
    </row>
    <row r="1062" spans="1:7">
      <c r="A1062" s="166"/>
      <c r="B1062" s="166"/>
      <c r="C1062" s="166"/>
      <c r="D1062" s="166"/>
      <c r="E1062" s="166"/>
      <c r="F1062" s="166"/>
      <c r="G1062" s="166"/>
    </row>
    <row r="1063" spans="1:7">
      <c r="A1063" s="166"/>
      <c r="B1063" s="166"/>
      <c r="C1063" s="166"/>
      <c r="D1063" s="166"/>
      <c r="E1063" s="166"/>
      <c r="F1063" s="166"/>
      <c r="G1063" s="166"/>
    </row>
    <row r="1064" spans="1:7">
      <c r="A1064" s="166"/>
      <c r="B1064" s="166"/>
      <c r="C1064" s="166"/>
      <c r="D1064" s="166"/>
      <c r="E1064" s="166"/>
      <c r="F1064" s="166"/>
      <c r="G1064" s="166"/>
    </row>
    <row r="1065" spans="1:7">
      <c r="A1065" s="149"/>
      <c r="B1065" s="144"/>
      <c r="C1065" s="166"/>
      <c r="D1065" s="166"/>
      <c r="E1065" s="166"/>
      <c r="F1065" s="166"/>
      <c r="G1065" s="166"/>
    </row>
    <row r="1066" spans="1:7">
      <c r="A1066" s="160"/>
      <c r="B1066" s="144"/>
      <c r="C1066" s="166"/>
      <c r="D1066" s="166"/>
      <c r="E1066" s="166"/>
      <c r="F1066" s="166"/>
      <c r="G1066" s="166"/>
    </row>
    <row r="1067" spans="1:7">
      <c r="A1067" s="160"/>
      <c r="B1067" s="144"/>
      <c r="C1067" s="166"/>
      <c r="D1067" s="166"/>
      <c r="E1067" s="166"/>
      <c r="F1067" s="166"/>
      <c r="G1067" s="166"/>
    </row>
    <row r="1068" spans="1:7">
      <c r="A1068" s="160"/>
      <c r="B1068" s="144"/>
      <c r="C1068" s="166"/>
      <c r="D1068" s="166"/>
      <c r="E1068" s="166"/>
      <c r="F1068" s="166"/>
      <c r="G1068" s="166"/>
    </row>
    <row r="1069" spans="1:7">
      <c r="A1069" s="160"/>
      <c r="B1069" s="144"/>
      <c r="C1069" s="166"/>
      <c r="D1069" s="166"/>
      <c r="E1069" s="166"/>
      <c r="F1069" s="166"/>
      <c r="G1069" s="166"/>
    </row>
    <row r="1070" spans="1:7">
      <c r="A1070" s="168"/>
      <c r="B1070" s="144"/>
      <c r="C1070" s="166"/>
      <c r="D1070" s="166"/>
      <c r="E1070" s="166"/>
      <c r="F1070" s="166"/>
      <c r="G1070" s="166"/>
    </row>
    <row r="1071" spans="1:7">
      <c r="A1071" s="168"/>
      <c r="B1071" s="144"/>
      <c r="C1071" s="173"/>
      <c r="D1071" s="166"/>
      <c r="E1071" s="166"/>
      <c r="F1071" s="166"/>
      <c r="G1071" s="166"/>
    </row>
    <row r="1072" spans="1:7">
      <c r="A1072" s="160"/>
      <c r="B1072" s="144"/>
      <c r="C1072" s="166"/>
      <c r="D1072" s="166"/>
      <c r="E1072" s="166"/>
      <c r="F1072" s="166"/>
      <c r="G1072" s="166"/>
    </row>
    <row r="1073" spans="1:7">
      <c r="A1073" s="160"/>
      <c r="B1073" s="144"/>
      <c r="C1073" s="166"/>
      <c r="D1073" s="166"/>
      <c r="E1073" s="166"/>
      <c r="F1073" s="166"/>
      <c r="G1073" s="166"/>
    </row>
    <row r="1074" spans="1:7">
      <c r="A1074" s="166"/>
      <c r="B1074" s="174"/>
      <c r="C1074" s="166"/>
      <c r="D1074" s="166"/>
      <c r="E1074" s="166"/>
      <c r="F1074" s="166"/>
      <c r="G1074" s="166"/>
    </row>
    <row r="1075" spans="1:7">
      <c r="A1075" s="166"/>
      <c r="B1075" s="166"/>
      <c r="C1075" s="166"/>
      <c r="D1075" s="166"/>
      <c r="E1075" s="166"/>
      <c r="F1075" s="166"/>
      <c r="G1075" s="166"/>
    </row>
    <row r="1076" spans="1:7">
      <c r="A1076" s="166"/>
      <c r="B1076" s="166"/>
      <c r="C1076" s="166"/>
      <c r="D1076" s="166"/>
      <c r="E1076" s="166"/>
      <c r="F1076" s="166"/>
      <c r="G1076" s="166"/>
    </row>
    <row r="1077" spans="1:7">
      <c r="A1077" s="166"/>
      <c r="B1077" s="166"/>
      <c r="C1077" s="166"/>
      <c r="D1077" s="166"/>
      <c r="E1077" s="166"/>
      <c r="F1077" s="166"/>
      <c r="G1077" s="166"/>
    </row>
    <row r="1078" spans="1:7">
      <c r="A1078" s="149"/>
      <c r="B1078" s="144"/>
      <c r="C1078" s="166"/>
      <c r="D1078" s="166"/>
      <c r="E1078" s="166"/>
      <c r="F1078" s="166"/>
      <c r="G1078" s="166"/>
    </row>
    <row r="1079" spans="1:7">
      <c r="A1079" s="160"/>
      <c r="B1079" s="144"/>
      <c r="C1079" s="166"/>
      <c r="D1079" s="166"/>
      <c r="E1079" s="166"/>
      <c r="F1079" s="166"/>
      <c r="G1079" s="166"/>
    </row>
    <row r="1080" spans="1:7">
      <c r="A1080" s="160"/>
      <c r="B1080" s="144"/>
      <c r="C1080" s="166"/>
      <c r="D1080" s="166"/>
      <c r="E1080" s="166"/>
      <c r="F1080" s="166"/>
      <c r="G1080" s="166"/>
    </row>
    <row r="1081" spans="1:7">
      <c r="A1081" s="160"/>
      <c r="B1081" s="144"/>
      <c r="C1081" s="166"/>
      <c r="D1081" s="166"/>
      <c r="E1081" s="166"/>
      <c r="F1081" s="166"/>
      <c r="G1081" s="166"/>
    </row>
    <row r="1082" spans="1:7">
      <c r="A1082" s="160"/>
      <c r="B1082" s="144"/>
      <c r="C1082" s="166"/>
      <c r="D1082" s="166"/>
      <c r="E1082" s="166"/>
      <c r="F1082" s="166"/>
      <c r="G1082" s="166"/>
    </row>
    <row r="1083" spans="1:7">
      <c r="A1083" s="168"/>
      <c r="B1083" s="144"/>
      <c r="C1083" s="166"/>
      <c r="D1083" s="166"/>
      <c r="E1083" s="166"/>
      <c r="F1083" s="166"/>
      <c r="G1083" s="166"/>
    </row>
    <row r="1084" spans="1:7">
      <c r="A1084" s="168"/>
      <c r="B1084" s="144"/>
      <c r="C1084" s="173"/>
      <c r="D1084" s="166"/>
      <c r="E1084" s="166"/>
      <c r="F1084" s="166"/>
      <c r="G1084" s="166"/>
    </row>
    <row r="1085" spans="1:7">
      <c r="A1085" s="160"/>
      <c r="B1085" s="144"/>
      <c r="C1085" s="166"/>
      <c r="D1085" s="166"/>
      <c r="E1085" s="166"/>
      <c r="F1085" s="166"/>
      <c r="G1085" s="166"/>
    </row>
    <row r="1086" spans="1:7">
      <c r="A1086" s="160"/>
      <c r="B1086" s="144"/>
      <c r="C1086" s="166"/>
      <c r="D1086" s="166"/>
      <c r="E1086" s="166"/>
      <c r="F1086" s="166"/>
      <c r="G1086" s="166"/>
    </row>
    <row r="1087" spans="1:7">
      <c r="A1087" s="166"/>
      <c r="B1087" s="174"/>
      <c r="C1087" s="166"/>
      <c r="D1087" s="166"/>
      <c r="E1087" s="166"/>
      <c r="F1087" s="166"/>
      <c r="G1087" s="166"/>
    </row>
    <row r="1088" spans="1:7">
      <c r="A1088" s="166"/>
      <c r="B1088" s="166"/>
      <c r="C1088" s="166"/>
      <c r="D1088" s="166"/>
      <c r="E1088" s="166"/>
      <c r="F1088" s="166"/>
      <c r="G1088" s="166"/>
    </row>
    <row r="1089" spans="1:12">
      <c r="A1089" s="166"/>
      <c r="B1089" s="166"/>
      <c r="C1089" s="166"/>
      <c r="D1089" s="166"/>
      <c r="E1089" s="166"/>
      <c r="F1089" s="166"/>
      <c r="G1089" s="166"/>
    </row>
    <row r="1090" spans="1:12">
      <c r="A1090" s="166"/>
      <c r="B1090" s="166"/>
      <c r="C1090" s="166"/>
      <c r="D1090" s="166"/>
      <c r="E1090" s="166"/>
      <c r="F1090" s="166"/>
      <c r="G1090" s="166"/>
    </row>
    <row r="1091" spans="1:12">
      <c r="A1091" s="149"/>
      <c r="B1091" s="149"/>
      <c r="C1091" s="166"/>
      <c r="D1091" s="166"/>
      <c r="E1091" s="166"/>
      <c r="F1091" s="166"/>
      <c r="G1091" s="166"/>
    </row>
    <row r="1092" spans="1:12">
      <c r="A1092" s="168"/>
      <c r="B1092" s="144"/>
      <c r="C1092" s="166"/>
      <c r="D1092" s="166"/>
      <c r="E1092" s="166"/>
      <c r="F1092" s="166"/>
      <c r="G1092" s="166"/>
    </row>
    <row r="1093" spans="1:12">
      <c r="A1093" s="168"/>
      <c r="B1093" s="144"/>
      <c r="C1093" s="173"/>
      <c r="D1093" s="166"/>
      <c r="E1093" s="166"/>
      <c r="F1093" s="166"/>
      <c r="G1093" s="166"/>
    </row>
    <row r="1094" spans="1:12">
      <c r="A1094" s="168"/>
      <c r="B1094" s="144"/>
      <c r="C1094" s="166"/>
      <c r="D1094" s="166"/>
      <c r="E1094" s="166"/>
      <c r="F1094" s="166"/>
      <c r="G1094" s="166"/>
    </row>
    <row r="1095" spans="1:12">
      <c r="A1095" s="168"/>
      <c r="B1095" s="144"/>
      <c r="C1095" s="166"/>
      <c r="D1095" s="166"/>
      <c r="E1095" s="166"/>
      <c r="F1095" s="166"/>
      <c r="G1095" s="166"/>
    </row>
    <row r="1096" spans="1:12">
      <c r="A1096" s="166"/>
      <c r="B1096" s="174"/>
      <c r="C1096" s="166"/>
      <c r="D1096" s="166"/>
      <c r="E1096" s="166"/>
      <c r="F1096" s="166"/>
      <c r="G1096" s="166"/>
    </row>
    <row r="1097" spans="1:12">
      <c r="A1097" s="166"/>
      <c r="B1097" s="166"/>
      <c r="C1097" s="166"/>
      <c r="D1097" s="166"/>
      <c r="E1097" s="166"/>
      <c r="F1097" s="166"/>
      <c r="G1097" s="166"/>
    </row>
    <row r="1098" spans="1:12">
      <c r="A1098" s="166"/>
      <c r="B1098" s="166"/>
      <c r="C1098" s="166"/>
      <c r="D1098" s="166"/>
      <c r="E1098" s="166"/>
      <c r="F1098" s="166"/>
      <c r="G1098" s="166"/>
      <c r="K1098" s="135"/>
      <c r="L1098" s="135"/>
    </row>
    <row r="1099" spans="1:12">
      <c r="A1099" s="166"/>
      <c r="B1099" s="166"/>
      <c r="C1099" s="173"/>
      <c r="D1099" s="166"/>
      <c r="E1099" s="166"/>
      <c r="F1099" s="166"/>
      <c r="G1099" s="166"/>
    </row>
    <row r="1100" spans="1:12">
      <c r="A1100" s="149"/>
      <c r="B1100" s="149"/>
      <c r="C1100" s="166"/>
      <c r="D1100" s="166"/>
      <c r="E1100" s="166"/>
      <c r="F1100" s="166"/>
      <c r="G1100" s="166"/>
    </row>
    <row r="1101" spans="1:12">
      <c r="A1101" s="168"/>
      <c r="B1101" s="144"/>
      <c r="C1101" s="166"/>
      <c r="D1101" s="166"/>
      <c r="E1101" s="166"/>
      <c r="F1101" s="166"/>
      <c r="G1101" s="166"/>
    </row>
    <row r="1102" spans="1:12">
      <c r="A1102" s="168"/>
      <c r="B1102" s="174"/>
      <c r="C1102" s="169"/>
      <c r="D1102" s="169"/>
      <c r="E1102" s="169"/>
      <c r="F1102" s="166"/>
      <c r="G1102" s="166"/>
    </row>
    <row r="1103" spans="1:12">
      <c r="A1103" s="166"/>
      <c r="B1103" s="166"/>
      <c r="C1103" s="169"/>
      <c r="D1103" s="169"/>
      <c r="E1103" s="169"/>
      <c r="F1103" s="166"/>
      <c r="G1103" s="166"/>
    </row>
    <row r="1104" spans="1:12">
      <c r="A1104" s="166"/>
      <c r="B1104" s="166"/>
      <c r="C1104" s="167"/>
      <c r="D1104" s="167"/>
      <c r="E1104" s="167"/>
      <c r="F1104" s="167"/>
      <c r="G1104" s="167"/>
    </row>
    <row r="1105" spans="1:7">
      <c r="A1105" s="169"/>
      <c r="B1105" s="169"/>
      <c r="C1105" s="149"/>
      <c r="D1105" s="149"/>
      <c r="E1105" s="175"/>
      <c r="F1105" s="175"/>
      <c r="G1105" s="175"/>
    </row>
    <row r="1106" spans="1:7">
      <c r="A1106" s="169"/>
      <c r="B1106" s="169"/>
      <c r="C1106" s="144"/>
      <c r="D1106" s="144"/>
      <c r="E1106" s="175"/>
      <c r="F1106" s="175"/>
      <c r="G1106" s="175"/>
    </row>
    <row r="1107" spans="1:7">
      <c r="A1107" s="167"/>
      <c r="B1107" s="167"/>
      <c r="C1107" s="144"/>
      <c r="D1107" s="144"/>
      <c r="E1107" s="175"/>
      <c r="F1107" s="175"/>
      <c r="G1107" s="175"/>
    </row>
    <row r="1108" spans="1:7">
      <c r="A1108" s="149"/>
      <c r="B1108" s="149"/>
      <c r="C1108" s="144"/>
      <c r="D1108" s="144"/>
      <c r="E1108" s="175"/>
      <c r="F1108" s="175"/>
      <c r="G1108" s="175"/>
    </row>
    <row r="1109" spans="1:7">
      <c r="A1109" s="149"/>
      <c r="B1109" s="144"/>
      <c r="C1109" s="144"/>
      <c r="D1109" s="144"/>
      <c r="E1109" s="175"/>
      <c r="F1109" s="175"/>
      <c r="G1109" s="175"/>
    </row>
    <row r="1110" spans="1:7">
      <c r="A1110" s="149"/>
      <c r="B1110" s="144"/>
      <c r="C1110" s="144"/>
      <c r="D1110" s="144"/>
      <c r="E1110" s="175"/>
      <c r="F1110" s="175"/>
      <c r="G1110" s="175"/>
    </row>
    <row r="1111" spans="1:7">
      <c r="A1111" s="149"/>
      <c r="B1111" s="144"/>
      <c r="C1111" s="144"/>
      <c r="D1111" s="144"/>
      <c r="E1111" s="175"/>
      <c r="F1111" s="175"/>
      <c r="G1111" s="175"/>
    </row>
    <row r="1112" spans="1:7">
      <c r="A1112" s="149"/>
      <c r="B1112" s="144"/>
      <c r="C1112" s="175"/>
      <c r="D1112" s="174"/>
      <c r="E1112" s="173"/>
      <c r="F1112" s="175"/>
      <c r="G1112" s="175"/>
    </row>
    <row r="1113" spans="1:7">
      <c r="A1113" s="149"/>
      <c r="B1113" s="144"/>
      <c r="C1113" s="175"/>
      <c r="D1113" s="175"/>
      <c r="E1113" s="175"/>
      <c r="F1113" s="175"/>
      <c r="G1113" s="175"/>
    </row>
    <row r="1114" spans="1:7">
      <c r="A1114" s="149"/>
      <c r="B1114" s="144"/>
      <c r="C1114" s="169"/>
      <c r="D1114" s="169"/>
      <c r="E1114" s="169"/>
      <c r="F1114" s="166"/>
      <c r="G1114" s="166"/>
    </row>
    <row r="1115" spans="1:7">
      <c r="A1115" s="149"/>
      <c r="B1115" s="149"/>
      <c r="C1115" s="169"/>
      <c r="D1115" s="169"/>
      <c r="E1115" s="169"/>
      <c r="F1115" s="166"/>
      <c r="G1115" s="166"/>
    </row>
    <row r="1116" spans="1:7">
      <c r="A1116" s="149"/>
      <c r="B1116" s="149"/>
      <c r="C1116" s="166"/>
      <c r="D1116" s="166"/>
      <c r="E1116" s="166"/>
      <c r="F1116" s="166"/>
      <c r="G1116" s="166"/>
    </row>
    <row r="1117" spans="1:7">
      <c r="A1117" s="169"/>
      <c r="B1117" s="169"/>
      <c r="C1117" s="149"/>
      <c r="D1117" s="149"/>
      <c r="E1117" s="167"/>
      <c r="F1117" s="167"/>
      <c r="G1117" s="167"/>
    </row>
    <row r="1118" spans="1:7">
      <c r="A1118" s="169"/>
      <c r="B1118" s="169"/>
      <c r="C1118" s="144"/>
      <c r="D1118" s="144"/>
      <c r="E1118" s="167"/>
      <c r="F1118" s="167"/>
      <c r="G1118" s="167"/>
    </row>
    <row r="1119" spans="1:7">
      <c r="A1119" s="166"/>
      <c r="B1119" s="166"/>
      <c r="C1119" s="144"/>
      <c r="D1119" s="144"/>
      <c r="E1119" s="167"/>
      <c r="F1119" s="167"/>
      <c r="G1119" s="167"/>
    </row>
    <row r="1120" spans="1:7">
      <c r="A1120" s="149"/>
      <c r="B1120" s="149"/>
      <c r="C1120" s="144"/>
      <c r="D1120" s="144"/>
      <c r="E1120" s="167"/>
      <c r="F1120" s="167"/>
      <c r="G1120" s="167"/>
    </row>
    <row r="1121" spans="1:10">
      <c r="A1121" s="168"/>
      <c r="B1121" s="144"/>
      <c r="C1121" s="144"/>
      <c r="D1121" s="144"/>
      <c r="E1121" s="167"/>
      <c r="F1121" s="167"/>
      <c r="G1121" s="167"/>
    </row>
    <row r="1122" spans="1:10">
      <c r="A1122" s="168"/>
      <c r="B1122" s="144"/>
      <c r="C1122" s="145"/>
      <c r="D1122" s="174"/>
      <c r="E1122" s="173"/>
      <c r="F1122" s="167"/>
      <c r="G1122" s="167"/>
    </row>
    <row r="1123" spans="1:10">
      <c r="A1123" s="168"/>
      <c r="B1123" s="144"/>
      <c r="C1123" s="167"/>
      <c r="D1123" s="167"/>
      <c r="E1123" s="167"/>
      <c r="F1123" s="167"/>
      <c r="G1123" s="167"/>
    </row>
    <row r="1124" spans="1:10">
      <c r="A1124" s="168"/>
      <c r="B1124" s="144"/>
      <c r="C1124" s="167"/>
      <c r="D1124" s="167"/>
      <c r="E1124" s="167"/>
      <c r="F1124" s="167"/>
      <c r="G1124" s="167"/>
    </row>
    <row r="1125" spans="1:10">
      <c r="A1125" s="167"/>
      <c r="B1125" s="146"/>
      <c r="C1125" s="167"/>
      <c r="D1125" s="167"/>
      <c r="E1125" s="167"/>
      <c r="F1125" s="167"/>
      <c r="G1125" s="167"/>
    </row>
    <row r="1126" spans="1:10">
      <c r="A1126" s="167"/>
      <c r="B1126" s="167"/>
      <c r="C1126" s="167"/>
      <c r="D1126" s="167"/>
      <c r="E1126" s="167"/>
      <c r="F1126" s="167"/>
      <c r="G1126" s="167"/>
    </row>
    <row r="1127" spans="1:10">
      <c r="A1127" s="166"/>
      <c r="B1127" s="166"/>
      <c r="C1127" s="174"/>
      <c r="D1127" s="173"/>
      <c r="E1127" s="167"/>
      <c r="F1127" s="167"/>
      <c r="G1127" s="167"/>
    </row>
    <row r="1128" spans="1:10">
      <c r="A1128" s="166"/>
      <c r="B1128" s="166"/>
      <c r="C1128" s="167"/>
      <c r="D1128" s="167"/>
      <c r="E1128" s="167"/>
      <c r="F1128" s="167"/>
      <c r="G1128" s="167"/>
    </row>
    <row r="1129" spans="1:10">
      <c r="A1129" s="166"/>
      <c r="B1129" s="166"/>
      <c r="C1129" s="167"/>
      <c r="D1129" s="167"/>
      <c r="E1129" s="167"/>
      <c r="F1129" s="167"/>
      <c r="G1129" s="167"/>
    </row>
    <row r="1130" spans="1:10">
      <c r="A1130" s="149"/>
      <c r="B1130" s="149"/>
      <c r="C1130" s="167"/>
      <c r="D1130" s="167"/>
      <c r="E1130" s="167"/>
      <c r="F1130" s="167"/>
      <c r="G1130" s="167"/>
    </row>
    <row r="1131" spans="1:10">
      <c r="A1131" s="166"/>
      <c r="B1131" s="166"/>
      <c r="C1131" s="167"/>
      <c r="D1131" s="167"/>
      <c r="E1131" s="167"/>
      <c r="F1131" s="167"/>
      <c r="G1131" s="167"/>
    </row>
    <row r="1132" spans="1:10">
      <c r="A1132" s="166"/>
      <c r="B1132" s="166"/>
      <c r="C1132" s="174"/>
      <c r="D1132" s="173"/>
      <c r="E1132" s="167"/>
      <c r="F1132" s="167"/>
      <c r="G1132" s="167"/>
    </row>
    <row r="1133" spans="1:10">
      <c r="A1133" s="166"/>
      <c r="B1133" s="166"/>
      <c r="C1133" s="167"/>
      <c r="D1133" s="167"/>
      <c r="E1133" s="167"/>
      <c r="F1133" s="167"/>
      <c r="G1133" s="167"/>
    </row>
    <row r="1134" spans="1:10">
      <c r="A1134" s="166"/>
      <c r="B1134" s="166"/>
      <c r="C1134" s="167"/>
      <c r="D1134" s="167"/>
      <c r="E1134" s="167"/>
      <c r="F1134" s="167"/>
      <c r="G1134" s="167"/>
    </row>
    <row r="1135" spans="1:10">
      <c r="A1135" s="149"/>
      <c r="B1135" s="149"/>
      <c r="C1135" s="176"/>
      <c r="D1135" s="176"/>
      <c r="E1135" s="176"/>
      <c r="F1135" s="177"/>
      <c r="G1135" s="177"/>
      <c r="H1135" s="135"/>
      <c r="I1135" s="135"/>
      <c r="J1135" s="135"/>
    </row>
    <row r="1136" spans="1:10">
      <c r="A1136" s="167"/>
      <c r="B1136" s="167"/>
      <c r="C1136" s="167"/>
      <c r="D1136" s="167"/>
      <c r="E1136" s="167"/>
      <c r="F1136" s="167"/>
      <c r="G1136" s="167"/>
    </row>
    <row r="1137" spans="1:7">
      <c r="A1137" s="166"/>
      <c r="B1137" s="166"/>
      <c r="C1137" s="167"/>
      <c r="D1137" s="167"/>
      <c r="E1137" s="167"/>
      <c r="F1137" s="167"/>
      <c r="G1137" s="167"/>
    </row>
    <row r="1138" spans="1:7">
      <c r="A1138" s="176"/>
      <c r="B1138" s="176"/>
      <c r="C1138" s="167"/>
      <c r="D1138" s="167"/>
      <c r="E1138" s="167"/>
      <c r="F1138" s="167"/>
      <c r="G1138" s="167"/>
    </row>
    <row r="1139" spans="1:7">
      <c r="A1139" s="167"/>
      <c r="B1139" s="167"/>
      <c r="C1139" s="167"/>
      <c r="D1139" s="167"/>
      <c r="E1139" s="167"/>
      <c r="F1139" s="167"/>
      <c r="G1139" s="167"/>
    </row>
    <row r="1140" spans="1:7">
      <c r="A1140" s="149"/>
      <c r="B1140" s="149"/>
      <c r="C1140" s="167"/>
      <c r="D1140" s="167"/>
      <c r="E1140" s="167"/>
      <c r="F1140" s="167"/>
      <c r="G1140" s="167"/>
    </row>
    <row r="1141" spans="1:7">
      <c r="A1141" s="149"/>
      <c r="B1141" s="144"/>
      <c r="C1141" s="173"/>
      <c r="D1141" s="167"/>
      <c r="E1141" s="167"/>
      <c r="F1141" s="167"/>
      <c r="G1141" s="167"/>
    </row>
    <row r="1142" spans="1:7">
      <c r="A1142" s="168"/>
      <c r="B1142" s="144"/>
      <c r="C1142" s="145"/>
      <c r="D1142" s="167"/>
      <c r="E1142" s="167"/>
      <c r="F1142" s="167"/>
      <c r="G1142" s="167"/>
    </row>
    <row r="1143" spans="1:7">
      <c r="A1143" s="168"/>
      <c r="B1143" s="144"/>
      <c r="C1143" s="166"/>
      <c r="D1143" s="166"/>
      <c r="E1143" s="166"/>
      <c r="F1143" s="166"/>
      <c r="G1143" s="166"/>
    </row>
    <row r="1144" spans="1:7">
      <c r="A1144" s="170"/>
      <c r="B1144" s="174"/>
      <c r="C1144" s="167"/>
      <c r="D1144" s="167"/>
      <c r="E1144" s="167"/>
      <c r="F1144" s="167"/>
      <c r="G1144" s="167"/>
    </row>
    <row r="1145" spans="1:7">
      <c r="A1145" s="170"/>
      <c r="B1145" s="146"/>
      <c r="C1145" s="174"/>
      <c r="D1145" s="173"/>
      <c r="E1145" s="167"/>
      <c r="F1145" s="167"/>
      <c r="G1145" s="167"/>
    </row>
    <row r="1146" spans="1:7">
      <c r="A1146" s="166"/>
      <c r="B1146" s="166"/>
      <c r="C1146" s="167"/>
      <c r="D1146" s="167"/>
      <c r="E1146" s="167"/>
      <c r="F1146" s="167"/>
      <c r="G1146" s="167"/>
    </row>
    <row r="1147" spans="1:7">
      <c r="A1147" s="167"/>
      <c r="B1147" s="167"/>
      <c r="C1147" s="176"/>
      <c r="D1147" s="167"/>
      <c r="E1147" s="167"/>
      <c r="F1147" s="167"/>
      <c r="G1147" s="167"/>
    </row>
    <row r="1148" spans="1:7">
      <c r="A1148" s="149"/>
      <c r="B1148" s="149"/>
      <c r="C1148" s="167"/>
      <c r="D1148" s="167"/>
      <c r="E1148" s="167"/>
      <c r="F1148" s="167"/>
      <c r="G1148" s="167"/>
    </row>
    <row r="1149" spans="1:7">
      <c r="A1149" s="149"/>
      <c r="B1149" s="144"/>
      <c r="C1149" s="167"/>
      <c r="D1149" s="167"/>
      <c r="E1149" s="167"/>
      <c r="F1149" s="167"/>
      <c r="G1149" s="167"/>
    </row>
    <row r="1150" spans="1:7">
      <c r="A1150" s="176"/>
      <c r="B1150" s="176"/>
      <c r="C1150" s="167"/>
      <c r="D1150" s="167"/>
      <c r="E1150" s="167"/>
      <c r="F1150" s="167"/>
      <c r="G1150" s="167"/>
    </row>
    <row r="1151" spans="1:7">
      <c r="A1151" s="167"/>
      <c r="B1151" s="167"/>
      <c r="C1151" s="167"/>
      <c r="D1151" s="167"/>
      <c r="E1151" s="167"/>
      <c r="F1151" s="167"/>
      <c r="G1151" s="167"/>
    </row>
    <row r="1152" spans="1:7">
      <c r="A1152" s="149"/>
      <c r="B1152" s="149"/>
      <c r="C1152" s="173"/>
      <c r="D1152" s="167"/>
      <c r="E1152" s="167"/>
      <c r="F1152" s="167"/>
      <c r="G1152" s="167"/>
    </row>
    <row r="1153" spans="1:7">
      <c r="A1153" s="149"/>
      <c r="B1153" s="144"/>
      <c r="C1153" s="167"/>
      <c r="D1153" s="167"/>
      <c r="E1153" s="167"/>
      <c r="F1153" s="167"/>
      <c r="G1153" s="167"/>
    </row>
    <row r="1154" spans="1:7">
      <c r="A1154" s="149"/>
      <c r="B1154" s="144"/>
      <c r="C1154" s="166"/>
      <c r="D1154" s="166"/>
      <c r="E1154" s="167"/>
      <c r="F1154" s="167"/>
      <c r="G1154" s="167"/>
    </row>
    <row r="1155" spans="1:7">
      <c r="A1155" s="170"/>
      <c r="B1155" s="174"/>
      <c r="C1155" s="167"/>
      <c r="D1155" s="167"/>
      <c r="E1155" s="167"/>
      <c r="F1155" s="167"/>
      <c r="G1155" s="167"/>
    </row>
    <row r="1156" spans="1:7">
      <c r="A1156" s="168"/>
      <c r="B1156" s="144"/>
      <c r="C1156" s="174"/>
      <c r="D1156" s="173"/>
      <c r="E1156" s="167"/>
      <c r="F1156" s="167"/>
      <c r="G1156" s="167"/>
    </row>
    <row r="1157" spans="1:7">
      <c r="A1157" s="166"/>
      <c r="B1157" s="166"/>
      <c r="C1157" s="167"/>
      <c r="D1157" s="167"/>
      <c r="E1157" s="167"/>
      <c r="F1157" s="167"/>
      <c r="G1157" s="167"/>
    </row>
    <row r="1158" spans="1:7">
      <c r="A1158" s="167"/>
      <c r="B1158" s="167"/>
      <c r="C1158" s="166"/>
      <c r="D1158" s="166"/>
      <c r="E1158" s="166"/>
      <c r="F1158" s="166"/>
      <c r="G1158" s="166"/>
    </row>
    <row r="1159" spans="1:7">
      <c r="A1159" s="149"/>
      <c r="B1159" s="149"/>
      <c r="C1159" s="167"/>
      <c r="D1159" s="167"/>
      <c r="E1159" s="167"/>
      <c r="F1159" s="167"/>
      <c r="G1159" s="167"/>
    </row>
    <row r="1160" spans="1:7">
      <c r="A1160" s="167"/>
      <c r="B1160" s="167"/>
      <c r="C1160" s="167"/>
      <c r="D1160" s="167"/>
      <c r="E1160" s="167"/>
      <c r="F1160" s="167"/>
      <c r="G1160" s="167"/>
    </row>
    <row r="1161" spans="1:7">
      <c r="A1161" s="166"/>
      <c r="B1161" s="166"/>
      <c r="C1161" s="167"/>
      <c r="D1161" s="167"/>
      <c r="E1161" s="167"/>
      <c r="F1161" s="167"/>
      <c r="G1161" s="167"/>
    </row>
    <row r="1162" spans="1:7">
      <c r="A1162" s="167"/>
      <c r="B1162" s="167"/>
      <c r="C1162" s="167"/>
      <c r="D1162" s="167"/>
      <c r="E1162" s="167"/>
      <c r="F1162" s="167"/>
      <c r="G1162" s="167"/>
    </row>
    <row r="1163" spans="1:7">
      <c r="A1163" s="149"/>
      <c r="B1163" s="149"/>
      <c r="C1163" s="167"/>
      <c r="D1163" s="167"/>
      <c r="E1163" s="167"/>
      <c r="F1163" s="167"/>
      <c r="G1163" s="167"/>
    </row>
    <row r="1164" spans="1:7">
      <c r="A1164" s="149"/>
      <c r="B1164" s="144"/>
      <c r="C1164" s="173"/>
      <c r="D1164" s="167"/>
      <c r="E1164" s="167"/>
      <c r="F1164" s="167"/>
      <c r="G1164" s="167"/>
    </row>
    <row r="1165" spans="1:7">
      <c r="A1165" s="149"/>
      <c r="B1165" s="144"/>
      <c r="C1165" s="167"/>
      <c r="D1165" s="167"/>
      <c r="E1165" s="167"/>
      <c r="F1165" s="167"/>
      <c r="G1165" s="167"/>
    </row>
    <row r="1166" spans="1:7">
      <c r="A1166" s="149"/>
      <c r="B1166" s="144"/>
      <c r="C1166" s="166"/>
      <c r="D1166" s="166"/>
      <c r="E1166" s="166"/>
      <c r="F1166" s="167"/>
      <c r="G1166" s="167"/>
    </row>
    <row r="1167" spans="1:7">
      <c r="A1167" s="170"/>
      <c r="B1167" s="174"/>
      <c r="C1167" s="167"/>
      <c r="D1167" s="167"/>
      <c r="E1167" s="167"/>
      <c r="F1167" s="167"/>
      <c r="G1167" s="167"/>
    </row>
    <row r="1168" spans="1:7">
      <c r="A1168" s="168"/>
      <c r="B1168" s="144"/>
      <c r="C1168" s="174"/>
      <c r="D1168" s="173"/>
      <c r="E1168" s="167"/>
      <c r="F1168" s="167"/>
      <c r="G1168" s="167"/>
    </row>
    <row r="1169" spans="1:7">
      <c r="A1169" s="166"/>
      <c r="B1169" s="166"/>
      <c r="C1169" s="167"/>
      <c r="D1169" s="167"/>
      <c r="E1169" s="167"/>
      <c r="F1169" s="167"/>
      <c r="G1169" s="167"/>
    </row>
    <row r="1170" spans="1:7">
      <c r="A1170" s="168"/>
      <c r="B1170" s="152"/>
      <c r="C1170" s="166"/>
      <c r="D1170" s="166"/>
      <c r="E1170" s="166"/>
      <c r="F1170" s="166"/>
      <c r="G1170" s="166"/>
    </row>
    <row r="1171" spans="1:7">
      <c r="A1171" s="149"/>
      <c r="B1171" s="149"/>
      <c r="C1171" s="145"/>
      <c r="D1171" s="167"/>
      <c r="E1171" s="167"/>
      <c r="F1171" s="167"/>
      <c r="G1171" s="167"/>
    </row>
    <row r="1172" spans="1:7">
      <c r="A1172" s="168"/>
      <c r="B1172" s="144"/>
      <c r="C1172" s="145"/>
      <c r="D1172" s="167"/>
      <c r="E1172" s="167"/>
      <c r="F1172" s="167"/>
      <c r="G1172" s="167"/>
    </row>
    <row r="1173" spans="1:7">
      <c r="A1173" s="166"/>
      <c r="B1173" s="166"/>
      <c r="C1173" s="145"/>
      <c r="D1173" s="167"/>
      <c r="E1173" s="167"/>
      <c r="F1173" s="167"/>
      <c r="G1173" s="167"/>
    </row>
    <row r="1174" spans="1:7">
      <c r="A1174" s="167"/>
      <c r="B1174" s="146"/>
      <c r="C1174" s="145"/>
      <c r="D1174" s="167"/>
      <c r="E1174" s="167"/>
      <c r="F1174" s="167"/>
      <c r="G1174" s="167"/>
    </row>
    <row r="1175" spans="1:7">
      <c r="A1175" s="149"/>
      <c r="B1175" s="149"/>
      <c r="C1175" s="145"/>
      <c r="D1175" s="167"/>
      <c r="E1175" s="167"/>
      <c r="F1175" s="167"/>
      <c r="G1175" s="167"/>
    </row>
    <row r="1176" spans="1:7">
      <c r="A1176" s="149"/>
      <c r="B1176" s="144"/>
      <c r="C1176" s="145"/>
      <c r="D1176" s="167"/>
      <c r="E1176" s="167"/>
      <c r="F1176" s="167"/>
      <c r="G1176" s="167"/>
    </row>
    <row r="1177" spans="1:7">
      <c r="A1177" s="149"/>
      <c r="B1177" s="144"/>
      <c r="C1177" s="145"/>
      <c r="D1177" s="167"/>
      <c r="E1177" s="167"/>
      <c r="F1177" s="167"/>
      <c r="G1177" s="167"/>
    </row>
    <row r="1178" spans="1:7">
      <c r="A1178" s="149"/>
      <c r="B1178" s="144"/>
      <c r="C1178" s="145"/>
      <c r="D1178" s="167"/>
      <c r="E1178" s="167"/>
      <c r="F1178" s="167"/>
      <c r="G1178" s="167"/>
    </row>
    <row r="1179" spans="1:7">
      <c r="A1179" s="149"/>
      <c r="B1179" s="144"/>
      <c r="C1179" s="166"/>
      <c r="D1179" s="166"/>
      <c r="E1179" s="166"/>
      <c r="F1179" s="166"/>
      <c r="G1179" s="166"/>
    </row>
    <row r="1180" spans="1:7">
      <c r="A1180" s="168"/>
      <c r="B1180" s="144"/>
      <c r="C1180" s="145"/>
      <c r="D1180" s="167"/>
      <c r="E1180" s="167"/>
      <c r="F1180" s="167"/>
      <c r="G1180" s="167"/>
    </row>
    <row r="1181" spans="1:7">
      <c r="A1181" s="168"/>
      <c r="B1181" s="144"/>
      <c r="C1181" s="173"/>
      <c r="D1181" s="167"/>
      <c r="E1181" s="167"/>
      <c r="F1181" s="167"/>
      <c r="G1181" s="167"/>
    </row>
  </sheetData>
  <mergeCells count="23">
    <mergeCell ref="A41:D41"/>
    <mergeCell ref="A1:J1"/>
    <mergeCell ref="A2:L2"/>
    <mergeCell ref="A3:L3"/>
    <mergeCell ref="A4:L4"/>
    <mergeCell ref="A10:E10"/>
    <mergeCell ref="A39:F39"/>
    <mergeCell ref="A12:D12"/>
    <mergeCell ref="A21:B21"/>
    <mergeCell ref="A24:D24"/>
    <mergeCell ref="A33:B33"/>
    <mergeCell ref="A35:D35"/>
    <mergeCell ref="A36:B36"/>
    <mergeCell ref="A6:J6"/>
    <mergeCell ref="A62:D62"/>
    <mergeCell ref="A63:B63"/>
    <mergeCell ref="A66:F66"/>
    <mergeCell ref="A68:D68"/>
    <mergeCell ref="A49:E49"/>
    <mergeCell ref="A51:D51"/>
    <mergeCell ref="A54:B54"/>
    <mergeCell ref="A57:D57"/>
    <mergeCell ref="A60:B60"/>
  </mergeCells>
  <phoneticPr fontId="38" type="noConversion"/>
  <printOptions horizontalCentered="1"/>
  <pageMargins left="0.39370078740157483" right="0" top="0.39370078740157483" bottom="0" header="0" footer="0"/>
  <pageSetup paperSize="9" scale="51"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N1291"/>
  <sheetViews>
    <sheetView view="pageBreakPreview" topLeftCell="A76" zoomScale="55" zoomScaleNormal="100" zoomScaleSheetLayoutView="55" workbookViewId="0">
      <selection sqref="A1:M98"/>
    </sheetView>
  </sheetViews>
  <sheetFormatPr defaultColWidth="8.19921875" defaultRowHeight="14.4"/>
  <cols>
    <col min="1" max="13" width="16.796875" style="236" customWidth="1"/>
    <col min="14" max="14" width="15.8984375" style="236" customWidth="1"/>
    <col min="15" max="15" width="11.796875" style="236" customWidth="1"/>
    <col min="16" max="16" width="13.19921875" style="236" customWidth="1"/>
    <col min="17" max="259" width="8.19921875" style="236"/>
    <col min="260" max="268" width="16.796875" style="236" customWidth="1"/>
    <col min="269" max="269" width="17.69921875" style="236" customWidth="1"/>
    <col min="270" max="270" width="15.8984375" style="236" customWidth="1"/>
    <col min="271" max="271" width="11.796875" style="236" customWidth="1"/>
    <col min="272" max="272" width="13.19921875" style="236" customWidth="1"/>
    <col min="273" max="515" width="8.19921875" style="236"/>
    <col min="516" max="524" width="16.796875" style="236" customWidth="1"/>
    <col min="525" max="525" width="17.69921875" style="236" customWidth="1"/>
    <col min="526" max="526" width="15.8984375" style="236" customWidth="1"/>
    <col min="527" max="527" width="11.796875" style="236" customWidth="1"/>
    <col min="528" max="528" width="13.19921875" style="236" customWidth="1"/>
    <col min="529" max="771" width="8.19921875" style="236"/>
    <col min="772" max="780" width="16.796875" style="236" customWidth="1"/>
    <col min="781" max="781" width="17.69921875" style="236" customWidth="1"/>
    <col min="782" max="782" width="15.8984375" style="236" customWidth="1"/>
    <col min="783" max="783" width="11.796875" style="236" customWidth="1"/>
    <col min="784" max="784" width="13.19921875" style="236" customWidth="1"/>
    <col min="785" max="1027" width="8.19921875" style="236"/>
    <col min="1028" max="1036" width="16.796875" style="236" customWidth="1"/>
    <col min="1037" max="1037" width="17.69921875" style="236" customWidth="1"/>
    <col min="1038" max="1038" width="15.8984375" style="236" customWidth="1"/>
    <col min="1039" max="1039" width="11.796875" style="236" customWidth="1"/>
    <col min="1040" max="1040" width="13.19921875" style="236" customWidth="1"/>
    <col min="1041" max="1283" width="8.19921875" style="236"/>
    <col min="1284" max="1292" width="16.796875" style="236" customWidth="1"/>
    <col min="1293" max="1293" width="17.69921875" style="236" customWidth="1"/>
    <col min="1294" max="1294" width="15.8984375" style="236" customWidth="1"/>
    <col min="1295" max="1295" width="11.796875" style="236" customWidth="1"/>
    <col min="1296" max="1296" width="13.19921875" style="236" customWidth="1"/>
    <col min="1297" max="1539" width="8.19921875" style="236"/>
    <col min="1540" max="1548" width="16.796875" style="236" customWidth="1"/>
    <col min="1549" max="1549" width="17.69921875" style="236" customWidth="1"/>
    <col min="1550" max="1550" width="15.8984375" style="236" customWidth="1"/>
    <col min="1551" max="1551" width="11.796875" style="236" customWidth="1"/>
    <col min="1552" max="1552" width="13.19921875" style="236" customWidth="1"/>
    <col min="1553" max="1795" width="8.19921875" style="236"/>
    <col min="1796" max="1804" width="16.796875" style="236" customWidth="1"/>
    <col min="1805" max="1805" width="17.69921875" style="236" customWidth="1"/>
    <col min="1806" max="1806" width="15.8984375" style="236" customWidth="1"/>
    <col min="1807" max="1807" width="11.796875" style="236" customWidth="1"/>
    <col min="1808" max="1808" width="13.19921875" style="236" customWidth="1"/>
    <col min="1809" max="2051" width="8.19921875" style="236"/>
    <col min="2052" max="2060" width="16.796875" style="236" customWidth="1"/>
    <col min="2061" max="2061" width="17.69921875" style="236" customWidth="1"/>
    <col min="2062" max="2062" width="15.8984375" style="236" customWidth="1"/>
    <col min="2063" max="2063" width="11.796875" style="236" customWidth="1"/>
    <col min="2064" max="2064" width="13.19921875" style="236" customWidth="1"/>
    <col min="2065" max="2307" width="8.19921875" style="236"/>
    <col min="2308" max="2316" width="16.796875" style="236" customWidth="1"/>
    <col min="2317" max="2317" width="17.69921875" style="236" customWidth="1"/>
    <col min="2318" max="2318" width="15.8984375" style="236" customWidth="1"/>
    <col min="2319" max="2319" width="11.796875" style="236" customWidth="1"/>
    <col min="2320" max="2320" width="13.19921875" style="236" customWidth="1"/>
    <col min="2321" max="2563" width="8.19921875" style="236"/>
    <col min="2564" max="2572" width="16.796875" style="236" customWidth="1"/>
    <col min="2573" max="2573" width="17.69921875" style="236" customWidth="1"/>
    <col min="2574" max="2574" width="15.8984375" style="236" customWidth="1"/>
    <col min="2575" max="2575" width="11.796875" style="236" customWidth="1"/>
    <col min="2576" max="2576" width="13.19921875" style="236" customWidth="1"/>
    <col min="2577" max="2819" width="8.19921875" style="236"/>
    <col min="2820" max="2828" width="16.796875" style="236" customWidth="1"/>
    <col min="2829" max="2829" width="17.69921875" style="236" customWidth="1"/>
    <col min="2830" max="2830" width="15.8984375" style="236" customWidth="1"/>
    <col min="2831" max="2831" width="11.796875" style="236" customWidth="1"/>
    <col min="2832" max="2832" width="13.19921875" style="236" customWidth="1"/>
    <col min="2833" max="3075" width="8.19921875" style="236"/>
    <col min="3076" max="3084" width="16.796875" style="236" customWidth="1"/>
    <col min="3085" max="3085" width="17.69921875" style="236" customWidth="1"/>
    <col min="3086" max="3086" width="15.8984375" style="236" customWidth="1"/>
    <col min="3087" max="3087" width="11.796875" style="236" customWidth="1"/>
    <col min="3088" max="3088" width="13.19921875" style="236" customWidth="1"/>
    <col min="3089" max="3331" width="8.19921875" style="236"/>
    <col min="3332" max="3340" width="16.796875" style="236" customWidth="1"/>
    <col min="3341" max="3341" width="17.69921875" style="236" customWidth="1"/>
    <col min="3342" max="3342" width="15.8984375" style="236" customWidth="1"/>
    <col min="3343" max="3343" width="11.796875" style="236" customWidth="1"/>
    <col min="3344" max="3344" width="13.19921875" style="236" customWidth="1"/>
    <col min="3345" max="3587" width="8.19921875" style="236"/>
    <col min="3588" max="3596" width="16.796875" style="236" customWidth="1"/>
    <col min="3597" max="3597" width="17.69921875" style="236" customWidth="1"/>
    <col min="3598" max="3598" width="15.8984375" style="236" customWidth="1"/>
    <col min="3599" max="3599" width="11.796875" style="236" customWidth="1"/>
    <col min="3600" max="3600" width="13.19921875" style="236" customWidth="1"/>
    <col min="3601" max="3843" width="8.19921875" style="236"/>
    <col min="3844" max="3852" width="16.796875" style="236" customWidth="1"/>
    <col min="3853" max="3853" width="17.69921875" style="236" customWidth="1"/>
    <col min="3854" max="3854" width="15.8984375" style="236" customWidth="1"/>
    <col min="3855" max="3855" width="11.796875" style="236" customWidth="1"/>
    <col min="3856" max="3856" width="13.19921875" style="236" customWidth="1"/>
    <col min="3857" max="4099" width="8.19921875" style="236"/>
    <col min="4100" max="4108" width="16.796875" style="236" customWidth="1"/>
    <col min="4109" max="4109" width="17.69921875" style="236" customWidth="1"/>
    <col min="4110" max="4110" width="15.8984375" style="236" customWidth="1"/>
    <col min="4111" max="4111" width="11.796875" style="236" customWidth="1"/>
    <col min="4112" max="4112" width="13.19921875" style="236" customWidth="1"/>
    <col min="4113" max="4355" width="8.19921875" style="236"/>
    <col min="4356" max="4364" width="16.796875" style="236" customWidth="1"/>
    <col min="4365" max="4365" width="17.69921875" style="236" customWidth="1"/>
    <col min="4366" max="4366" width="15.8984375" style="236" customWidth="1"/>
    <col min="4367" max="4367" width="11.796875" style="236" customWidth="1"/>
    <col min="4368" max="4368" width="13.19921875" style="236" customWidth="1"/>
    <col min="4369" max="4611" width="8.19921875" style="236"/>
    <col min="4612" max="4620" width="16.796875" style="236" customWidth="1"/>
    <col min="4621" max="4621" width="17.69921875" style="236" customWidth="1"/>
    <col min="4622" max="4622" width="15.8984375" style="236" customWidth="1"/>
    <col min="4623" max="4623" width="11.796875" style="236" customWidth="1"/>
    <col min="4624" max="4624" width="13.19921875" style="236" customWidth="1"/>
    <col min="4625" max="4867" width="8.19921875" style="236"/>
    <col min="4868" max="4876" width="16.796875" style="236" customWidth="1"/>
    <col min="4877" max="4877" width="17.69921875" style="236" customWidth="1"/>
    <col min="4878" max="4878" width="15.8984375" style="236" customWidth="1"/>
    <col min="4879" max="4879" width="11.796875" style="236" customWidth="1"/>
    <col min="4880" max="4880" width="13.19921875" style="236" customWidth="1"/>
    <col min="4881" max="5123" width="8.19921875" style="236"/>
    <col min="5124" max="5132" width="16.796875" style="236" customWidth="1"/>
    <col min="5133" max="5133" width="17.69921875" style="236" customWidth="1"/>
    <col min="5134" max="5134" width="15.8984375" style="236" customWidth="1"/>
    <col min="5135" max="5135" width="11.796875" style="236" customWidth="1"/>
    <col min="5136" max="5136" width="13.19921875" style="236" customWidth="1"/>
    <col min="5137" max="5379" width="8.19921875" style="236"/>
    <col min="5380" max="5388" width="16.796875" style="236" customWidth="1"/>
    <col min="5389" max="5389" width="17.69921875" style="236" customWidth="1"/>
    <col min="5390" max="5390" width="15.8984375" style="236" customWidth="1"/>
    <col min="5391" max="5391" width="11.796875" style="236" customWidth="1"/>
    <col min="5392" max="5392" width="13.19921875" style="236" customWidth="1"/>
    <col min="5393" max="5635" width="8.19921875" style="236"/>
    <col min="5636" max="5644" width="16.796875" style="236" customWidth="1"/>
    <col min="5645" max="5645" width="17.69921875" style="236" customWidth="1"/>
    <col min="5646" max="5646" width="15.8984375" style="236" customWidth="1"/>
    <col min="5647" max="5647" width="11.796875" style="236" customWidth="1"/>
    <col min="5648" max="5648" width="13.19921875" style="236" customWidth="1"/>
    <col min="5649" max="5891" width="8.19921875" style="236"/>
    <col min="5892" max="5900" width="16.796875" style="236" customWidth="1"/>
    <col min="5901" max="5901" width="17.69921875" style="236" customWidth="1"/>
    <col min="5902" max="5902" width="15.8984375" style="236" customWidth="1"/>
    <col min="5903" max="5903" width="11.796875" style="236" customWidth="1"/>
    <col min="5904" max="5904" width="13.19921875" style="236" customWidth="1"/>
    <col min="5905" max="6147" width="8.19921875" style="236"/>
    <col min="6148" max="6156" width="16.796875" style="236" customWidth="1"/>
    <col min="6157" max="6157" width="17.69921875" style="236" customWidth="1"/>
    <col min="6158" max="6158" width="15.8984375" style="236" customWidth="1"/>
    <col min="6159" max="6159" width="11.796875" style="236" customWidth="1"/>
    <col min="6160" max="6160" width="13.19921875" style="236" customWidth="1"/>
    <col min="6161" max="6403" width="8.19921875" style="236"/>
    <col min="6404" max="6412" width="16.796875" style="236" customWidth="1"/>
    <col min="6413" max="6413" width="17.69921875" style="236" customWidth="1"/>
    <col min="6414" max="6414" width="15.8984375" style="236" customWidth="1"/>
    <col min="6415" max="6415" width="11.796875" style="236" customWidth="1"/>
    <col min="6416" max="6416" width="13.19921875" style="236" customWidth="1"/>
    <col min="6417" max="6659" width="8.19921875" style="236"/>
    <col min="6660" max="6668" width="16.796875" style="236" customWidth="1"/>
    <col min="6669" max="6669" width="17.69921875" style="236" customWidth="1"/>
    <col min="6670" max="6670" width="15.8984375" style="236" customWidth="1"/>
    <col min="6671" max="6671" width="11.796875" style="236" customWidth="1"/>
    <col min="6672" max="6672" width="13.19921875" style="236" customWidth="1"/>
    <col min="6673" max="6915" width="8.19921875" style="236"/>
    <col min="6916" max="6924" width="16.796875" style="236" customWidth="1"/>
    <col min="6925" max="6925" width="17.69921875" style="236" customWidth="1"/>
    <col min="6926" max="6926" width="15.8984375" style="236" customWidth="1"/>
    <col min="6927" max="6927" width="11.796875" style="236" customWidth="1"/>
    <col min="6928" max="6928" width="13.19921875" style="236" customWidth="1"/>
    <col min="6929" max="7171" width="8.19921875" style="236"/>
    <col min="7172" max="7180" width="16.796875" style="236" customWidth="1"/>
    <col min="7181" max="7181" width="17.69921875" style="236" customWidth="1"/>
    <col min="7182" max="7182" width="15.8984375" style="236" customWidth="1"/>
    <col min="7183" max="7183" width="11.796875" style="236" customWidth="1"/>
    <col min="7184" max="7184" width="13.19921875" style="236" customWidth="1"/>
    <col min="7185" max="7427" width="8.19921875" style="236"/>
    <col min="7428" max="7436" width="16.796875" style="236" customWidth="1"/>
    <col min="7437" max="7437" width="17.69921875" style="236" customWidth="1"/>
    <col min="7438" max="7438" width="15.8984375" style="236" customWidth="1"/>
    <col min="7439" max="7439" width="11.796875" style="236" customWidth="1"/>
    <col min="7440" max="7440" width="13.19921875" style="236" customWidth="1"/>
    <col min="7441" max="7683" width="8.19921875" style="236"/>
    <col min="7684" max="7692" width="16.796875" style="236" customWidth="1"/>
    <col min="7693" max="7693" width="17.69921875" style="236" customWidth="1"/>
    <col min="7694" max="7694" width="15.8984375" style="236" customWidth="1"/>
    <col min="7695" max="7695" width="11.796875" style="236" customWidth="1"/>
    <col min="7696" max="7696" width="13.19921875" style="236" customWidth="1"/>
    <col min="7697" max="7939" width="8.19921875" style="236"/>
    <col min="7940" max="7948" width="16.796875" style="236" customWidth="1"/>
    <col min="7949" max="7949" width="17.69921875" style="236" customWidth="1"/>
    <col min="7950" max="7950" width="15.8984375" style="236" customWidth="1"/>
    <col min="7951" max="7951" width="11.796875" style="236" customWidth="1"/>
    <col min="7952" max="7952" width="13.19921875" style="236" customWidth="1"/>
    <col min="7953" max="8195" width="8.19921875" style="236"/>
    <col min="8196" max="8204" width="16.796875" style="236" customWidth="1"/>
    <col min="8205" max="8205" width="17.69921875" style="236" customWidth="1"/>
    <col min="8206" max="8206" width="15.8984375" style="236" customWidth="1"/>
    <col min="8207" max="8207" width="11.796875" style="236" customWidth="1"/>
    <col min="8208" max="8208" width="13.19921875" style="236" customWidth="1"/>
    <col min="8209" max="8451" width="8.19921875" style="236"/>
    <col min="8452" max="8460" width="16.796875" style="236" customWidth="1"/>
    <col min="8461" max="8461" width="17.69921875" style="236" customWidth="1"/>
    <col min="8462" max="8462" width="15.8984375" style="236" customWidth="1"/>
    <col min="8463" max="8463" width="11.796875" style="236" customWidth="1"/>
    <col min="8464" max="8464" width="13.19921875" style="236" customWidth="1"/>
    <col min="8465" max="8707" width="8.19921875" style="236"/>
    <col min="8708" max="8716" width="16.796875" style="236" customWidth="1"/>
    <col min="8717" max="8717" width="17.69921875" style="236" customWidth="1"/>
    <col min="8718" max="8718" width="15.8984375" style="236" customWidth="1"/>
    <col min="8719" max="8719" width="11.796875" style="236" customWidth="1"/>
    <col min="8720" max="8720" width="13.19921875" style="236" customWidth="1"/>
    <col min="8721" max="8963" width="8.19921875" style="236"/>
    <col min="8964" max="8972" width="16.796875" style="236" customWidth="1"/>
    <col min="8973" max="8973" width="17.69921875" style="236" customWidth="1"/>
    <col min="8974" max="8974" width="15.8984375" style="236" customWidth="1"/>
    <col min="8975" max="8975" width="11.796875" style="236" customWidth="1"/>
    <col min="8976" max="8976" width="13.19921875" style="236" customWidth="1"/>
    <col min="8977" max="9219" width="8.19921875" style="236"/>
    <col min="9220" max="9228" width="16.796875" style="236" customWidth="1"/>
    <col min="9229" max="9229" width="17.69921875" style="236" customWidth="1"/>
    <col min="9230" max="9230" width="15.8984375" style="236" customWidth="1"/>
    <col min="9231" max="9231" width="11.796875" style="236" customWidth="1"/>
    <col min="9232" max="9232" width="13.19921875" style="236" customWidth="1"/>
    <col min="9233" max="9475" width="8.19921875" style="236"/>
    <col min="9476" max="9484" width="16.796875" style="236" customWidth="1"/>
    <col min="9485" max="9485" width="17.69921875" style="236" customWidth="1"/>
    <col min="9486" max="9486" width="15.8984375" style="236" customWidth="1"/>
    <col min="9487" max="9487" width="11.796875" style="236" customWidth="1"/>
    <col min="9488" max="9488" width="13.19921875" style="236" customWidth="1"/>
    <col min="9489" max="9731" width="8.19921875" style="236"/>
    <col min="9732" max="9740" width="16.796875" style="236" customWidth="1"/>
    <col min="9741" max="9741" width="17.69921875" style="236" customWidth="1"/>
    <col min="9742" max="9742" width="15.8984375" style="236" customWidth="1"/>
    <col min="9743" max="9743" width="11.796875" style="236" customWidth="1"/>
    <col min="9744" max="9744" width="13.19921875" style="236" customWidth="1"/>
    <col min="9745" max="9987" width="8.19921875" style="236"/>
    <col min="9988" max="9996" width="16.796875" style="236" customWidth="1"/>
    <col min="9997" max="9997" width="17.69921875" style="236" customWidth="1"/>
    <col min="9998" max="9998" width="15.8984375" style="236" customWidth="1"/>
    <col min="9999" max="9999" width="11.796875" style="236" customWidth="1"/>
    <col min="10000" max="10000" width="13.19921875" style="236" customWidth="1"/>
    <col min="10001" max="10243" width="8.19921875" style="236"/>
    <col min="10244" max="10252" width="16.796875" style="236" customWidth="1"/>
    <col min="10253" max="10253" width="17.69921875" style="236" customWidth="1"/>
    <col min="10254" max="10254" width="15.8984375" style="236" customWidth="1"/>
    <col min="10255" max="10255" width="11.796875" style="236" customWidth="1"/>
    <col min="10256" max="10256" width="13.19921875" style="236" customWidth="1"/>
    <col min="10257" max="10499" width="8.19921875" style="236"/>
    <col min="10500" max="10508" width="16.796875" style="236" customWidth="1"/>
    <col min="10509" max="10509" width="17.69921875" style="236" customWidth="1"/>
    <col min="10510" max="10510" width="15.8984375" style="236" customWidth="1"/>
    <col min="10511" max="10511" width="11.796875" style="236" customWidth="1"/>
    <col min="10512" max="10512" width="13.19921875" style="236" customWidth="1"/>
    <col min="10513" max="10755" width="8.19921875" style="236"/>
    <col min="10756" max="10764" width="16.796875" style="236" customWidth="1"/>
    <col min="10765" max="10765" width="17.69921875" style="236" customWidth="1"/>
    <col min="10766" max="10766" width="15.8984375" style="236" customWidth="1"/>
    <col min="10767" max="10767" width="11.796875" style="236" customWidth="1"/>
    <col min="10768" max="10768" width="13.19921875" style="236" customWidth="1"/>
    <col min="10769" max="11011" width="8.19921875" style="236"/>
    <col min="11012" max="11020" width="16.796875" style="236" customWidth="1"/>
    <col min="11021" max="11021" width="17.69921875" style="236" customWidth="1"/>
    <col min="11022" max="11022" width="15.8984375" style="236" customWidth="1"/>
    <col min="11023" max="11023" width="11.796875" style="236" customWidth="1"/>
    <col min="11024" max="11024" width="13.19921875" style="236" customWidth="1"/>
    <col min="11025" max="11267" width="8.19921875" style="236"/>
    <col min="11268" max="11276" width="16.796875" style="236" customWidth="1"/>
    <col min="11277" max="11277" width="17.69921875" style="236" customWidth="1"/>
    <col min="11278" max="11278" width="15.8984375" style="236" customWidth="1"/>
    <col min="11279" max="11279" width="11.796875" style="236" customWidth="1"/>
    <col min="11280" max="11280" width="13.19921875" style="236" customWidth="1"/>
    <col min="11281" max="11523" width="8.19921875" style="236"/>
    <col min="11524" max="11532" width="16.796875" style="236" customWidth="1"/>
    <col min="11533" max="11533" width="17.69921875" style="236" customWidth="1"/>
    <col min="11534" max="11534" width="15.8984375" style="236" customWidth="1"/>
    <col min="11535" max="11535" width="11.796875" style="236" customWidth="1"/>
    <col min="11536" max="11536" width="13.19921875" style="236" customWidth="1"/>
    <col min="11537" max="11779" width="8.19921875" style="236"/>
    <col min="11780" max="11788" width="16.796875" style="236" customWidth="1"/>
    <col min="11789" max="11789" width="17.69921875" style="236" customWidth="1"/>
    <col min="11790" max="11790" width="15.8984375" style="236" customWidth="1"/>
    <col min="11791" max="11791" width="11.796875" style="236" customWidth="1"/>
    <col min="11792" max="11792" width="13.19921875" style="236" customWidth="1"/>
    <col min="11793" max="12035" width="8.19921875" style="236"/>
    <col min="12036" max="12044" width="16.796875" style="236" customWidth="1"/>
    <col min="12045" max="12045" width="17.69921875" style="236" customWidth="1"/>
    <col min="12046" max="12046" width="15.8984375" style="236" customWidth="1"/>
    <col min="12047" max="12047" width="11.796875" style="236" customWidth="1"/>
    <col min="12048" max="12048" width="13.19921875" style="236" customWidth="1"/>
    <col min="12049" max="12291" width="8.19921875" style="236"/>
    <col min="12292" max="12300" width="16.796875" style="236" customWidth="1"/>
    <col min="12301" max="12301" width="17.69921875" style="236" customWidth="1"/>
    <col min="12302" max="12302" width="15.8984375" style="236" customWidth="1"/>
    <col min="12303" max="12303" width="11.796875" style="236" customWidth="1"/>
    <col min="12304" max="12304" width="13.19921875" style="236" customWidth="1"/>
    <col min="12305" max="12547" width="8.19921875" style="236"/>
    <col min="12548" max="12556" width="16.796875" style="236" customWidth="1"/>
    <col min="12557" max="12557" width="17.69921875" style="236" customWidth="1"/>
    <col min="12558" max="12558" width="15.8984375" style="236" customWidth="1"/>
    <col min="12559" max="12559" width="11.796875" style="236" customWidth="1"/>
    <col min="12560" max="12560" width="13.19921875" style="236" customWidth="1"/>
    <col min="12561" max="12803" width="8.19921875" style="236"/>
    <col min="12804" max="12812" width="16.796875" style="236" customWidth="1"/>
    <col min="12813" max="12813" width="17.69921875" style="236" customWidth="1"/>
    <col min="12814" max="12814" width="15.8984375" style="236" customWidth="1"/>
    <col min="12815" max="12815" width="11.796875" style="236" customWidth="1"/>
    <col min="12816" max="12816" width="13.19921875" style="236" customWidth="1"/>
    <col min="12817" max="13059" width="8.19921875" style="236"/>
    <col min="13060" max="13068" width="16.796875" style="236" customWidth="1"/>
    <col min="13069" max="13069" width="17.69921875" style="236" customWidth="1"/>
    <col min="13070" max="13070" width="15.8984375" style="236" customWidth="1"/>
    <col min="13071" max="13071" width="11.796875" style="236" customWidth="1"/>
    <col min="13072" max="13072" width="13.19921875" style="236" customWidth="1"/>
    <col min="13073" max="13315" width="8.19921875" style="236"/>
    <col min="13316" max="13324" width="16.796875" style="236" customWidth="1"/>
    <col min="13325" max="13325" width="17.69921875" style="236" customWidth="1"/>
    <col min="13326" max="13326" width="15.8984375" style="236" customWidth="1"/>
    <col min="13327" max="13327" width="11.796875" style="236" customWidth="1"/>
    <col min="13328" max="13328" width="13.19921875" style="236" customWidth="1"/>
    <col min="13329" max="13571" width="8.19921875" style="236"/>
    <col min="13572" max="13580" width="16.796875" style="236" customWidth="1"/>
    <col min="13581" max="13581" width="17.69921875" style="236" customWidth="1"/>
    <col min="13582" max="13582" width="15.8984375" style="236" customWidth="1"/>
    <col min="13583" max="13583" width="11.796875" style="236" customWidth="1"/>
    <col min="13584" max="13584" width="13.19921875" style="236" customWidth="1"/>
    <col min="13585" max="13827" width="8.19921875" style="236"/>
    <col min="13828" max="13836" width="16.796875" style="236" customWidth="1"/>
    <col min="13837" max="13837" width="17.69921875" style="236" customWidth="1"/>
    <col min="13838" max="13838" width="15.8984375" style="236" customWidth="1"/>
    <col min="13839" max="13839" width="11.796875" style="236" customWidth="1"/>
    <col min="13840" max="13840" width="13.19921875" style="236" customWidth="1"/>
    <col min="13841" max="14083" width="8.19921875" style="236"/>
    <col min="14084" max="14092" width="16.796875" style="236" customWidth="1"/>
    <col min="14093" max="14093" width="17.69921875" style="236" customWidth="1"/>
    <col min="14094" max="14094" width="15.8984375" style="236" customWidth="1"/>
    <col min="14095" max="14095" width="11.796875" style="236" customWidth="1"/>
    <col min="14096" max="14096" width="13.19921875" style="236" customWidth="1"/>
    <col min="14097" max="14339" width="8.19921875" style="236"/>
    <col min="14340" max="14348" width="16.796875" style="236" customWidth="1"/>
    <col min="14349" max="14349" width="17.69921875" style="236" customWidth="1"/>
    <col min="14350" max="14350" width="15.8984375" style="236" customWidth="1"/>
    <col min="14351" max="14351" width="11.796875" style="236" customWidth="1"/>
    <col min="14352" max="14352" width="13.19921875" style="236" customWidth="1"/>
    <col min="14353" max="14595" width="8.19921875" style="236"/>
    <col min="14596" max="14604" width="16.796875" style="236" customWidth="1"/>
    <col min="14605" max="14605" width="17.69921875" style="236" customWidth="1"/>
    <col min="14606" max="14606" width="15.8984375" style="236" customWidth="1"/>
    <col min="14607" max="14607" width="11.796875" style="236" customWidth="1"/>
    <col min="14608" max="14608" width="13.19921875" style="236" customWidth="1"/>
    <col min="14609" max="14851" width="8.19921875" style="236"/>
    <col min="14852" max="14860" width="16.796875" style="236" customWidth="1"/>
    <col min="14861" max="14861" width="17.69921875" style="236" customWidth="1"/>
    <col min="14862" max="14862" width="15.8984375" style="236" customWidth="1"/>
    <col min="14863" max="14863" width="11.796875" style="236" customWidth="1"/>
    <col min="14864" max="14864" width="13.19921875" style="236" customWidth="1"/>
    <col min="14865" max="15107" width="8.19921875" style="236"/>
    <col min="15108" max="15116" width="16.796875" style="236" customWidth="1"/>
    <col min="15117" max="15117" width="17.69921875" style="236" customWidth="1"/>
    <col min="15118" max="15118" width="15.8984375" style="236" customWidth="1"/>
    <col min="15119" max="15119" width="11.796875" style="236" customWidth="1"/>
    <col min="15120" max="15120" width="13.19921875" style="236" customWidth="1"/>
    <col min="15121" max="15363" width="8.19921875" style="236"/>
    <col min="15364" max="15372" width="16.796875" style="236" customWidth="1"/>
    <col min="15373" max="15373" width="17.69921875" style="236" customWidth="1"/>
    <col min="15374" max="15374" width="15.8984375" style="236" customWidth="1"/>
    <col min="15375" max="15375" width="11.796875" style="236" customWidth="1"/>
    <col min="15376" max="15376" width="13.19921875" style="236" customWidth="1"/>
    <col min="15377" max="15619" width="8.19921875" style="236"/>
    <col min="15620" max="15628" width="16.796875" style="236" customWidth="1"/>
    <col min="15629" max="15629" width="17.69921875" style="236" customWidth="1"/>
    <col min="15630" max="15630" width="15.8984375" style="236" customWidth="1"/>
    <col min="15631" max="15631" width="11.796875" style="236" customWidth="1"/>
    <col min="15632" max="15632" width="13.19921875" style="236" customWidth="1"/>
    <col min="15633" max="15875" width="8.19921875" style="236"/>
    <col min="15876" max="15884" width="16.796875" style="236" customWidth="1"/>
    <col min="15885" max="15885" width="17.69921875" style="236" customWidth="1"/>
    <col min="15886" max="15886" width="15.8984375" style="236" customWidth="1"/>
    <col min="15887" max="15887" width="11.796875" style="236" customWidth="1"/>
    <col min="15888" max="15888" width="13.19921875" style="236" customWidth="1"/>
    <col min="15889" max="16131" width="8.19921875" style="236"/>
    <col min="16132" max="16140" width="16.796875" style="236" customWidth="1"/>
    <col min="16141" max="16141" width="17.69921875" style="236" customWidth="1"/>
    <col min="16142" max="16142" width="15.8984375" style="236" customWidth="1"/>
    <col min="16143" max="16143" width="11.796875" style="236" customWidth="1"/>
    <col min="16144" max="16144" width="13.19921875" style="236" customWidth="1"/>
    <col min="16145" max="16384" width="8.19921875" style="236"/>
  </cols>
  <sheetData>
    <row r="1" spans="1:14" ht="18.600000000000001" thickBot="1">
      <c r="A1" s="817" t="s">
        <v>274</v>
      </c>
      <c r="B1" s="818"/>
      <c r="C1" s="818"/>
      <c r="D1" s="818"/>
      <c r="E1" s="818"/>
      <c r="F1" s="818"/>
      <c r="G1" s="818"/>
      <c r="H1" s="818"/>
      <c r="I1" s="818"/>
      <c r="J1" s="818"/>
      <c r="K1" s="818"/>
      <c r="L1" s="818"/>
      <c r="M1" s="819"/>
      <c r="N1" s="235"/>
    </row>
    <row r="2" spans="1:14">
      <c r="A2" s="543" t="str">
        <f>'2 SALAS - 127V_BLOCOS'!A2:E2</f>
        <v>PREFEITURA: Prefeitura Municipal de Senhora dos Remédios - MG</v>
      </c>
      <c r="B2" s="237"/>
      <c r="C2" s="237"/>
      <c r="D2" s="237"/>
      <c r="E2" s="237"/>
      <c r="F2" s="237"/>
      <c r="G2" s="237"/>
      <c r="H2" s="237"/>
      <c r="I2" s="237"/>
      <c r="J2" s="237"/>
      <c r="K2" s="237"/>
      <c r="L2" s="237"/>
      <c r="M2" s="544"/>
      <c r="N2" s="238"/>
    </row>
    <row r="3" spans="1:14">
      <c r="A3" s="545" t="str">
        <f>'2 SALAS - 127V_BLOCOS'!A3:E3</f>
        <v>OBRA: REFORMA E AMPLIAÇÃO DA ESCOLA MUNICIPAL NOSSA SENHORA APARECIDA E ESCOLA MUNICIPAL CORONEL JOSÉ ELOI BENEDITO</v>
      </c>
      <c r="B3" s="537"/>
      <c r="C3" s="537"/>
      <c r="D3" s="537"/>
      <c r="E3" s="537"/>
      <c r="F3" s="537"/>
      <c r="G3" s="537"/>
      <c r="H3" s="537"/>
      <c r="I3" s="537"/>
      <c r="J3" s="537"/>
      <c r="K3" s="537"/>
      <c r="L3" s="537"/>
      <c r="M3" s="546"/>
      <c r="N3" s="238"/>
    </row>
    <row r="4" spans="1:14" ht="15" thickBot="1">
      <c r="A4" s="547" t="str">
        <f>'2 SALAS - 127V_BLOCOS'!A4:E4</f>
        <v>LOCAL:  RUA ZUMIRA NICOMEDES, S/Nº, PALMITAL DOS CARVALHOS E  RUA DOS EXPEDICIONÁRIOS, 47, CENTRO -SENHORA DOS REMÉDIOS - MG</v>
      </c>
      <c r="B4" s="239"/>
      <c r="C4" s="239"/>
      <c r="D4" s="239"/>
      <c r="E4" s="239"/>
      <c r="F4" s="239"/>
      <c r="G4" s="239"/>
      <c r="H4" s="239"/>
      <c r="I4" s="239"/>
      <c r="J4" s="239"/>
      <c r="K4" s="239"/>
      <c r="L4" s="239"/>
      <c r="M4" s="548"/>
      <c r="N4" s="238"/>
    </row>
    <row r="5" spans="1:14" ht="15" thickBot="1">
      <c r="A5" s="549"/>
      <c r="B5" s="240"/>
      <c r="C5" s="240"/>
      <c r="D5" s="240"/>
      <c r="E5" s="538"/>
      <c r="F5" s="707" t="s">
        <v>645</v>
      </c>
      <c r="G5" s="538"/>
      <c r="H5" s="538"/>
      <c r="I5" s="538"/>
      <c r="J5" s="538"/>
      <c r="K5" s="538"/>
      <c r="L5" s="538"/>
      <c r="M5" s="550"/>
      <c r="N5" s="241"/>
    </row>
    <row r="6" spans="1:14" s="243" customFormat="1" ht="15" thickBot="1">
      <c r="A6" s="793" t="s">
        <v>290</v>
      </c>
      <c r="B6" s="794"/>
      <c r="C6" s="794"/>
      <c r="D6" s="795"/>
      <c r="E6" s="539"/>
      <c r="F6" s="539"/>
      <c r="G6" s="539"/>
      <c r="H6" s="539"/>
      <c r="I6" s="539"/>
      <c r="J6" s="539"/>
      <c r="K6" s="539"/>
      <c r="L6" s="539"/>
      <c r="M6" s="551"/>
      <c r="N6" s="242"/>
    </row>
    <row r="7" spans="1:14" s="243" customFormat="1" ht="27" thickBot="1">
      <c r="A7" s="300" t="s">
        <v>219</v>
      </c>
      <c r="B7" s="301" t="s">
        <v>246</v>
      </c>
      <c r="C7" s="302" t="s">
        <v>247</v>
      </c>
      <c r="D7" s="301" t="s">
        <v>275</v>
      </c>
      <c r="E7" s="303" t="s">
        <v>248</v>
      </c>
      <c r="F7" s="815" t="s">
        <v>245</v>
      </c>
      <c r="G7" s="816"/>
      <c r="H7" s="304" t="s">
        <v>278</v>
      </c>
      <c r="I7" s="304" t="s">
        <v>279</v>
      </c>
      <c r="J7" s="304" t="s">
        <v>280</v>
      </c>
      <c r="K7" s="304" t="s">
        <v>281</v>
      </c>
      <c r="L7" s="304" t="s">
        <v>284</v>
      </c>
      <c r="M7" s="305" t="s">
        <v>286</v>
      </c>
      <c r="N7" s="242"/>
    </row>
    <row r="8" spans="1:14" s="243" customFormat="1">
      <c r="A8" s="803" t="s">
        <v>282</v>
      </c>
      <c r="B8" s="244">
        <v>8.35</v>
      </c>
      <c r="C8" s="805">
        <v>2.8</v>
      </c>
      <c r="D8" s="805">
        <v>1</v>
      </c>
      <c r="E8" s="245">
        <v>1</v>
      </c>
      <c r="F8" s="246" t="s">
        <v>276</v>
      </c>
      <c r="G8" s="246">
        <v>1</v>
      </c>
      <c r="H8" s="797">
        <f>((B8+B9+B10+B11)*2*C8*D8)-((0.8*2.1*G8)+(2.2*1.1*G9))</f>
        <v>160.91999999999996</v>
      </c>
      <c r="I8" s="797">
        <f>H8</f>
        <v>160.91999999999996</v>
      </c>
      <c r="J8" s="797">
        <f>I8</f>
        <v>160.91999999999996</v>
      </c>
      <c r="K8" s="797">
        <f>J8</f>
        <v>160.91999999999996</v>
      </c>
      <c r="L8" s="797">
        <v>0</v>
      </c>
      <c r="M8" s="799">
        <f>B8*B14</f>
        <v>55.109999999999992</v>
      </c>
      <c r="N8" s="242"/>
    </row>
    <row r="9" spans="1:14" s="243" customFormat="1">
      <c r="A9" s="803"/>
      <c r="B9" s="247">
        <v>8.35</v>
      </c>
      <c r="C9" s="805"/>
      <c r="D9" s="805"/>
      <c r="E9" s="248">
        <v>1</v>
      </c>
      <c r="F9" s="249" t="s">
        <v>283</v>
      </c>
      <c r="G9" s="249">
        <v>2</v>
      </c>
      <c r="H9" s="797"/>
      <c r="I9" s="797"/>
      <c r="J9" s="797"/>
      <c r="K9" s="797"/>
      <c r="L9" s="797"/>
      <c r="M9" s="799"/>
      <c r="N9" s="242"/>
    </row>
    <row r="10" spans="1:14" s="243" customFormat="1">
      <c r="A10" s="803"/>
      <c r="B10" s="247">
        <v>6.6</v>
      </c>
      <c r="C10" s="805"/>
      <c r="D10" s="805"/>
      <c r="E10" s="248">
        <v>1</v>
      </c>
      <c r="F10" s="248">
        <v>0</v>
      </c>
      <c r="G10" s="248">
        <v>0</v>
      </c>
      <c r="H10" s="797"/>
      <c r="I10" s="797"/>
      <c r="J10" s="797"/>
      <c r="K10" s="797"/>
      <c r="L10" s="797"/>
      <c r="M10" s="799"/>
      <c r="N10" s="242"/>
    </row>
    <row r="11" spans="1:14" s="243" customFormat="1">
      <c r="A11" s="804"/>
      <c r="B11" s="247">
        <v>6.6</v>
      </c>
      <c r="C11" s="805"/>
      <c r="D11" s="805"/>
      <c r="E11" s="248">
        <v>1</v>
      </c>
      <c r="F11" s="248">
        <v>0</v>
      </c>
      <c r="G11" s="248">
        <v>0</v>
      </c>
      <c r="H11" s="798"/>
      <c r="I11" s="798"/>
      <c r="J11" s="798"/>
      <c r="K11" s="798"/>
      <c r="L11" s="798"/>
      <c r="M11" s="800"/>
      <c r="N11" s="242"/>
    </row>
    <row r="12" spans="1:14" s="243" customFormat="1">
      <c r="A12" s="803" t="s">
        <v>329</v>
      </c>
      <c r="B12" s="244">
        <v>8.35</v>
      </c>
      <c r="C12" s="805">
        <v>2.8</v>
      </c>
      <c r="D12" s="805">
        <v>1</v>
      </c>
      <c r="E12" s="245">
        <v>2</v>
      </c>
      <c r="F12" s="246" t="s">
        <v>276</v>
      </c>
      <c r="G12" s="246">
        <v>1</v>
      </c>
      <c r="H12" s="797">
        <f>((B12+B13+B14+B15)*2*C12*D12)-((0.8*2.1*G12)+(2.2*1.1*G13))</f>
        <v>114.15999999999998</v>
      </c>
      <c r="I12" s="797">
        <f>H12</f>
        <v>114.15999999999998</v>
      </c>
      <c r="J12" s="797">
        <f>I12</f>
        <v>114.15999999999998</v>
      </c>
      <c r="K12" s="797">
        <f>J12</f>
        <v>114.15999999999998</v>
      </c>
      <c r="L12" s="797">
        <v>0</v>
      </c>
      <c r="M12" s="799">
        <f>B12*B14</f>
        <v>55.109999999999992</v>
      </c>
      <c r="N12" s="242"/>
    </row>
    <row r="13" spans="1:14" s="243" customFormat="1">
      <c r="A13" s="803"/>
      <c r="B13" s="247">
        <v>0</v>
      </c>
      <c r="C13" s="805"/>
      <c r="D13" s="805"/>
      <c r="E13" s="248">
        <v>2</v>
      </c>
      <c r="F13" s="249" t="s">
        <v>283</v>
      </c>
      <c r="G13" s="249">
        <v>2</v>
      </c>
      <c r="H13" s="797"/>
      <c r="I13" s="797"/>
      <c r="J13" s="797"/>
      <c r="K13" s="797"/>
      <c r="L13" s="797"/>
      <c r="M13" s="799"/>
      <c r="N13" s="242"/>
    </row>
    <row r="14" spans="1:14" s="243" customFormat="1">
      <c r="A14" s="803"/>
      <c r="B14" s="247">
        <v>6.6</v>
      </c>
      <c r="C14" s="805"/>
      <c r="D14" s="805"/>
      <c r="E14" s="248">
        <v>2</v>
      </c>
      <c r="F14" s="248">
        <v>0</v>
      </c>
      <c r="G14" s="248">
        <v>0</v>
      </c>
      <c r="H14" s="797"/>
      <c r="I14" s="797"/>
      <c r="J14" s="797"/>
      <c r="K14" s="797"/>
      <c r="L14" s="797"/>
      <c r="M14" s="799"/>
      <c r="N14" s="242"/>
    </row>
    <row r="15" spans="1:14" s="243" customFormat="1">
      <c r="A15" s="804"/>
      <c r="B15" s="247">
        <v>6.6</v>
      </c>
      <c r="C15" s="805"/>
      <c r="D15" s="805"/>
      <c r="E15" s="248">
        <v>2</v>
      </c>
      <c r="F15" s="248">
        <v>0</v>
      </c>
      <c r="G15" s="248">
        <v>0</v>
      </c>
      <c r="H15" s="798"/>
      <c r="I15" s="798"/>
      <c r="J15" s="798"/>
      <c r="K15" s="798"/>
      <c r="L15" s="798"/>
      <c r="M15" s="800"/>
      <c r="N15" s="242"/>
    </row>
    <row r="16" spans="1:14" s="243" customFormat="1" ht="15" thickBot="1">
      <c r="A16" s="552"/>
      <c r="B16" s="247">
        <v>0</v>
      </c>
      <c r="C16" s="521"/>
      <c r="D16" s="521">
        <v>0</v>
      </c>
      <c r="E16" s="248">
        <v>0</v>
      </c>
      <c r="F16" s="248">
        <v>0</v>
      </c>
      <c r="G16" s="248">
        <v>0</v>
      </c>
      <c r="H16" s="338"/>
      <c r="I16" s="522"/>
      <c r="J16" s="522"/>
      <c r="K16" s="522"/>
      <c r="L16" s="522"/>
      <c r="M16" s="553"/>
      <c r="N16" s="242"/>
    </row>
    <row r="17" spans="1:14" s="243" customFormat="1">
      <c r="A17" s="790" t="s">
        <v>277</v>
      </c>
      <c r="B17" s="791"/>
      <c r="C17" s="791"/>
      <c r="D17" s="791"/>
      <c r="E17" s="791"/>
      <c r="F17" s="791"/>
      <c r="G17" s="792"/>
      <c r="H17" s="250">
        <f t="shared" ref="H17:M17" si="0">SUM(H8:H16)</f>
        <v>275.07999999999993</v>
      </c>
      <c r="I17" s="250">
        <f t="shared" si="0"/>
        <v>275.07999999999993</v>
      </c>
      <c r="J17" s="250">
        <f t="shared" si="0"/>
        <v>275.07999999999993</v>
      </c>
      <c r="K17" s="250">
        <f t="shared" si="0"/>
        <v>275.07999999999993</v>
      </c>
      <c r="L17" s="250">
        <f t="shared" si="0"/>
        <v>0</v>
      </c>
      <c r="M17" s="554">
        <f t="shared" si="0"/>
        <v>110.21999999999998</v>
      </c>
      <c r="N17" s="242"/>
    </row>
    <row r="18" spans="1:14" s="243" customFormat="1" ht="15" thickBot="1">
      <c r="A18" s="555"/>
      <c r="B18" s="307"/>
      <c r="C18" s="307"/>
      <c r="D18" s="307"/>
      <c r="E18" s="307"/>
      <c r="F18" s="307"/>
      <c r="G18" s="307"/>
      <c r="H18" s="308"/>
      <c r="I18" s="308"/>
      <c r="J18" s="308"/>
      <c r="K18" s="308"/>
      <c r="L18" s="308"/>
      <c r="M18" s="556"/>
    </row>
    <row r="19" spans="1:14" s="243" customFormat="1" ht="15" thickBot="1">
      <c r="A19" s="793" t="s">
        <v>291</v>
      </c>
      <c r="B19" s="794"/>
      <c r="C19" s="794"/>
      <c r="D19" s="795"/>
      <c r="E19" s="539"/>
      <c r="F19" s="539"/>
      <c r="G19" s="539"/>
      <c r="H19" s="539"/>
      <c r="I19" s="539"/>
      <c r="J19" s="539"/>
      <c r="K19" s="539"/>
      <c r="L19" s="539"/>
      <c r="M19" s="551"/>
      <c r="N19" s="242"/>
    </row>
    <row r="20" spans="1:14" s="243" customFormat="1" ht="26.4">
      <c r="A20" s="309" t="s">
        <v>219</v>
      </c>
      <c r="B20" s="310" t="s">
        <v>246</v>
      </c>
      <c r="C20" s="523" t="s">
        <v>292</v>
      </c>
      <c r="D20" s="310" t="s">
        <v>275</v>
      </c>
      <c r="E20" s="310" t="s">
        <v>248</v>
      </c>
      <c r="F20" s="796" t="s">
        <v>245</v>
      </c>
      <c r="G20" s="796"/>
      <c r="H20" s="311" t="s">
        <v>390</v>
      </c>
      <c r="I20" s="540"/>
      <c r="J20" s="540"/>
      <c r="K20" s="540"/>
      <c r="L20" s="540"/>
      <c r="M20" s="557"/>
      <c r="N20" s="242"/>
    </row>
    <row r="21" spans="1:14" s="243" customFormat="1">
      <c r="A21" s="789" t="s">
        <v>282</v>
      </c>
      <c r="B21" s="520">
        <v>8.35</v>
      </c>
      <c r="C21" s="787">
        <v>2.5</v>
      </c>
      <c r="D21" s="787">
        <v>1</v>
      </c>
      <c r="E21" s="299">
        <v>1</v>
      </c>
      <c r="F21" s="299" t="s">
        <v>276</v>
      </c>
      <c r="G21" s="299">
        <v>1</v>
      </c>
      <c r="H21" s="788">
        <f>((B21+B22+B23+B24)*C21*D21)-((0.8*2.1*G21)+(2.2*1.1*G22))</f>
        <v>68.23</v>
      </c>
      <c r="I21" s="784"/>
      <c r="J21" s="784"/>
      <c r="K21" s="784"/>
      <c r="L21" s="784"/>
      <c r="M21" s="785"/>
      <c r="N21" s="242"/>
    </row>
    <row r="22" spans="1:14" s="243" customFormat="1">
      <c r="A22" s="789"/>
      <c r="B22" s="520">
        <v>8.35</v>
      </c>
      <c r="C22" s="787"/>
      <c r="D22" s="787"/>
      <c r="E22" s="299">
        <v>1</v>
      </c>
      <c r="F22" s="299" t="s">
        <v>283</v>
      </c>
      <c r="G22" s="299">
        <v>2</v>
      </c>
      <c r="H22" s="788"/>
      <c r="I22" s="784"/>
      <c r="J22" s="784"/>
      <c r="K22" s="784"/>
      <c r="L22" s="784"/>
      <c r="M22" s="785"/>
      <c r="N22" s="242"/>
    </row>
    <row r="23" spans="1:14" s="243" customFormat="1">
      <c r="A23" s="789"/>
      <c r="B23" s="520">
        <v>6.6</v>
      </c>
      <c r="C23" s="787"/>
      <c r="D23" s="787"/>
      <c r="E23" s="299">
        <v>0</v>
      </c>
      <c r="F23" s="299">
        <v>0</v>
      </c>
      <c r="G23" s="299">
        <v>0</v>
      </c>
      <c r="H23" s="788"/>
      <c r="I23" s="784"/>
      <c r="J23" s="784"/>
      <c r="K23" s="784"/>
      <c r="L23" s="784"/>
      <c r="M23" s="785"/>
      <c r="N23" s="242"/>
    </row>
    <row r="24" spans="1:14" s="243" customFormat="1">
      <c r="A24" s="789"/>
      <c r="B24" s="520">
        <v>6.6</v>
      </c>
      <c r="C24" s="787"/>
      <c r="D24" s="787"/>
      <c r="E24" s="299">
        <v>0</v>
      </c>
      <c r="F24" s="299">
        <v>0</v>
      </c>
      <c r="G24" s="299">
        <v>0</v>
      </c>
      <c r="H24" s="788"/>
      <c r="I24" s="784"/>
      <c r="J24" s="784"/>
      <c r="K24" s="784"/>
      <c r="L24" s="784"/>
      <c r="M24" s="785"/>
      <c r="N24" s="242"/>
    </row>
    <row r="25" spans="1:14" s="243" customFormat="1">
      <c r="A25" s="789" t="s">
        <v>285</v>
      </c>
      <c r="B25" s="520">
        <v>8.35</v>
      </c>
      <c r="C25" s="787">
        <v>2.5</v>
      </c>
      <c r="D25" s="787">
        <v>1</v>
      </c>
      <c r="E25" s="299">
        <v>1</v>
      </c>
      <c r="F25" s="299" t="s">
        <v>276</v>
      </c>
      <c r="G25" s="299">
        <v>1</v>
      </c>
      <c r="H25" s="788">
        <f>((B25+B26+B27+B28)*C25*D25)-((0.8*2.1*G25)+(2.2*1.1*G26))</f>
        <v>47.35499999999999</v>
      </c>
      <c r="I25" s="784"/>
      <c r="J25" s="784"/>
      <c r="K25" s="784"/>
      <c r="L25" s="784"/>
      <c r="M25" s="785"/>
      <c r="N25" s="242"/>
    </row>
    <row r="26" spans="1:14" s="243" customFormat="1">
      <c r="A26" s="789"/>
      <c r="B26" s="520">
        <v>0</v>
      </c>
      <c r="C26" s="787"/>
      <c r="D26" s="787"/>
      <c r="E26" s="299">
        <v>1</v>
      </c>
      <c r="F26" s="299" t="s">
        <v>283</v>
      </c>
      <c r="G26" s="299">
        <v>2</v>
      </c>
      <c r="H26" s="788"/>
      <c r="I26" s="784"/>
      <c r="J26" s="784"/>
      <c r="K26" s="784"/>
      <c r="L26" s="784"/>
      <c r="M26" s="785"/>
      <c r="N26" s="242"/>
    </row>
    <row r="27" spans="1:14" s="243" customFormat="1">
      <c r="A27" s="789"/>
      <c r="B27" s="520">
        <v>6.6</v>
      </c>
      <c r="C27" s="787"/>
      <c r="D27" s="787"/>
      <c r="E27" s="299">
        <v>0</v>
      </c>
      <c r="F27" s="299">
        <v>0</v>
      </c>
      <c r="G27" s="299">
        <v>0</v>
      </c>
      <c r="H27" s="788"/>
      <c r="I27" s="784"/>
      <c r="J27" s="784"/>
      <c r="K27" s="784"/>
      <c r="L27" s="784"/>
      <c r="M27" s="785"/>
      <c r="N27" s="242"/>
    </row>
    <row r="28" spans="1:14" s="243" customFormat="1">
      <c r="A28" s="824"/>
      <c r="B28" s="541">
        <v>6.6</v>
      </c>
      <c r="C28" s="825"/>
      <c r="D28" s="825"/>
      <c r="E28" s="542">
        <v>0</v>
      </c>
      <c r="F28" s="542">
        <v>0</v>
      </c>
      <c r="G28" s="542">
        <v>0</v>
      </c>
      <c r="H28" s="826"/>
      <c r="I28" s="821"/>
      <c r="J28" s="821"/>
      <c r="K28" s="821"/>
      <c r="L28" s="821"/>
      <c r="M28" s="820"/>
      <c r="N28" s="242"/>
    </row>
    <row r="29" spans="1:14" s="243" customFormat="1" ht="15" thickBot="1">
      <c r="A29" s="822" t="s">
        <v>289</v>
      </c>
      <c r="B29" s="823"/>
      <c r="C29" s="823"/>
      <c r="D29" s="823"/>
      <c r="E29" s="823"/>
      <c r="F29" s="823"/>
      <c r="G29" s="823"/>
      <c r="H29" s="536">
        <f>SUM(H21:H28)</f>
        <v>115.58499999999999</v>
      </c>
      <c r="I29" s="558"/>
      <c r="J29" s="558"/>
      <c r="K29" s="558"/>
      <c r="L29" s="558"/>
      <c r="M29" s="559"/>
      <c r="N29" s="242"/>
    </row>
    <row r="30" spans="1:14" s="243" customFormat="1">
      <c r="A30" s="717"/>
      <c r="B30" s="252"/>
      <c r="C30" s="252"/>
      <c r="D30" s="252"/>
      <c r="E30" s="718"/>
      <c r="F30" s="718"/>
      <c r="G30" s="718"/>
      <c r="H30" s="718"/>
      <c r="I30" s="718"/>
      <c r="J30" s="718"/>
      <c r="K30" s="718"/>
      <c r="L30" s="718"/>
      <c r="M30" s="719"/>
    </row>
    <row r="31" spans="1:14" s="243" customFormat="1" ht="15" thickBot="1">
      <c r="A31" s="711"/>
      <c r="B31" s="709"/>
      <c r="C31" s="709"/>
      <c r="D31" s="709"/>
      <c r="E31" s="712"/>
      <c r="F31" s="715" t="s">
        <v>442</v>
      </c>
      <c r="G31" s="712"/>
      <c r="H31" s="712"/>
      <c r="I31" s="712"/>
      <c r="J31" s="712"/>
      <c r="K31" s="712"/>
      <c r="L31" s="712"/>
      <c r="M31" s="713"/>
      <c r="N31" s="713"/>
    </row>
    <row r="32" spans="1:14" s="243" customFormat="1" ht="15" thickBot="1">
      <c r="A32" s="793" t="s">
        <v>290</v>
      </c>
      <c r="B32" s="794"/>
      <c r="C32" s="794"/>
      <c r="D32" s="795"/>
      <c r="E32" s="539"/>
      <c r="F32" s="539"/>
      <c r="G32" s="539"/>
      <c r="H32" s="539"/>
      <c r="I32" s="539"/>
      <c r="J32" s="539"/>
      <c r="K32" s="539"/>
      <c r="L32" s="539"/>
      <c r="M32" s="714"/>
      <c r="N32" s="714"/>
    </row>
    <row r="33" spans="1:14" s="243" customFormat="1" ht="27" thickBot="1">
      <c r="A33" s="300" t="s">
        <v>219</v>
      </c>
      <c r="B33" s="301" t="s">
        <v>246</v>
      </c>
      <c r="C33" s="302" t="s">
        <v>247</v>
      </c>
      <c r="D33" s="301" t="s">
        <v>275</v>
      </c>
      <c r="E33" s="303" t="s">
        <v>248</v>
      </c>
      <c r="F33" s="815" t="s">
        <v>245</v>
      </c>
      <c r="G33" s="816"/>
      <c r="H33" s="304" t="s">
        <v>278</v>
      </c>
      <c r="I33" s="304" t="s">
        <v>279</v>
      </c>
      <c r="J33" s="304" t="s">
        <v>280</v>
      </c>
      <c r="K33" s="304" t="s">
        <v>281</v>
      </c>
      <c r="L33" s="304" t="s">
        <v>284</v>
      </c>
      <c r="M33" s="305" t="s">
        <v>286</v>
      </c>
      <c r="N33" s="305"/>
    </row>
    <row r="34" spans="1:14" s="243" customFormat="1">
      <c r="A34" s="803" t="s">
        <v>282</v>
      </c>
      <c r="B34" s="244">
        <v>7.7</v>
      </c>
      <c r="C34" s="805">
        <v>2.8</v>
      </c>
      <c r="D34" s="805">
        <v>1</v>
      </c>
      <c r="E34" s="245">
        <v>2</v>
      </c>
      <c r="F34" s="246" t="s">
        <v>276</v>
      </c>
      <c r="G34" s="246">
        <v>1</v>
      </c>
      <c r="H34" s="797">
        <f>((B34+B35+B36+B37)*2*C34*D34)-((0.8*2.1*G34)+(2.2*1.1*G35))</f>
        <v>79.72</v>
      </c>
      <c r="I34" s="797">
        <f>H34</f>
        <v>79.72</v>
      </c>
      <c r="J34" s="797">
        <f>I34</f>
        <v>79.72</v>
      </c>
      <c r="K34" s="797">
        <f>J34</f>
        <v>79.72</v>
      </c>
      <c r="L34" s="797">
        <v>0</v>
      </c>
      <c r="M34" s="799">
        <f>B34*B40</f>
        <v>43.89</v>
      </c>
      <c r="N34" s="788"/>
    </row>
    <row r="35" spans="1:14" s="243" customFormat="1">
      <c r="A35" s="803"/>
      <c r="B35" s="247">
        <v>7.7</v>
      </c>
      <c r="C35" s="805"/>
      <c r="D35" s="805"/>
      <c r="E35" s="248">
        <v>2</v>
      </c>
      <c r="F35" s="249" t="s">
        <v>283</v>
      </c>
      <c r="G35" s="249">
        <v>2</v>
      </c>
      <c r="H35" s="797"/>
      <c r="I35" s="797"/>
      <c r="J35" s="797"/>
      <c r="K35" s="797"/>
      <c r="L35" s="797"/>
      <c r="M35" s="799"/>
      <c r="N35" s="788"/>
    </row>
    <row r="36" spans="1:14" s="243" customFormat="1">
      <c r="A36" s="803"/>
      <c r="B36" s="247">
        <v>0</v>
      </c>
      <c r="C36" s="805"/>
      <c r="D36" s="805"/>
      <c r="E36" s="248">
        <v>0</v>
      </c>
      <c r="F36" s="248">
        <v>0</v>
      </c>
      <c r="G36" s="248">
        <v>0</v>
      </c>
      <c r="H36" s="797"/>
      <c r="I36" s="797"/>
      <c r="J36" s="797"/>
      <c r="K36" s="797"/>
      <c r="L36" s="797"/>
      <c r="M36" s="799"/>
      <c r="N36" s="788"/>
    </row>
    <row r="37" spans="1:14" s="243" customFormat="1">
      <c r="A37" s="804"/>
      <c r="B37" s="247">
        <v>0</v>
      </c>
      <c r="C37" s="805"/>
      <c r="D37" s="805"/>
      <c r="E37" s="248">
        <v>0</v>
      </c>
      <c r="F37" s="248">
        <v>0</v>
      </c>
      <c r="G37" s="248">
        <v>0</v>
      </c>
      <c r="H37" s="798"/>
      <c r="I37" s="798"/>
      <c r="J37" s="798"/>
      <c r="K37" s="798"/>
      <c r="L37" s="798"/>
      <c r="M37" s="800"/>
      <c r="N37" s="801"/>
    </row>
    <row r="38" spans="1:14" s="243" customFormat="1">
      <c r="A38" s="803" t="s">
        <v>329</v>
      </c>
      <c r="B38" s="244">
        <v>7.7</v>
      </c>
      <c r="C38" s="805">
        <v>2.8</v>
      </c>
      <c r="D38" s="805">
        <v>1</v>
      </c>
      <c r="E38" s="245">
        <v>2</v>
      </c>
      <c r="F38" s="246" t="s">
        <v>276</v>
      </c>
      <c r="G38" s="246">
        <v>1</v>
      </c>
      <c r="H38" s="797">
        <f>((B38+B39+B40+B41)*2*C38*D38)-((0.8*2.1*G38)+(2.2*1.1*G39))</f>
        <v>143.55999999999997</v>
      </c>
      <c r="I38" s="797">
        <f>H38</f>
        <v>143.55999999999997</v>
      </c>
      <c r="J38" s="797">
        <f>I38</f>
        <v>143.55999999999997</v>
      </c>
      <c r="K38" s="797">
        <f>J38</f>
        <v>143.55999999999997</v>
      </c>
      <c r="L38" s="797">
        <v>0</v>
      </c>
      <c r="M38" s="799">
        <f>B38*B40</f>
        <v>43.89</v>
      </c>
      <c r="N38" s="788"/>
    </row>
    <row r="39" spans="1:14" s="243" customFormat="1">
      <c r="A39" s="803"/>
      <c r="B39" s="247">
        <v>7.7</v>
      </c>
      <c r="C39" s="805"/>
      <c r="D39" s="805"/>
      <c r="E39" s="248">
        <v>2</v>
      </c>
      <c r="F39" s="249" t="s">
        <v>283</v>
      </c>
      <c r="G39" s="249">
        <v>2</v>
      </c>
      <c r="H39" s="797"/>
      <c r="I39" s="797"/>
      <c r="J39" s="797"/>
      <c r="K39" s="797"/>
      <c r="L39" s="797"/>
      <c r="M39" s="799"/>
      <c r="N39" s="788"/>
    </row>
    <row r="40" spans="1:14" s="243" customFormat="1">
      <c r="A40" s="803"/>
      <c r="B40" s="247">
        <v>5.7</v>
      </c>
      <c r="C40" s="805"/>
      <c r="D40" s="805"/>
      <c r="E40" s="248">
        <v>2</v>
      </c>
      <c r="F40" s="248">
        <v>0</v>
      </c>
      <c r="G40" s="248">
        <v>0</v>
      </c>
      <c r="H40" s="797"/>
      <c r="I40" s="797"/>
      <c r="J40" s="797"/>
      <c r="K40" s="797"/>
      <c r="L40" s="797"/>
      <c r="M40" s="799"/>
      <c r="N40" s="788"/>
    </row>
    <row r="41" spans="1:14" s="243" customFormat="1">
      <c r="A41" s="804"/>
      <c r="B41" s="247">
        <v>5.7</v>
      </c>
      <c r="C41" s="805"/>
      <c r="D41" s="805"/>
      <c r="E41" s="248">
        <v>2</v>
      </c>
      <c r="F41" s="248">
        <v>0</v>
      </c>
      <c r="G41" s="248">
        <v>0</v>
      </c>
      <c r="H41" s="798"/>
      <c r="I41" s="798"/>
      <c r="J41" s="798"/>
      <c r="K41" s="798"/>
      <c r="L41" s="798"/>
      <c r="M41" s="800"/>
      <c r="N41" s="801"/>
    </row>
    <row r="42" spans="1:14" s="243" customFormat="1">
      <c r="A42" s="802" t="s">
        <v>646</v>
      </c>
      <c r="B42" s="247">
        <v>7.7</v>
      </c>
      <c r="C42" s="805">
        <v>2.8</v>
      </c>
      <c r="D42" s="806">
        <v>1</v>
      </c>
      <c r="E42" s="248">
        <v>2</v>
      </c>
      <c r="F42" s="249" t="s">
        <v>276</v>
      </c>
      <c r="G42" s="249">
        <v>1</v>
      </c>
      <c r="H42" s="797">
        <f>((B42+B43+B44+B45)*2*C42*D42)-((0.8*2.1*G42)+(2.2*1.1*G43))</f>
        <v>111.64</v>
      </c>
      <c r="I42" s="797">
        <f>H42</f>
        <v>111.64</v>
      </c>
      <c r="J42" s="797">
        <f>I42</f>
        <v>111.64</v>
      </c>
      <c r="K42" s="797">
        <f>J42</f>
        <v>111.64</v>
      </c>
      <c r="L42" s="797">
        <f>L38</f>
        <v>0</v>
      </c>
      <c r="M42" s="799">
        <f>B42*B44</f>
        <v>43.89</v>
      </c>
      <c r="N42" s="788"/>
    </row>
    <row r="43" spans="1:14" s="243" customFormat="1">
      <c r="A43" s="803"/>
      <c r="B43" s="247">
        <v>7.7</v>
      </c>
      <c r="C43" s="805"/>
      <c r="D43" s="805"/>
      <c r="E43" s="248">
        <v>2</v>
      </c>
      <c r="F43" s="249" t="s">
        <v>283</v>
      </c>
      <c r="G43" s="249">
        <v>2</v>
      </c>
      <c r="H43" s="797"/>
      <c r="I43" s="797"/>
      <c r="J43" s="797"/>
      <c r="K43" s="797"/>
      <c r="L43" s="797"/>
      <c r="M43" s="799"/>
      <c r="N43" s="788"/>
    </row>
    <row r="44" spans="1:14" s="243" customFormat="1">
      <c r="A44" s="803"/>
      <c r="B44" s="247">
        <v>5.7</v>
      </c>
      <c r="C44" s="805"/>
      <c r="D44" s="805"/>
      <c r="E44" s="248">
        <v>2</v>
      </c>
      <c r="F44" s="248">
        <v>0</v>
      </c>
      <c r="G44" s="248">
        <v>0</v>
      </c>
      <c r="H44" s="797"/>
      <c r="I44" s="797"/>
      <c r="J44" s="797"/>
      <c r="K44" s="797"/>
      <c r="L44" s="797"/>
      <c r="M44" s="799"/>
      <c r="N44" s="788"/>
    </row>
    <row r="45" spans="1:14" s="243" customFormat="1">
      <c r="A45" s="804"/>
      <c r="B45" s="247">
        <v>0</v>
      </c>
      <c r="C45" s="805"/>
      <c r="D45" s="805"/>
      <c r="E45" s="248">
        <v>0</v>
      </c>
      <c r="F45" s="248">
        <v>0</v>
      </c>
      <c r="G45" s="248">
        <v>0</v>
      </c>
      <c r="H45" s="798"/>
      <c r="I45" s="798"/>
      <c r="J45" s="798"/>
      <c r="K45" s="798"/>
      <c r="L45" s="798"/>
      <c r="M45" s="800"/>
      <c r="N45" s="801"/>
    </row>
    <row r="46" spans="1:14" s="243" customFormat="1">
      <c r="A46" s="812" t="s">
        <v>647</v>
      </c>
      <c r="B46" s="247">
        <v>4</v>
      </c>
      <c r="C46" s="805">
        <v>2.8</v>
      </c>
      <c r="D46" s="806">
        <v>1</v>
      </c>
      <c r="E46" s="248">
        <v>2</v>
      </c>
      <c r="F46" s="249" t="s">
        <v>276</v>
      </c>
      <c r="G46" s="249">
        <v>1</v>
      </c>
      <c r="H46" s="797">
        <f>((B46+B47+B48+B49)*2*C46*D46)-((0.8*2.1*G46)+(2*1.1*G47))</f>
        <v>70.639999999999986</v>
      </c>
      <c r="I46" s="797">
        <f>H46</f>
        <v>70.639999999999986</v>
      </c>
      <c r="J46" s="797">
        <f>I46</f>
        <v>70.639999999999986</v>
      </c>
      <c r="K46" s="797">
        <f>J46</f>
        <v>70.639999999999986</v>
      </c>
      <c r="L46" s="797">
        <v>0</v>
      </c>
      <c r="M46" s="799">
        <f>B46*B48</f>
        <v>22.8</v>
      </c>
      <c r="N46" s="788"/>
    </row>
    <row r="47" spans="1:14" s="243" customFormat="1">
      <c r="A47" s="813"/>
      <c r="B47" s="247">
        <v>4</v>
      </c>
      <c r="C47" s="805"/>
      <c r="D47" s="805"/>
      <c r="E47" s="248">
        <v>2</v>
      </c>
      <c r="F47" s="249" t="s">
        <v>648</v>
      </c>
      <c r="G47" s="249">
        <v>2</v>
      </c>
      <c r="H47" s="797"/>
      <c r="I47" s="797"/>
      <c r="J47" s="797"/>
      <c r="K47" s="797"/>
      <c r="L47" s="797"/>
      <c r="M47" s="799"/>
      <c r="N47" s="788"/>
    </row>
    <row r="48" spans="1:14" s="243" customFormat="1">
      <c r="A48" s="813"/>
      <c r="B48" s="247">
        <v>5.7</v>
      </c>
      <c r="C48" s="805"/>
      <c r="D48" s="805"/>
      <c r="E48" s="248">
        <v>2</v>
      </c>
      <c r="F48" s="249">
        <v>0</v>
      </c>
      <c r="G48" s="249">
        <v>0</v>
      </c>
      <c r="H48" s="797"/>
      <c r="I48" s="797"/>
      <c r="J48" s="797"/>
      <c r="K48" s="797"/>
      <c r="L48" s="797"/>
      <c r="M48" s="799"/>
      <c r="N48" s="788"/>
    </row>
    <row r="49" spans="1:14" s="243" customFormat="1">
      <c r="A49" s="814"/>
      <c r="B49" s="247">
        <v>0</v>
      </c>
      <c r="C49" s="805"/>
      <c r="D49" s="805"/>
      <c r="E49" s="248">
        <v>0</v>
      </c>
      <c r="F49" s="248">
        <v>0</v>
      </c>
      <c r="G49" s="248">
        <v>0</v>
      </c>
      <c r="H49" s="798"/>
      <c r="I49" s="798"/>
      <c r="J49" s="798"/>
      <c r="K49" s="798"/>
      <c r="L49" s="798"/>
      <c r="M49" s="800"/>
      <c r="N49" s="801"/>
    </row>
    <row r="50" spans="1:14" s="243" customFormat="1">
      <c r="A50" s="802" t="s">
        <v>649</v>
      </c>
      <c r="B50" s="247">
        <v>2.4500000000000002</v>
      </c>
      <c r="C50" s="805">
        <v>2.4</v>
      </c>
      <c r="D50" s="806">
        <v>1</v>
      </c>
      <c r="E50" s="248">
        <v>2</v>
      </c>
      <c r="F50" s="249" t="s">
        <v>276</v>
      </c>
      <c r="G50" s="249">
        <v>1</v>
      </c>
      <c r="H50" s="797">
        <f>((B50+B51+B52+B53)*2*C50*D50)-((0.8*2.1*G50)+(1*0.4*G51))</f>
        <v>35.119999999999997</v>
      </c>
      <c r="I50" s="797">
        <f>H50</f>
        <v>35.119999999999997</v>
      </c>
      <c r="J50" s="797">
        <f>H50</f>
        <v>35.119999999999997</v>
      </c>
      <c r="K50" s="797">
        <f>J50</f>
        <v>35.119999999999997</v>
      </c>
      <c r="L50" s="797">
        <v>0</v>
      </c>
      <c r="M50" s="799">
        <f>B50*B52</f>
        <v>6.9825000000000008</v>
      </c>
      <c r="N50" s="788"/>
    </row>
    <row r="51" spans="1:14" s="243" customFormat="1">
      <c r="A51" s="803"/>
      <c r="B51" s="247">
        <v>2.4500000000000002</v>
      </c>
      <c r="C51" s="805"/>
      <c r="D51" s="805"/>
      <c r="E51" s="248">
        <v>2</v>
      </c>
      <c r="F51" s="249" t="s">
        <v>650</v>
      </c>
      <c r="G51" s="249">
        <v>1</v>
      </c>
      <c r="H51" s="797"/>
      <c r="I51" s="797"/>
      <c r="J51" s="797"/>
      <c r="K51" s="797"/>
      <c r="L51" s="797"/>
      <c r="M51" s="799"/>
      <c r="N51" s="788"/>
    </row>
    <row r="52" spans="1:14" s="243" customFormat="1">
      <c r="A52" s="803"/>
      <c r="B52" s="247">
        <v>2.85</v>
      </c>
      <c r="C52" s="805"/>
      <c r="D52" s="805"/>
      <c r="E52" s="248">
        <v>2</v>
      </c>
      <c r="F52" s="249">
        <v>0</v>
      </c>
      <c r="G52" s="249">
        <v>0</v>
      </c>
      <c r="H52" s="797"/>
      <c r="I52" s="797"/>
      <c r="J52" s="797"/>
      <c r="K52" s="797"/>
      <c r="L52" s="797"/>
      <c r="M52" s="799"/>
      <c r="N52" s="788"/>
    </row>
    <row r="53" spans="1:14" s="243" customFormat="1">
      <c r="A53" s="804"/>
      <c r="B53" s="247">
        <v>0</v>
      </c>
      <c r="C53" s="805"/>
      <c r="D53" s="805"/>
      <c r="E53" s="248">
        <v>0</v>
      </c>
      <c r="F53" s="248">
        <v>0</v>
      </c>
      <c r="G53" s="248">
        <v>0</v>
      </c>
      <c r="H53" s="798"/>
      <c r="I53" s="798"/>
      <c r="J53" s="798"/>
      <c r="K53" s="798"/>
      <c r="L53" s="798"/>
      <c r="M53" s="800"/>
      <c r="N53" s="801"/>
    </row>
    <row r="54" spans="1:14" s="243" customFormat="1">
      <c r="A54" s="802" t="s">
        <v>651</v>
      </c>
      <c r="B54" s="247">
        <v>2.7</v>
      </c>
      <c r="C54" s="805">
        <v>2.4</v>
      </c>
      <c r="D54" s="806">
        <v>1</v>
      </c>
      <c r="E54" s="248">
        <v>2</v>
      </c>
      <c r="F54" s="249" t="s">
        <v>276</v>
      </c>
      <c r="G54" s="249">
        <v>1</v>
      </c>
      <c r="H54" s="797">
        <f>((B54+B55+B56+B57)+(B54+B56)*C54*D54)-((0.8*2.1*G54)+(1*0.4*G55))</f>
        <v>16.840000000000003</v>
      </c>
      <c r="I54" s="797">
        <f>H54</f>
        <v>16.840000000000003</v>
      </c>
      <c r="J54" s="797">
        <f>I54</f>
        <v>16.840000000000003</v>
      </c>
      <c r="K54" s="797">
        <v>0</v>
      </c>
      <c r="L54" s="797">
        <f>((B54+B55+B56+B57)*C54*1.9)-(1*0.4)-(0.8*2.1)</f>
        <v>37.135999999999996</v>
      </c>
      <c r="M54" s="799">
        <f>B54*B56</f>
        <v>4.32</v>
      </c>
      <c r="N54" s="788"/>
    </row>
    <row r="55" spans="1:14" s="243" customFormat="1">
      <c r="A55" s="803"/>
      <c r="B55" s="247">
        <v>2.7</v>
      </c>
      <c r="C55" s="805"/>
      <c r="D55" s="805"/>
      <c r="E55" s="248">
        <v>2</v>
      </c>
      <c r="F55" s="249" t="s">
        <v>650</v>
      </c>
      <c r="G55" s="249">
        <v>1</v>
      </c>
      <c r="H55" s="797"/>
      <c r="I55" s="797"/>
      <c r="J55" s="797"/>
      <c r="K55" s="797"/>
      <c r="L55" s="797"/>
      <c r="M55" s="799"/>
      <c r="N55" s="788"/>
    </row>
    <row r="56" spans="1:14" s="243" customFormat="1">
      <c r="A56" s="803"/>
      <c r="B56" s="247">
        <v>1.6</v>
      </c>
      <c r="C56" s="805"/>
      <c r="D56" s="805"/>
      <c r="E56" s="248">
        <v>0</v>
      </c>
      <c r="F56" s="249">
        <v>0</v>
      </c>
      <c r="G56" s="249">
        <v>0</v>
      </c>
      <c r="H56" s="797"/>
      <c r="I56" s="797"/>
      <c r="J56" s="797"/>
      <c r="K56" s="797"/>
      <c r="L56" s="797"/>
      <c r="M56" s="799"/>
      <c r="N56" s="788"/>
    </row>
    <row r="57" spans="1:14" s="243" customFormat="1">
      <c r="A57" s="804"/>
      <c r="B57" s="247">
        <v>1.6</v>
      </c>
      <c r="C57" s="805"/>
      <c r="D57" s="805"/>
      <c r="E57" s="248">
        <v>0</v>
      </c>
      <c r="F57" s="248">
        <v>0</v>
      </c>
      <c r="G57" s="248">
        <v>0</v>
      </c>
      <c r="H57" s="798"/>
      <c r="I57" s="798"/>
      <c r="J57" s="798"/>
      <c r="K57" s="798"/>
      <c r="L57" s="798"/>
      <c r="M57" s="800"/>
      <c r="N57" s="801"/>
    </row>
    <row r="58" spans="1:14" s="243" customFormat="1">
      <c r="A58" s="802" t="s">
        <v>652</v>
      </c>
      <c r="B58" s="247">
        <v>3</v>
      </c>
      <c r="C58" s="805">
        <v>2.8</v>
      </c>
      <c r="D58" s="806">
        <v>1</v>
      </c>
      <c r="E58" s="248">
        <v>2</v>
      </c>
      <c r="F58" s="249" t="s">
        <v>276</v>
      </c>
      <c r="G58" s="249">
        <v>1</v>
      </c>
      <c r="H58" s="797">
        <f>((B58+B59+B60)*C58*D58)*2-((0.8*2.1*G58)+(2*1.1*G59))</f>
        <v>64.2</v>
      </c>
      <c r="I58" s="797">
        <f>((B58+B59+B60)*C58*D58)*2-((0.8*2.1*G58)+(2*1.1*G59))</f>
        <v>64.2</v>
      </c>
      <c r="J58" s="806">
        <f>K58</f>
        <v>64.2</v>
      </c>
      <c r="K58" s="806">
        <f>I58-L58</f>
        <v>64.2</v>
      </c>
      <c r="L58" s="808">
        <v>0</v>
      </c>
      <c r="M58" s="810">
        <f>(3*3)+(3.85*2.7)</f>
        <v>19.395000000000003</v>
      </c>
      <c r="N58" s="811"/>
    </row>
    <row r="59" spans="1:14" s="243" customFormat="1">
      <c r="A59" s="803"/>
      <c r="B59" s="247">
        <v>3.85</v>
      </c>
      <c r="C59" s="805"/>
      <c r="D59" s="805"/>
      <c r="E59" s="248">
        <v>2</v>
      </c>
      <c r="F59" s="249" t="s">
        <v>648</v>
      </c>
      <c r="G59" s="249">
        <v>2</v>
      </c>
      <c r="H59" s="797"/>
      <c r="I59" s="797"/>
      <c r="J59" s="805"/>
      <c r="K59" s="805"/>
      <c r="L59" s="809"/>
      <c r="M59" s="799"/>
      <c r="N59" s="788"/>
    </row>
    <row r="60" spans="1:14" s="243" customFormat="1">
      <c r="A60" s="803"/>
      <c r="B60" s="247">
        <v>5.7</v>
      </c>
      <c r="C60" s="805"/>
      <c r="D60" s="805"/>
      <c r="E60" s="248">
        <v>2</v>
      </c>
      <c r="F60" s="249">
        <v>0</v>
      </c>
      <c r="G60" s="249">
        <v>0</v>
      </c>
      <c r="H60" s="797"/>
      <c r="I60" s="797"/>
      <c r="J60" s="805"/>
      <c r="K60" s="805"/>
      <c r="L60" s="809"/>
      <c r="M60" s="799"/>
      <c r="N60" s="788"/>
    </row>
    <row r="61" spans="1:14" s="243" customFormat="1">
      <c r="A61" s="802" t="s">
        <v>653</v>
      </c>
      <c r="B61" s="247">
        <v>0.2</v>
      </c>
      <c r="C61" s="805">
        <v>2.8</v>
      </c>
      <c r="D61" s="806">
        <v>7</v>
      </c>
      <c r="E61" s="248">
        <v>2</v>
      </c>
      <c r="F61" s="249">
        <v>0</v>
      </c>
      <c r="G61" s="249">
        <v>0</v>
      </c>
      <c r="H61" s="797">
        <f>(0.25*4)*C61*D61</f>
        <v>19.599999999999998</v>
      </c>
      <c r="I61" s="797">
        <f>H61</f>
        <v>19.599999999999998</v>
      </c>
      <c r="J61" s="797">
        <f>K61</f>
        <v>19.599999999999998</v>
      </c>
      <c r="K61" s="797">
        <f>I61-L61</f>
        <v>19.599999999999998</v>
      </c>
      <c r="L61" s="797">
        <v>0</v>
      </c>
      <c r="M61" s="799">
        <v>0</v>
      </c>
      <c r="N61" s="788"/>
    </row>
    <row r="62" spans="1:14" s="243" customFormat="1">
      <c r="A62" s="803"/>
      <c r="B62" s="247">
        <v>0.2</v>
      </c>
      <c r="C62" s="805"/>
      <c r="D62" s="805"/>
      <c r="E62" s="248">
        <v>2</v>
      </c>
      <c r="F62" s="249">
        <v>0</v>
      </c>
      <c r="G62" s="249">
        <v>0</v>
      </c>
      <c r="H62" s="797"/>
      <c r="I62" s="797"/>
      <c r="J62" s="797"/>
      <c r="K62" s="797"/>
      <c r="L62" s="797"/>
      <c r="M62" s="799"/>
      <c r="N62" s="788"/>
    </row>
    <row r="63" spans="1:14" s="243" customFormat="1">
      <c r="A63" s="803"/>
      <c r="B63" s="247">
        <v>0</v>
      </c>
      <c r="C63" s="805"/>
      <c r="D63" s="805"/>
      <c r="E63" s="248">
        <v>0</v>
      </c>
      <c r="F63" s="249">
        <v>0</v>
      </c>
      <c r="G63" s="249">
        <v>0</v>
      </c>
      <c r="H63" s="797"/>
      <c r="I63" s="797"/>
      <c r="J63" s="797"/>
      <c r="K63" s="797"/>
      <c r="L63" s="797"/>
      <c r="M63" s="799"/>
      <c r="N63" s="788"/>
    </row>
    <row r="64" spans="1:14" s="243" customFormat="1" ht="15" thickBot="1">
      <c r="A64" s="804"/>
      <c r="B64" s="247">
        <v>0</v>
      </c>
      <c r="C64" s="805"/>
      <c r="D64" s="521">
        <v>0</v>
      </c>
      <c r="E64" s="248">
        <v>0</v>
      </c>
      <c r="F64" s="248">
        <v>0</v>
      </c>
      <c r="G64" s="248">
        <v>0</v>
      </c>
      <c r="H64" s="807"/>
      <c r="I64" s="798"/>
      <c r="J64" s="798"/>
      <c r="K64" s="798"/>
      <c r="L64" s="798"/>
      <c r="M64" s="800"/>
      <c r="N64" s="801"/>
    </row>
    <row r="65" spans="1:14" s="243" customFormat="1">
      <c r="A65" s="790" t="s">
        <v>277</v>
      </c>
      <c r="B65" s="791"/>
      <c r="C65" s="791"/>
      <c r="D65" s="791"/>
      <c r="E65" s="791"/>
      <c r="F65" s="791"/>
      <c r="G65" s="792"/>
      <c r="H65" s="250">
        <f t="shared" ref="H65:M65" si="1">SUM(H34:H64)</f>
        <v>541.32000000000005</v>
      </c>
      <c r="I65" s="250">
        <f t="shared" si="1"/>
        <v>541.32000000000005</v>
      </c>
      <c r="J65" s="250">
        <f t="shared" si="1"/>
        <v>541.32000000000005</v>
      </c>
      <c r="K65" s="250">
        <f t="shared" si="1"/>
        <v>524.4799999999999</v>
      </c>
      <c r="L65" s="250">
        <f t="shared" si="1"/>
        <v>37.135999999999996</v>
      </c>
      <c r="M65" s="554">
        <f t="shared" si="1"/>
        <v>185.16750000000002</v>
      </c>
      <c r="N65" s="716"/>
    </row>
    <row r="66" spans="1:14" s="243" customFormat="1" ht="15" thickBot="1">
      <c r="A66" s="555"/>
      <c r="B66" s="307"/>
      <c r="C66" s="307"/>
      <c r="D66" s="307"/>
      <c r="E66" s="307"/>
      <c r="F66" s="307"/>
      <c r="G66" s="307"/>
      <c r="H66" s="308"/>
      <c r="I66" s="308"/>
      <c r="J66" s="308"/>
      <c r="K66" s="308"/>
      <c r="L66" s="308"/>
      <c r="M66" s="556"/>
      <c r="N66" s="556"/>
    </row>
    <row r="67" spans="1:14" s="243" customFormat="1" ht="15" thickBot="1">
      <c r="A67" s="793" t="s">
        <v>291</v>
      </c>
      <c r="B67" s="794"/>
      <c r="C67" s="794"/>
      <c r="D67" s="795"/>
      <c r="E67" s="539"/>
      <c r="F67" s="539"/>
      <c r="G67" s="539"/>
      <c r="H67" s="539"/>
      <c r="I67" s="539"/>
      <c r="J67" s="539"/>
      <c r="K67" s="539"/>
      <c r="L67" s="539"/>
      <c r="M67" s="714"/>
      <c r="N67" s="714"/>
    </row>
    <row r="68" spans="1:14" s="243" customFormat="1" ht="26.4">
      <c r="A68" s="309" t="s">
        <v>219</v>
      </c>
      <c r="B68" s="310" t="s">
        <v>246</v>
      </c>
      <c r="C68" s="523" t="s">
        <v>292</v>
      </c>
      <c r="D68" s="310" t="s">
        <v>275</v>
      </c>
      <c r="E68" s="310" t="s">
        <v>248</v>
      </c>
      <c r="F68" s="796" t="s">
        <v>245</v>
      </c>
      <c r="G68" s="796"/>
      <c r="H68" s="311" t="s">
        <v>654</v>
      </c>
      <c r="I68" s="540"/>
      <c r="J68" s="540"/>
      <c r="K68" s="540"/>
      <c r="L68" s="540"/>
      <c r="M68" s="557"/>
      <c r="N68" s="557"/>
    </row>
    <row r="69" spans="1:14" s="243" customFormat="1">
      <c r="A69" s="789" t="s">
        <v>282</v>
      </c>
      <c r="B69" s="520">
        <v>7.7</v>
      </c>
      <c r="C69" s="787">
        <v>2.5</v>
      </c>
      <c r="D69" s="787">
        <v>1</v>
      </c>
      <c r="E69" s="299">
        <v>1</v>
      </c>
      <c r="F69" s="299" t="s">
        <v>276</v>
      </c>
      <c r="G69" s="299">
        <v>1</v>
      </c>
      <c r="H69" s="788">
        <f>((B69+B70+B71+B72)*C69*D69)-((0.8*2.1*G69)+(2.2*1.1*G70))</f>
        <v>31.979999999999997</v>
      </c>
      <c r="I69" s="784"/>
      <c r="J69" s="784"/>
      <c r="K69" s="784"/>
      <c r="L69" s="784"/>
      <c r="M69" s="785"/>
      <c r="N69" s="785"/>
    </row>
    <row r="70" spans="1:14" s="243" customFormat="1">
      <c r="A70" s="789"/>
      <c r="B70" s="520">
        <v>7.7</v>
      </c>
      <c r="C70" s="787"/>
      <c r="D70" s="787"/>
      <c r="E70" s="299">
        <v>1</v>
      </c>
      <c r="F70" s="299" t="s">
        <v>283</v>
      </c>
      <c r="G70" s="299">
        <v>2</v>
      </c>
      <c r="H70" s="788"/>
      <c r="I70" s="784"/>
      <c r="J70" s="784"/>
      <c r="K70" s="784"/>
      <c r="L70" s="784"/>
      <c r="M70" s="785"/>
      <c r="N70" s="785"/>
    </row>
    <row r="71" spans="1:14" s="243" customFormat="1">
      <c r="A71" s="789"/>
      <c r="B71" s="520">
        <v>0</v>
      </c>
      <c r="C71" s="787"/>
      <c r="D71" s="787"/>
      <c r="E71" s="299">
        <v>0</v>
      </c>
      <c r="F71" s="299">
        <v>0</v>
      </c>
      <c r="G71" s="299">
        <v>0</v>
      </c>
      <c r="H71" s="788"/>
      <c r="I71" s="784"/>
      <c r="J71" s="784"/>
      <c r="K71" s="784"/>
      <c r="L71" s="784"/>
      <c r="M71" s="785"/>
      <c r="N71" s="785"/>
    </row>
    <row r="72" spans="1:14" s="243" customFormat="1">
      <c r="A72" s="789"/>
      <c r="B72" s="520">
        <v>0</v>
      </c>
      <c r="C72" s="787"/>
      <c r="D72" s="787"/>
      <c r="E72" s="299">
        <v>0</v>
      </c>
      <c r="F72" s="299">
        <v>0</v>
      </c>
      <c r="G72" s="299">
        <v>0</v>
      </c>
      <c r="H72" s="788"/>
      <c r="I72" s="784"/>
      <c r="J72" s="784"/>
      <c r="K72" s="784"/>
      <c r="L72" s="784"/>
      <c r="M72" s="785"/>
      <c r="N72" s="785"/>
    </row>
    <row r="73" spans="1:14" s="243" customFormat="1">
      <c r="A73" s="789" t="s">
        <v>285</v>
      </c>
      <c r="B73" s="520">
        <v>7.7</v>
      </c>
      <c r="C73" s="787">
        <v>2.5</v>
      </c>
      <c r="D73" s="787">
        <v>1</v>
      </c>
      <c r="E73" s="299">
        <v>1</v>
      </c>
      <c r="F73" s="299" t="s">
        <v>276</v>
      </c>
      <c r="G73" s="299">
        <v>1</v>
      </c>
      <c r="H73" s="788">
        <f>((B73+B74+B75+B76)*C73*D73)-((0.8*2.1*G73)+(2.2*1.1*G74))</f>
        <v>60.48</v>
      </c>
      <c r="I73" s="784"/>
      <c r="J73" s="784"/>
      <c r="K73" s="784"/>
      <c r="L73" s="784"/>
      <c r="M73" s="785"/>
      <c r="N73" s="785"/>
    </row>
    <row r="74" spans="1:14" s="243" customFormat="1">
      <c r="A74" s="789"/>
      <c r="B74" s="520">
        <v>7.7</v>
      </c>
      <c r="C74" s="787"/>
      <c r="D74" s="787"/>
      <c r="E74" s="299">
        <v>1</v>
      </c>
      <c r="F74" s="299" t="s">
        <v>283</v>
      </c>
      <c r="G74" s="299">
        <v>2</v>
      </c>
      <c r="H74" s="788"/>
      <c r="I74" s="784"/>
      <c r="J74" s="784"/>
      <c r="K74" s="784"/>
      <c r="L74" s="784"/>
      <c r="M74" s="785"/>
      <c r="N74" s="785"/>
    </row>
    <row r="75" spans="1:14" s="243" customFormat="1">
      <c r="A75" s="789"/>
      <c r="B75" s="520">
        <v>5.7</v>
      </c>
      <c r="C75" s="787"/>
      <c r="D75" s="787"/>
      <c r="E75" s="299">
        <v>0</v>
      </c>
      <c r="F75" s="299">
        <v>0</v>
      </c>
      <c r="G75" s="299">
        <v>0</v>
      </c>
      <c r="H75" s="788"/>
      <c r="I75" s="784"/>
      <c r="J75" s="784"/>
      <c r="K75" s="784"/>
      <c r="L75" s="784"/>
      <c r="M75" s="785"/>
      <c r="N75" s="785"/>
    </row>
    <row r="76" spans="1:14" s="243" customFormat="1">
      <c r="A76" s="789"/>
      <c r="B76" s="520">
        <v>5.7</v>
      </c>
      <c r="C76" s="787"/>
      <c r="D76" s="787"/>
      <c r="E76" s="299">
        <v>0</v>
      </c>
      <c r="F76" s="299">
        <v>0</v>
      </c>
      <c r="G76" s="299">
        <v>0</v>
      </c>
      <c r="H76" s="788"/>
      <c r="I76" s="784"/>
      <c r="J76" s="784"/>
      <c r="K76" s="784"/>
      <c r="L76" s="784"/>
      <c r="M76" s="785"/>
      <c r="N76" s="785"/>
    </row>
    <row r="77" spans="1:14" s="243" customFormat="1">
      <c r="A77" s="789" t="s">
        <v>655</v>
      </c>
      <c r="B77" s="520">
        <v>7.7</v>
      </c>
      <c r="C77" s="787">
        <v>2.5</v>
      </c>
      <c r="D77" s="787">
        <v>1</v>
      </c>
      <c r="E77" s="299">
        <v>1</v>
      </c>
      <c r="F77" s="299" t="s">
        <v>276</v>
      </c>
      <c r="G77" s="299">
        <v>1</v>
      </c>
      <c r="H77" s="788">
        <f>((B77+B78+B79+B80)*C77*D77)-((0.8*2.1*G77)+(2.2*1.1*G78))</f>
        <v>46.23</v>
      </c>
      <c r="I77" s="784"/>
      <c r="J77" s="784"/>
      <c r="K77" s="784"/>
      <c r="L77" s="784"/>
      <c r="M77" s="785"/>
      <c r="N77" s="785"/>
    </row>
    <row r="78" spans="1:14" s="243" customFormat="1">
      <c r="A78" s="789"/>
      <c r="B78" s="520">
        <v>7.7</v>
      </c>
      <c r="C78" s="787"/>
      <c r="D78" s="787"/>
      <c r="E78" s="299">
        <v>1</v>
      </c>
      <c r="F78" s="299" t="s">
        <v>283</v>
      </c>
      <c r="G78" s="299">
        <v>2</v>
      </c>
      <c r="H78" s="788"/>
      <c r="I78" s="784"/>
      <c r="J78" s="784"/>
      <c r="K78" s="784"/>
      <c r="L78" s="784"/>
      <c r="M78" s="785"/>
      <c r="N78" s="785"/>
    </row>
    <row r="79" spans="1:14" s="243" customFormat="1">
      <c r="A79" s="789"/>
      <c r="B79" s="520">
        <v>5.7</v>
      </c>
      <c r="C79" s="787"/>
      <c r="D79" s="787"/>
      <c r="E79" s="299">
        <v>0</v>
      </c>
      <c r="F79" s="299">
        <v>0</v>
      </c>
      <c r="G79" s="299">
        <v>0</v>
      </c>
      <c r="H79" s="788"/>
      <c r="I79" s="784"/>
      <c r="J79" s="784"/>
      <c r="K79" s="784"/>
      <c r="L79" s="784"/>
      <c r="M79" s="785"/>
      <c r="N79" s="785"/>
    </row>
    <row r="80" spans="1:14" s="243" customFormat="1">
      <c r="A80" s="789"/>
      <c r="B80" s="520">
        <v>0</v>
      </c>
      <c r="C80" s="787"/>
      <c r="D80" s="787"/>
      <c r="E80" s="299">
        <v>0</v>
      </c>
      <c r="F80" s="299">
        <v>0</v>
      </c>
      <c r="G80" s="299">
        <v>0</v>
      </c>
      <c r="H80" s="788"/>
      <c r="I80" s="784"/>
      <c r="J80" s="784"/>
      <c r="K80" s="784"/>
      <c r="L80" s="784"/>
      <c r="M80" s="785"/>
      <c r="N80" s="785"/>
    </row>
    <row r="81" spans="1:14" s="243" customFormat="1">
      <c r="A81" s="786" t="s">
        <v>647</v>
      </c>
      <c r="B81" s="520">
        <v>4</v>
      </c>
      <c r="C81" s="787">
        <v>2.5</v>
      </c>
      <c r="D81" s="787">
        <v>1</v>
      </c>
      <c r="E81" s="299">
        <v>1</v>
      </c>
      <c r="F81" s="299" t="s">
        <v>276</v>
      </c>
      <c r="G81" s="299">
        <v>2</v>
      </c>
      <c r="H81" s="788">
        <f>((B81+B82+B83+B84)*C81*D81)-((0.8*2.1*G81)+(2*1.1*G82))</f>
        <v>28.689999999999998</v>
      </c>
      <c r="I81" s="784"/>
      <c r="J81" s="784"/>
      <c r="K81" s="784"/>
      <c r="L81" s="784"/>
      <c r="M81" s="785"/>
      <c r="N81" s="785"/>
    </row>
    <row r="82" spans="1:14" s="243" customFormat="1">
      <c r="A82" s="786"/>
      <c r="B82" s="520">
        <v>4</v>
      </c>
      <c r="C82" s="787"/>
      <c r="D82" s="787"/>
      <c r="E82" s="299">
        <v>1</v>
      </c>
      <c r="F82" s="299" t="s">
        <v>648</v>
      </c>
      <c r="G82" s="299">
        <v>1</v>
      </c>
      <c r="H82" s="788"/>
      <c r="I82" s="784"/>
      <c r="J82" s="784"/>
      <c r="K82" s="784"/>
      <c r="L82" s="784"/>
      <c r="M82" s="785"/>
      <c r="N82" s="785"/>
    </row>
    <row r="83" spans="1:14" s="243" customFormat="1">
      <c r="A83" s="786"/>
      <c r="B83" s="520">
        <v>5.7</v>
      </c>
      <c r="C83" s="787"/>
      <c r="D83" s="787"/>
      <c r="E83" s="299">
        <v>1</v>
      </c>
      <c r="F83" s="299">
        <v>0</v>
      </c>
      <c r="G83" s="299">
        <v>0</v>
      </c>
      <c r="H83" s="788"/>
      <c r="I83" s="784"/>
      <c r="J83" s="784"/>
      <c r="K83" s="784"/>
      <c r="L83" s="784"/>
      <c r="M83" s="785"/>
      <c r="N83" s="785"/>
    </row>
    <row r="84" spans="1:14" s="243" customFormat="1">
      <c r="A84" s="786"/>
      <c r="B84" s="520">
        <v>0</v>
      </c>
      <c r="C84" s="787"/>
      <c r="D84" s="787"/>
      <c r="E84" s="299">
        <v>0</v>
      </c>
      <c r="F84" s="299">
        <v>0</v>
      </c>
      <c r="G84" s="299">
        <v>0</v>
      </c>
      <c r="H84" s="788"/>
      <c r="I84" s="784"/>
      <c r="J84" s="784"/>
      <c r="K84" s="784"/>
      <c r="L84" s="784"/>
      <c r="M84" s="785"/>
      <c r="N84" s="785"/>
    </row>
    <row r="85" spans="1:14" s="243" customFormat="1">
      <c r="A85" s="786" t="s">
        <v>649</v>
      </c>
      <c r="B85" s="520">
        <v>2.4500000000000002</v>
      </c>
      <c r="C85" s="787">
        <v>2.5</v>
      </c>
      <c r="D85" s="787">
        <v>1</v>
      </c>
      <c r="E85" s="299">
        <v>1</v>
      </c>
      <c r="F85" s="299" t="s">
        <v>276</v>
      </c>
      <c r="G85" s="299">
        <v>2</v>
      </c>
      <c r="H85" s="788">
        <f>((B85+B86+B87+B88)*C85*D85)-((0.8*2.1*G85)+(2*1.1*G86))</f>
        <v>13.815</v>
      </c>
      <c r="I85" s="784"/>
      <c r="J85" s="784"/>
      <c r="K85" s="784"/>
      <c r="L85" s="784"/>
      <c r="M85" s="785"/>
      <c r="N85" s="785"/>
    </row>
    <row r="86" spans="1:14" s="243" customFormat="1">
      <c r="A86" s="786"/>
      <c r="B86" s="520">
        <v>2.4500000000000002</v>
      </c>
      <c r="C86" s="787"/>
      <c r="D86" s="787"/>
      <c r="E86" s="299">
        <v>1</v>
      </c>
      <c r="F86" s="299" t="s">
        <v>656</v>
      </c>
      <c r="G86" s="299">
        <v>1</v>
      </c>
      <c r="H86" s="788"/>
      <c r="I86" s="784"/>
      <c r="J86" s="784"/>
      <c r="K86" s="784"/>
      <c r="L86" s="784"/>
      <c r="M86" s="785"/>
      <c r="N86" s="785"/>
    </row>
    <row r="87" spans="1:14" s="243" customFormat="1">
      <c r="A87" s="786"/>
      <c r="B87" s="520">
        <v>2.85</v>
      </c>
      <c r="C87" s="787"/>
      <c r="D87" s="787"/>
      <c r="E87" s="299">
        <v>1</v>
      </c>
      <c r="F87" s="299"/>
      <c r="G87" s="299">
        <v>0</v>
      </c>
      <c r="H87" s="788"/>
      <c r="I87" s="784"/>
      <c r="J87" s="784"/>
      <c r="K87" s="784"/>
      <c r="L87" s="784"/>
      <c r="M87" s="785"/>
      <c r="N87" s="785"/>
    </row>
    <row r="88" spans="1:14" s="243" customFormat="1">
      <c r="A88" s="786"/>
      <c r="B88" s="520">
        <v>0</v>
      </c>
      <c r="C88" s="787"/>
      <c r="D88" s="787"/>
      <c r="E88" s="299">
        <v>0</v>
      </c>
      <c r="F88" s="299">
        <v>0</v>
      </c>
      <c r="G88" s="299">
        <v>0</v>
      </c>
      <c r="H88" s="788"/>
      <c r="I88" s="784"/>
      <c r="J88" s="784"/>
      <c r="K88" s="784"/>
      <c r="L88" s="784"/>
      <c r="M88" s="785"/>
      <c r="N88" s="785"/>
    </row>
    <row r="89" spans="1:14" s="243" customFormat="1">
      <c r="A89" s="789" t="s">
        <v>657</v>
      </c>
      <c r="B89" s="520">
        <v>2.7</v>
      </c>
      <c r="C89" s="787">
        <v>2.1</v>
      </c>
      <c r="D89" s="787">
        <v>1</v>
      </c>
      <c r="E89" s="299">
        <v>1</v>
      </c>
      <c r="F89" s="299" t="s">
        <v>276</v>
      </c>
      <c r="G89" s="299">
        <v>1</v>
      </c>
      <c r="H89" s="788">
        <f>((B89+B90+B91)*C89*D89)-((0.8*2.1*G89)+(1*0.4*G90))</f>
        <v>6.9500000000000011</v>
      </c>
      <c r="I89" s="784"/>
      <c r="J89" s="784"/>
      <c r="K89" s="784"/>
      <c r="L89" s="784"/>
      <c r="M89" s="785"/>
      <c r="N89" s="785"/>
    </row>
    <row r="90" spans="1:14" s="243" customFormat="1">
      <c r="A90" s="789"/>
      <c r="B90" s="520">
        <v>1.6</v>
      </c>
      <c r="C90" s="787"/>
      <c r="D90" s="787"/>
      <c r="E90" s="299">
        <v>1</v>
      </c>
      <c r="F90" s="299" t="s">
        <v>650</v>
      </c>
      <c r="G90" s="299">
        <v>1</v>
      </c>
      <c r="H90" s="788"/>
      <c r="I90" s="784"/>
      <c r="J90" s="784"/>
      <c r="K90" s="784"/>
      <c r="L90" s="784"/>
      <c r="M90" s="785"/>
      <c r="N90" s="785"/>
    </row>
    <row r="91" spans="1:14" s="243" customFormat="1">
      <c r="A91" s="789"/>
      <c r="B91" s="520">
        <v>0</v>
      </c>
      <c r="C91" s="787"/>
      <c r="D91" s="787"/>
      <c r="E91" s="299">
        <v>0</v>
      </c>
      <c r="F91" s="299">
        <v>0</v>
      </c>
      <c r="G91" s="299">
        <v>0</v>
      </c>
      <c r="H91" s="788"/>
      <c r="I91" s="784"/>
      <c r="J91" s="784"/>
      <c r="K91" s="784"/>
      <c r="L91" s="784"/>
      <c r="M91" s="785"/>
      <c r="N91" s="785"/>
    </row>
    <row r="92" spans="1:14" s="243" customFormat="1">
      <c r="A92" s="786" t="s">
        <v>652</v>
      </c>
      <c r="B92" s="520">
        <v>3</v>
      </c>
      <c r="C92" s="787">
        <v>2.5</v>
      </c>
      <c r="D92" s="787">
        <v>1</v>
      </c>
      <c r="E92" s="299">
        <v>1</v>
      </c>
      <c r="F92" s="299" t="s">
        <v>276</v>
      </c>
      <c r="G92" s="299">
        <v>1</v>
      </c>
      <c r="H92" s="788">
        <f>((B92+B93+B94+B95)*C92*D92)-((0.8*2.1*G92)+(2*1.1*G93)+(1.5*1.1*G94))</f>
        <v>25.294999999999995</v>
      </c>
      <c r="I92" s="784"/>
      <c r="J92" s="784"/>
      <c r="K92" s="784"/>
      <c r="L92" s="784"/>
      <c r="M92" s="785"/>
      <c r="N92" s="785"/>
    </row>
    <row r="93" spans="1:14" s="243" customFormat="1">
      <c r="A93" s="786"/>
      <c r="B93" s="520">
        <v>5.7</v>
      </c>
      <c r="C93" s="787"/>
      <c r="D93" s="787"/>
      <c r="E93" s="299">
        <v>1</v>
      </c>
      <c r="F93" s="299" t="s">
        <v>648</v>
      </c>
      <c r="G93" s="299">
        <v>2</v>
      </c>
      <c r="H93" s="788"/>
      <c r="I93" s="784"/>
      <c r="J93" s="784"/>
      <c r="K93" s="784"/>
      <c r="L93" s="784"/>
      <c r="M93" s="785"/>
      <c r="N93" s="785"/>
    </row>
    <row r="94" spans="1:14" s="243" customFormat="1">
      <c r="A94" s="786"/>
      <c r="B94" s="520">
        <v>3.85</v>
      </c>
      <c r="C94" s="787"/>
      <c r="D94" s="787"/>
      <c r="E94" s="299">
        <v>1</v>
      </c>
      <c r="F94" s="299">
        <v>0</v>
      </c>
      <c r="G94" s="299">
        <v>0</v>
      </c>
      <c r="H94" s="788"/>
      <c r="I94" s="784"/>
      <c r="J94" s="784"/>
      <c r="K94" s="784"/>
      <c r="L94" s="784"/>
      <c r="M94" s="785"/>
      <c r="N94" s="785"/>
    </row>
    <row r="95" spans="1:14" s="243" customFormat="1" ht="15" thickBot="1">
      <c r="A95" s="786"/>
      <c r="B95" s="520">
        <v>0</v>
      </c>
      <c r="C95" s="787"/>
      <c r="D95" s="787"/>
      <c r="E95" s="299">
        <v>0</v>
      </c>
      <c r="F95" s="299">
        <v>0</v>
      </c>
      <c r="G95" s="299">
        <v>0</v>
      </c>
      <c r="H95" s="788"/>
      <c r="I95" s="784"/>
      <c r="J95" s="784"/>
      <c r="K95" s="784"/>
      <c r="L95" s="784"/>
      <c r="M95" s="785"/>
      <c r="N95" s="785"/>
    </row>
    <row r="96" spans="1:14" s="243" customFormat="1" ht="15" thickBot="1">
      <c r="A96" s="782" t="s">
        <v>289</v>
      </c>
      <c r="B96" s="783"/>
      <c r="C96" s="783"/>
      <c r="D96" s="783"/>
      <c r="E96" s="783"/>
      <c r="F96" s="783"/>
      <c r="G96" s="783"/>
      <c r="H96" s="710">
        <f>SUM(H69:H95)</f>
        <v>213.43999999999997</v>
      </c>
      <c r="I96" s="558"/>
      <c r="J96" s="558"/>
      <c r="K96" s="558"/>
      <c r="L96" s="558"/>
      <c r="M96" s="559"/>
      <c r="N96" s="559"/>
    </row>
    <row r="97" spans="1:13" s="243" customFormat="1">
      <c r="A97" s="720"/>
      <c r="B97" s="721"/>
      <c r="C97" s="721"/>
      <c r="D97" s="721"/>
      <c r="E97" s="718"/>
      <c r="F97" s="252"/>
      <c r="G97" s="718"/>
      <c r="H97" s="718"/>
      <c r="I97" s="718"/>
      <c r="J97" s="718"/>
      <c r="K97" s="718"/>
      <c r="L97" s="718"/>
      <c r="M97" s="719"/>
    </row>
    <row r="98" spans="1:13" s="243" customFormat="1" ht="15" thickBot="1">
      <c r="A98" s="722"/>
      <c r="B98" s="723"/>
      <c r="C98" s="723"/>
      <c r="D98" s="723"/>
      <c r="E98" s="723"/>
      <c r="F98" s="723"/>
      <c r="G98" s="724"/>
      <c r="H98" s="725"/>
      <c r="I98" s="725"/>
      <c r="J98" s="725"/>
      <c r="K98" s="725"/>
      <c r="L98" s="725"/>
      <c r="M98" s="726"/>
    </row>
    <row r="99" spans="1:13" s="243" customFormat="1">
      <c r="A99" s="263"/>
      <c r="B99" s="252"/>
      <c r="C99" s="252"/>
      <c r="D99" s="252"/>
      <c r="E99" s="252"/>
      <c r="F99" s="252"/>
      <c r="G99" s="252"/>
    </row>
    <row r="100" spans="1:13" s="243" customFormat="1">
      <c r="A100" s="263"/>
      <c r="B100" s="252"/>
      <c r="C100" s="252"/>
      <c r="D100" s="252"/>
      <c r="E100" s="252"/>
      <c r="F100" s="252"/>
      <c r="G100" s="252"/>
    </row>
    <row r="101" spans="1:13" s="243" customFormat="1">
      <c r="A101" s="263"/>
      <c r="B101" s="252"/>
      <c r="C101" s="252"/>
      <c r="D101" s="252"/>
      <c r="E101" s="252"/>
      <c r="F101" s="252"/>
      <c r="G101" s="252"/>
    </row>
    <row r="102" spans="1:13" s="243" customFormat="1">
      <c r="A102" s="252"/>
      <c r="B102" s="252"/>
      <c r="C102" s="252"/>
      <c r="D102" s="263"/>
      <c r="E102" s="252"/>
      <c r="F102" s="252"/>
      <c r="G102" s="264"/>
      <c r="H102" s="261"/>
      <c r="I102" s="261"/>
      <c r="J102" s="261"/>
      <c r="K102" s="261"/>
      <c r="L102" s="261"/>
    </row>
    <row r="103" spans="1:13" s="243" customFormat="1">
      <c r="A103" s="265"/>
      <c r="B103" s="252"/>
      <c r="C103" s="252"/>
      <c r="D103" s="252"/>
      <c r="E103" s="252"/>
      <c r="F103" s="252"/>
      <c r="G103" s="252"/>
      <c r="H103" s="252"/>
      <c r="I103" s="252"/>
      <c r="J103" s="252"/>
      <c r="K103" s="252"/>
      <c r="L103" s="252"/>
    </row>
    <row r="104" spans="1:13" s="243" customFormat="1">
      <c r="A104" s="257"/>
      <c r="B104" s="257"/>
      <c r="C104" s="257"/>
      <c r="D104" s="252"/>
      <c r="E104" s="255"/>
      <c r="G104" s="252"/>
    </row>
    <row r="105" spans="1:13" s="243" customFormat="1">
      <c r="A105" s="259"/>
      <c r="B105" s="260"/>
      <c r="C105" s="260"/>
      <c r="D105" s="260"/>
      <c r="E105" s="260"/>
      <c r="F105" s="260"/>
      <c r="G105" s="252"/>
    </row>
    <row r="106" spans="1:13" s="243" customFormat="1">
      <c r="A106" s="256"/>
      <c r="B106" s="252"/>
      <c r="C106" s="252"/>
      <c r="D106" s="252"/>
      <c r="E106" s="252"/>
      <c r="F106" s="252"/>
      <c r="G106" s="252"/>
    </row>
    <row r="107" spans="1:13" s="243" customFormat="1">
      <c r="A107" s="256"/>
      <c r="B107" s="252"/>
      <c r="C107" s="252"/>
      <c r="D107" s="252"/>
      <c r="E107" s="252"/>
      <c r="F107" s="252"/>
      <c r="G107" s="252"/>
    </row>
    <row r="108" spans="1:13" s="243" customFormat="1">
      <c r="A108" s="265"/>
      <c r="B108" s="252"/>
      <c r="C108" s="252"/>
      <c r="D108" s="252"/>
      <c r="E108" s="252"/>
      <c r="F108" s="252"/>
      <c r="G108" s="252"/>
    </row>
    <row r="109" spans="1:13" s="243" customFormat="1">
      <c r="A109" s="265"/>
      <c r="B109" s="252"/>
      <c r="C109" s="252"/>
      <c r="D109" s="252"/>
      <c r="E109" s="252"/>
      <c r="F109" s="252"/>
      <c r="G109" s="252"/>
    </row>
    <row r="110" spans="1:13" s="243" customFormat="1">
      <c r="A110" s="265"/>
      <c r="B110" s="252"/>
      <c r="C110" s="252"/>
      <c r="D110" s="252"/>
      <c r="E110" s="252"/>
      <c r="F110" s="252"/>
      <c r="G110" s="252"/>
    </row>
    <row r="111" spans="1:13" s="243" customFormat="1">
      <c r="A111" s="265"/>
      <c r="B111" s="252"/>
      <c r="C111" s="252"/>
      <c r="D111" s="252"/>
      <c r="E111" s="252"/>
      <c r="F111" s="252"/>
      <c r="G111" s="252"/>
    </row>
    <row r="112" spans="1:13" s="243" customFormat="1">
      <c r="A112" s="252"/>
      <c r="B112" s="252"/>
      <c r="C112" s="252"/>
      <c r="D112" s="252"/>
      <c r="E112" s="252"/>
      <c r="F112" s="252"/>
      <c r="G112" s="252"/>
    </row>
    <row r="113" spans="1:12" s="243" customFormat="1">
      <c r="A113" s="253"/>
      <c r="B113" s="253"/>
      <c r="C113" s="253"/>
      <c r="D113" s="253"/>
      <c r="E113" s="253"/>
      <c r="F113" s="254"/>
      <c r="G113" s="252"/>
    </row>
    <row r="114" spans="1:12" s="243" customFormat="1">
      <c r="A114" s="251"/>
      <c r="B114" s="251"/>
      <c r="C114" s="251"/>
      <c r="D114" s="251"/>
      <c r="E114" s="251"/>
      <c r="F114" s="251"/>
      <c r="G114" s="251"/>
      <c r="H114" s="251"/>
      <c r="I114" s="251"/>
      <c r="J114" s="251"/>
      <c r="K114" s="251"/>
      <c r="L114" s="251"/>
    </row>
    <row r="115" spans="1:12" s="243" customFormat="1">
      <c r="A115" s="251"/>
      <c r="B115" s="251"/>
      <c r="C115" s="251"/>
      <c r="D115" s="251"/>
      <c r="E115" s="251"/>
      <c r="F115" s="251"/>
      <c r="G115" s="251"/>
      <c r="H115" s="251"/>
      <c r="I115" s="251"/>
      <c r="J115" s="251"/>
      <c r="K115" s="251"/>
      <c r="L115" s="251"/>
    </row>
    <row r="116" spans="1:12" s="243" customFormat="1">
      <c r="A116" s="251"/>
      <c r="B116" s="251"/>
      <c r="C116" s="251"/>
      <c r="D116" s="251"/>
      <c r="E116" s="251"/>
      <c r="F116" s="251"/>
      <c r="G116" s="251"/>
      <c r="H116" s="251"/>
      <c r="I116" s="251"/>
      <c r="J116" s="251"/>
      <c r="K116" s="251"/>
      <c r="L116" s="251"/>
    </row>
    <row r="117" spans="1:12" s="243" customFormat="1">
      <c r="A117" s="251"/>
      <c r="B117" s="251"/>
      <c r="C117" s="251"/>
      <c r="D117" s="251"/>
      <c r="E117" s="251"/>
      <c r="F117" s="251"/>
      <c r="G117" s="251"/>
      <c r="H117" s="251"/>
      <c r="I117" s="251"/>
      <c r="J117" s="251"/>
      <c r="K117" s="251"/>
      <c r="L117" s="251"/>
    </row>
    <row r="118" spans="1:12" s="243" customFormat="1">
      <c r="A118" s="251"/>
      <c r="B118" s="251"/>
      <c r="C118" s="251"/>
      <c r="D118" s="251"/>
      <c r="E118" s="251"/>
      <c r="F118" s="251"/>
      <c r="G118" s="251"/>
      <c r="H118" s="251"/>
      <c r="I118" s="251"/>
      <c r="J118" s="251"/>
      <c r="K118" s="251"/>
      <c r="L118" s="251"/>
    </row>
    <row r="119" spans="1:12" s="243" customFormat="1">
      <c r="A119" s="251"/>
      <c r="B119" s="251"/>
      <c r="C119" s="251"/>
      <c r="D119" s="251"/>
      <c r="E119" s="251"/>
      <c r="F119" s="251"/>
      <c r="G119" s="251"/>
      <c r="H119" s="251"/>
      <c r="I119" s="251"/>
      <c r="J119" s="251"/>
      <c r="K119" s="251"/>
      <c r="L119" s="251"/>
    </row>
    <row r="120" spans="1:12" s="243" customFormat="1">
      <c r="A120" s="251"/>
      <c r="B120" s="251"/>
      <c r="C120" s="251"/>
      <c r="D120" s="251"/>
      <c r="E120" s="251"/>
      <c r="F120" s="251"/>
      <c r="G120" s="251"/>
      <c r="H120" s="251"/>
      <c r="I120" s="251"/>
      <c r="J120" s="251"/>
      <c r="K120" s="251"/>
      <c r="L120" s="251"/>
    </row>
    <row r="121" spans="1:12" s="243" customFormat="1">
      <c r="A121" s="251"/>
      <c r="B121" s="251"/>
      <c r="C121" s="251"/>
      <c r="D121" s="251"/>
      <c r="E121" s="251"/>
      <c r="F121" s="251"/>
      <c r="G121" s="251"/>
      <c r="H121" s="251"/>
      <c r="I121" s="251"/>
      <c r="J121" s="251"/>
      <c r="K121" s="251"/>
      <c r="L121" s="251"/>
    </row>
    <row r="122" spans="1:12" s="243" customFormat="1">
      <c r="A122" s="251"/>
      <c r="B122" s="251"/>
      <c r="C122" s="251"/>
      <c r="D122" s="251"/>
      <c r="E122" s="251"/>
      <c r="F122" s="251"/>
      <c r="G122" s="251"/>
      <c r="H122" s="251"/>
      <c r="I122" s="251"/>
      <c r="J122" s="251"/>
      <c r="K122" s="251"/>
      <c r="L122" s="251"/>
    </row>
    <row r="123" spans="1:12" s="243" customFormat="1">
      <c r="A123" s="251"/>
      <c r="B123" s="251"/>
      <c r="C123" s="251"/>
      <c r="D123" s="251"/>
      <c r="E123" s="251"/>
      <c r="F123" s="251"/>
      <c r="G123" s="251"/>
      <c r="H123" s="251"/>
      <c r="I123" s="251"/>
      <c r="J123" s="251"/>
      <c r="K123" s="251"/>
      <c r="L123" s="251"/>
    </row>
    <row r="124" spans="1:12" s="243" customFormat="1">
      <c r="A124" s="251"/>
      <c r="B124" s="251"/>
      <c r="C124" s="251"/>
      <c r="D124" s="251"/>
      <c r="E124" s="251"/>
      <c r="F124" s="251"/>
      <c r="G124" s="251"/>
      <c r="H124" s="251"/>
      <c r="I124" s="251"/>
      <c r="J124" s="251"/>
      <c r="K124" s="251"/>
      <c r="L124" s="251"/>
    </row>
    <row r="125" spans="1:12" s="243" customFormat="1">
      <c r="A125" s="251"/>
      <c r="B125" s="251"/>
      <c r="C125" s="251"/>
      <c r="D125" s="251"/>
      <c r="E125" s="251"/>
      <c r="F125" s="251"/>
      <c r="G125" s="251"/>
      <c r="H125" s="251"/>
      <c r="I125" s="251"/>
      <c r="J125" s="251"/>
      <c r="K125" s="251"/>
      <c r="L125" s="251"/>
    </row>
    <row r="126" spans="1:12" s="243" customFormat="1">
      <c r="A126" s="251"/>
      <c r="B126" s="251"/>
      <c r="C126" s="251"/>
      <c r="D126" s="251"/>
      <c r="E126" s="251"/>
      <c r="F126" s="251"/>
      <c r="G126" s="251"/>
      <c r="H126" s="251"/>
      <c r="I126" s="251"/>
      <c r="J126" s="251"/>
      <c r="K126" s="251"/>
      <c r="L126" s="251"/>
    </row>
    <row r="127" spans="1:12" s="243" customFormat="1">
      <c r="A127" s="251"/>
      <c r="B127" s="251"/>
      <c r="C127" s="251"/>
      <c r="D127" s="251"/>
      <c r="E127" s="251"/>
      <c r="F127" s="251"/>
      <c r="G127" s="251"/>
      <c r="H127" s="251"/>
      <c r="I127" s="251"/>
      <c r="J127" s="251"/>
      <c r="K127" s="251"/>
      <c r="L127" s="251"/>
    </row>
    <row r="128" spans="1:12" s="243" customFormat="1">
      <c r="A128" s="251"/>
      <c r="B128" s="251"/>
      <c r="C128" s="251"/>
      <c r="D128" s="251"/>
      <c r="E128" s="251"/>
      <c r="F128" s="251"/>
      <c r="G128" s="251"/>
      <c r="H128" s="251"/>
      <c r="I128" s="251"/>
      <c r="J128" s="251"/>
      <c r="K128" s="251"/>
      <c r="L128" s="251"/>
    </row>
    <row r="129" spans="1:12" s="243" customFormat="1">
      <c r="A129" s="251"/>
      <c r="B129" s="251"/>
      <c r="C129" s="251"/>
      <c r="D129" s="251"/>
      <c r="E129" s="251"/>
      <c r="F129" s="251"/>
      <c r="G129" s="251"/>
      <c r="H129" s="251"/>
      <c r="I129" s="251"/>
      <c r="J129" s="251"/>
      <c r="K129" s="251"/>
      <c r="L129" s="251"/>
    </row>
    <row r="130" spans="1:12" s="243" customFormat="1">
      <c r="A130" s="251"/>
      <c r="B130" s="251"/>
      <c r="C130" s="251"/>
      <c r="D130" s="251"/>
      <c r="E130" s="251"/>
      <c r="F130" s="251"/>
      <c r="G130" s="251"/>
      <c r="H130" s="251"/>
      <c r="I130" s="251"/>
      <c r="J130" s="251"/>
      <c r="K130" s="251"/>
      <c r="L130" s="251"/>
    </row>
    <row r="131" spans="1:12" s="243" customFormat="1">
      <c r="A131" s="251"/>
      <c r="B131" s="251"/>
      <c r="C131" s="251"/>
      <c r="D131" s="251"/>
      <c r="E131" s="251"/>
      <c r="F131" s="251"/>
      <c r="G131" s="251"/>
      <c r="H131" s="251"/>
      <c r="I131" s="251"/>
      <c r="J131" s="251"/>
      <c r="K131" s="251"/>
      <c r="L131" s="251"/>
    </row>
    <row r="132" spans="1:12" s="243" customFormat="1">
      <c r="A132" s="251"/>
      <c r="B132" s="251"/>
      <c r="C132" s="251"/>
      <c r="D132" s="251"/>
      <c r="E132" s="251"/>
      <c r="F132" s="251"/>
      <c r="G132" s="251"/>
      <c r="H132" s="251"/>
      <c r="I132" s="251"/>
      <c r="J132" s="251"/>
      <c r="K132" s="251"/>
      <c r="L132" s="251"/>
    </row>
    <row r="133" spans="1:12" s="243" customFormat="1">
      <c r="A133" s="251"/>
      <c r="B133" s="251"/>
      <c r="C133" s="251"/>
      <c r="D133" s="251"/>
      <c r="E133" s="251"/>
      <c r="F133" s="251"/>
      <c r="G133" s="251"/>
      <c r="H133" s="251"/>
      <c r="I133" s="251"/>
      <c r="J133" s="251"/>
      <c r="K133" s="251"/>
      <c r="L133" s="251"/>
    </row>
    <row r="134" spans="1:12" s="243" customFormat="1">
      <c r="A134" s="251"/>
      <c r="B134" s="251"/>
      <c r="C134" s="251"/>
      <c r="D134" s="251"/>
      <c r="E134" s="251"/>
      <c r="F134" s="251"/>
      <c r="G134" s="251"/>
      <c r="H134" s="251"/>
      <c r="I134" s="251"/>
      <c r="J134" s="251"/>
      <c r="K134" s="251"/>
      <c r="L134" s="251"/>
    </row>
    <row r="135" spans="1:12" s="243" customFormat="1">
      <c r="A135" s="251"/>
      <c r="B135" s="251"/>
      <c r="C135" s="251"/>
      <c r="D135" s="251"/>
      <c r="E135" s="251"/>
      <c r="F135" s="251"/>
      <c r="G135" s="251"/>
      <c r="H135" s="251"/>
      <c r="I135" s="251"/>
      <c r="J135" s="251"/>
      <c r="K135" s="251"/>
      <c r="L135" s="251"/>
    </row>
    <row r="136" spans="1:12" s="243" customFormat="1">
      <c r="A136" s="251"/>
      <c r="B136" s="251"/>
      <c r="C136" s="251"/>
      <c r="D136" s="251"/>
      <c r="E136" s="251"/>
      <c r="F136" s="251"/>
      <c r="G136" s="251"/>
      <c r="H136" s="251"/>
      <c r="I136" s="251"/>
      <c r="J136" s="251"/>
      <c r="K136" s="251"/>
      <c r="L136" s="251"/>
    </row>
    <row r="137" spans="1:12" s="243" customFormat="1">
      <c r="A137" s="251"/>
      <c r="B137" s="251"/>
      <c r="C137" s="251"/>
      <c r="D137" s="251"/>
      <c r="E137" s="251"/>
      <c r="F137" s="251"/>
      <c r="G137" s="251"/>
      <c r="H137" s="251"/>
      <c r="I137" s="251"/>
      <c r="J137" s="251"/>
      <c r="K137" s="251"/>
      <c r="L137" s="251"/>
    </row>
    <row r="138" spans="1:12" s="243" customFormat="1">
      <c r="A138" s="251"/>
      <c r="B138" s="251"/>
      <c r="C138" s="251"/>
      <c r="D138" s="251"/>
      <c r="E138" s="251"/>
      <c r="F138" s="251"/>
      <c r="G138" s="251"/>
      <c r="H138" s="251"/>
      <c r="I138" s="251"/>
      <c r="J138" s="251"/>
      <c r="K138" s="251"/>
      <c r="L138" s="251"/>
    </row>
    <row r="139" spans="1:12" s="243" customFormat="1">
      <c r="A139" s="251"/>
      <c r="B139" s="251"/>
      <c r="C139" s="251"/>
      <c r="D139" s="251"/>
      <c r="E139" s="251"/>
      <c r="F139" s="251"/>
      <c r="G139" s="251"/>
      <c r="H139" s="251"/>
      <c r="I139" s="251"/>
      <c r="J139" s="251"/>
      <c r="K139" s="251"/>
      <c r="L139" s="251"/>
    </row>
    <row r="140" spans="1:12" s="243" customFormat="1">
      <c r="A140" s="251"/>
      <c r="B140" s="251"/>
      <c r="C140" s="251"/>
      <c r="D140" s="251"/>
      <c r="E140" s="251"/>
      <c r="F140" s="251"/>
      <c r="G140" s="251"/>
      <c r="H140" s="251"/>
      <c r="I140" s="251"/>
      <c r="J140" s="251"/>
      <c r="K140" s="251"/>
      <c r="L140" s="251"/>
    </row>
    <row r="141" spans="1:12" s="243" customFormat="1">
      <c r="A141" s="251"/>
      <c r="B141" s="251"/>
      <c r="C141" s="251"/>
      <c r="D141" s="251"/>
      <c r="E141" s="251"/>
      <c r="F141" s="251"/>
      <c r="G141" s="251"/>
      <c r="H141" s="251"/>
      <c r="I141" s="251"/>
      <c r="J141" s="251"/>
      <c r="K141" s="251"/>
      <c r="L141" s="251"/>
    </row>
    <row r="142" spans="1:12" s="243" customFormat="1">
      <c r="A142" s="251"/>
      <c r="B142" s="251"/>
      <c r="C142" s="251"/>
      <c r="D142" s="251"/>
      <c r="E142" s="251"/>
      <c r="F142" s="251"/>
      <c r="G142" s="251"/>
      <c r="H142" s="251"/>
      <c r="I142" s="251"/>
      <c r="J142" s="251"/>
      <c r="K142" s="251"/>
      <c r="L142" s="251"/>
    </row>
    <row r="143" spans="1:12" s="243" customFormat="1">
      <c r="A143" s="251"/>
      <c r="B143" s="251"/>
      <c r="C143" s="251"/>
      <c r="D143" s="251"/>
      <c r="E143" s="251"/>
      <c r="F143" s="251"/>
      <c r="G143" s="251"/>
      <c r="H143" s="251"/>
      <c r="I143" s="251"/>
      <c r="J143" s="251"/>
      <c r="K143" s="251"/>
      <c r="L143" s="251"/>
    </row>
    <row r="144" spans="1:12" s="243" customFormat="1">
      <c r="A144" s="251"/>
      <c r="B144" s="251"/>
      <c r="C144" s="251"/>
      <c r="D144" s="251"/>
      <c r="E144" s="251"/>
      <c r="F144" s="251"/>
      <c r="G144" s="251"/>
      <c r="H144" s="251"/>
      <c r="I144" s="251"/>
      <c r="J144" s="251"/>
      <c r="K144" s="251"/>
      <c r="L144" s="251"/>
    </row>
    <row r="145" spans="1:12" s="243" customFormat="1">
      <c r="A145" s="251"/>
      <c r="B145" s="251"/>
      <c r="C145" s="251"/>
      <c r="D145" s="251"/>
      <c r="E145" s="251"/>
      <c r="F145" s="251"/>
      <c r="G145" s="251"/>
      <c r="H145" s="251"/>
      <c r="I145" s="251"/>
      <c r="J145" s="251"/>
      <c r="K145" s="251"/>
      <c r="L145" s="251"/>
    </row>
    <row r="146" spans="1:12" s="243" customFormat="1">
      <c r="A146" s="251"/>
      <c r="B146" s="251"/>
      <c r="C146" s="251"/>
      <c r="D146" s="251"/>
      <c r="E146" s="251"/>
      <c r="F146" s="251"/>
      <c r="G146" s="251"/>
      <c r="H146" s="251"/>
      <c r="I146" s="251"/>
      <c r="J146" s="251"/>
      <c r="K146" s="251"/>
      <c r="L146" s="251"/>
    </row>
    <row r="147" spans="1:12" s="243" customFormat="1">
      <c r="A147" s="251"/>
      <c r="B147" s="251"/>
      <c r="C147" s="251"/>
      <c r="D147" s="251"/>
      <c r="E147" s="251"/>
      <c r="F147" s="251"/>
      <c r="G147" s="251"/>
      <c r="H147" s="251"/>
      <c r="I147" s="251"/>
      <c r="J147" s="251"/>
      <c r="K147" s="251"/>
      <c r="L147" s="251"/>
    </row>
    <row r="148" spans="1:12" s="243" customFormat="1">
      <c r="A148" s="251"/>
      <c r="B148" s="251"/>
      <c r="C148" s="251"/>
      <c r="D148" s="251"/>
      <c r="E148" s="251"/>
      <c r="F148" s="251"/>
      <c r="G148" s="251"/>
      <c r="H148" s="251"/>
      <c r="I148" s="251"/>
      <c r="J148" s="251"/>
      <c r="K148" s="251"/>
      <c r="L148" s="251"/>
    </row>
    <row r="149" spans="1:12" s="243" customFormat="1">
      <c r="A149" s="251"/>
      <c r="B149" s="251"/>
      <c r="C149" s="251"/>
      <c r="D149" s="251"/>
      <c r="E149" s="251"/>
      <c r="F149" s="251"/>
      <c r="G149" s="251"/>
      <c r="H149" s="251"/>
      <c r="I149" s="251"/>
      <c r="J149" s="251"/>
      <c r="K149" s="251"/>
      <c r="L149" s="251"/>
    </row>
    <row r="150" spans="1:12" s="243" customFormat="1">
      <c r="A150" s="251"/>
      <c r="B150" s="251"/>
      <c r="C150" s="251"/>
      <c r="D150" s="251"/>
      <c r="E150" s="251"/>
      <c r="F150" s="251"/>
      <c r="G150" s="251"/>
      <c r="H150" s="251"/>
      <c r="I150" s="251"/>
      <c r="J150" s="251"/>
      <c r="K150" s="251"/>
      <c r="L150" s="251"/>
    </row>
    <row r="151" spans="1:12" s="243" customFormat="1">
      <c r="A151" s="251"/>
      <c r="B151" s="251"/>
      <c r="C151" s="251"/>
      <c r="D151" s="251"/>
      <c r="E151" s="251"/>
      <c r="F151" s="251"/>
      <c r="G151" s="251"/>
      <c r="H151" s="251"/>
      <c r="I151" s="251"/>
      <c r="J151" s="251"/>
      <c r="K151" s="251"/>
      <c r="L151" s="251"/>
    </row>
    <row r="152" spans="1:12" s="243" customFormat="1">
      <c r="A152" s="251"/>
      <c r="B152" s="251"/>
      <c r="C152" s="251"/>
      <c r="D152" s="251"/>
      <c r="E152" s="251"/>
      <c r="F152" s="251"/>
      <c r="G152" s="251"/>
      <c r="H152" s="251"/>
      <c r="I152" s="251"/>
      <c r="J152" s="251"/>
      <c r="K152" s="251"/>
      <c r="L152" s="251"/>
    </row>
    <row r="153" spans="1:12" s="243" customFormat="1">
      <c r="A153" s="251"/>
      <c r="B153" s="251"/>
      <c r="C153" s="251"/>
      <c r="D153" s="251"/>
      <c r="E153" s="251"/>
      <c r="F153" s="251"/>
      <c r="G153" s="251"/>
      <c r="H153" s="251"/>
      <c r="I153" s="251"/>
      <c r="J153" s="251"/>
      <c r="K153" s="251"/>
      <c r="L153" s="251"/>
    </row>
    <row r="154" spans="1:12" s="243" customFormat="1">
      <c r="A154" s="251"/>
      <c r="B154" s="251"/>
      <c r="C154" s="251"/>
      <c r="D154" s="251"/>
      <c r="E154" s="251"/>
      <c r="F154" s="251"/>
      <c r="G154" s="251"/>
      <c r="H154" s="251"/>
      <c r="I154" s="251"/>
      <c r="J154" s="251"/>
      <c r="K154" s="251"/>
      <c r="L154" s="251"/>
    </row>
    <row r="155" spans="1:12" s="243" customFormat="1">
      <c r="A155" s="251"/>
      <c r="B155" s="251"/>
      <c r="C155" s="251"/>
      <c r="D155" s="251"/>
      <c r="E155" s="251"/>
      <c r="F155" s="251"/>
      <c r="G155" s="251"/>
      <c r="H155" s="251"/>
      <c r="I155" s="251"/>
      <c r="J155" s="251"/>
      <c r="K155" s="251"/>
      <c r="L155" s="251"/>
    </row>
    <row r="156" spans="1:12" s="243" customFormat="1">
      <c r="A156" s="251"/>
      <c r="B156" s="251"/>
      <c r="C156" s="251"/>
      <c r="D156" s="251"/>
      <c r="E156" s="251"/>
      <c r="F156" s="251"/>
      <c r="G156" s="251"/>
      <c r="H156" s="251"/>
      <c r="I156" s="251"/>
      <c r="J156" s="251"/>
      <c r="K156" s="251"/>
      <c r="L156" s="251"/>
    </row>
    <row r="157" spans="1:12" s="243" customFormat="1">
      <c r="A157" s="251"/>
      <c r="B157" s="251"/>
      <c r="C157" s="251"/>
      <c r="D157" s="251"/>
      <c r="E157" s="251"/>
      <c r="F157" s="251"/>
      <c r="G157" s="251"/>
      <c r="H157" s="251"/>
      <c r="I157" s="251"/>
      <c r="J157" s="251"/>
      <c r="K157" s="251"/>
      <c r="L157" s="251"/>
    </row>
    <row r="158" spans="1:12" s="243" customFormat="1">
      <c r="A158" s="251"/>
      <c r="B158" s="251"/>
      <c r="C158" s="251"/>
      <c r="D158" s="251"/>
      <c r="E158" s="251"/>
      <c r="F158" s="251"/>
      <c r="G158" s="251"/>
      <c r="H158" s="251"/>
      <c r="I158" s="251"/>
      <c r="J158" s="251"/>
      <c r="K158" s="251"/>
      <c r="L158" s="251"/>
    </row>
    <row r="159" spans="1:12" s="243" customFormat="1">
      <c r="A159" s="251"/>
      <c r="B159" s="251"/>
      <c r="C159" s="251"/>
      <c r="D159" s="251"/>
      <c r="E159" s="251"/>
      <c r="F159" s="251"/>
      <c r="G159" s="251"/>
      <c r="H159" s="251"/>
      <c r="I159" s="251"/>
      <c r="J159" s="251"/>
      <c r="K159" s="251"/>
      <c r="L159" s="251"/>
    </row>
    <row r="160" spans="1:12" s="243" customFormat="1" ht="15" customHeight="1">
      <c r="A160" s="251"/>
      <c r="B160" s="251"/>
      <c r="C160" s="251"/>
      <c r="D160" s="251"/>
      <c r="E160" s="251"/>
      <c r="F160" s="251"/>
      <c r="G160" s="251"/>
      <c r="H160" s="251"/>
      <c r="I160" s="251"/>
      <c r="J160" s="251"/>
      <c r="K160" s="251"/>
      <c r="L160" s="251"/>
    </row>
    <row r="161" spans="1:12" s="243" customFormat="1">
      <c r="A161" s="251"/>
      <c r="B161" s="251"/>
      <c r="C161" s="251"/>
      <c r="D161" s="251"/>
      <c r="E161" s="251"/>
      <c r="F161" s="251"/>
      <c r="G161" s="251"/>
      <c r="H161" s="251"/>
      <c r="I161" s="251"/>
      <c r="J161" s="251"/>
      <c r="K161" s="251"/>
      <c r="L161" s="251"/>
    </row>
    <row r="162" spans="1:12" s="243" customFormat="1">
      <c r="A162" s="251"/>
      <c r="B162" s="251"/>
      <c r="C162" s="251"/>
      <c r="D162" s="251"/>
      <c r="E162" s="251"/>
      <c r="F162" s="251"/>
      <c r="G162" s="251"/>
      <c r="H162" s="251"/>
      <c r="I162" s="251"/>
      <c r="J162" s="251"/>
      <c r="K162" s="251"/>
      <c r="L162" s="251"/>
    </row>
    <row r="163" spans="1:12" s="243" customFormat="1">
      <c r="A163" s="251"/>
      <c r="B163" s="251"/>
      <c r="C163" s="251"/>
      <c r="D163" s="251"/>
      <c r="E163" s="251"/>
      <c r="F163" s="251"/>
      <c r="G163" s="251"/>
      <c r="H163" s="251"/>
      <c r="I163" s="251"/>
      <c r="J163" s="251"/>
      <c r="K163" s="251"/>
      <c r="L163" s="251"/>
    </row>
    <row r="164" spans="1:12" s="243" customFormat="1">
      <c r="A164" s="251"/>
      <c r="B164" s="251"/>
      <c r="C164" s="251"/>
      <c r="D164" s="251"/>
      <c r="E164" s="251"/>
      <c r="F164" s="251"/>
      <c r="G164" s="251"/>
      <c r="H164" s="251"/>
      <c r="I164" s="251"/>
      <c r="J164" s="251"/>
      <c r="K164" s="251"/>
      <c r="L164" s="251"/>
    </row>
    <row r="165" spans="1:12" s="243" customFormat="1">
      <c r="A165" s="251"/>
      <c r="B165" s="251"/>
      <c r="C165" s="251"/>
      <c r="D165" s="251"/>
      <c r="E165" s="251"/>
      <c r="F165" s="251"/>
      <c r="G165" s="251"/>
      <c r="H165" s="251"/>
      <c r="I165" s="251"/>
      <c r="J165" s="251"/>
      <c r="K165" s="251"/>
      <c r="L165" s="251"/>
    </row>
    <row r="166" spans="1:12" s="243" customFormat="1">
      <c r="A166" s="251"/>
      <c r="B166" s="251"/>
      <c r="C166" s="251"/>
      <c r="D166" s="251"/>
      <c r="E166" s="251"/>
      <c r="F166" s="251"/>
      <c r="G166" s="251"/>
      <c r="H166" s="251"/>
      <c r="I166" s="251"/>
      <c r="J166" s="251"/>
      <c r="K166" s="251"/>
      <c r="L166" s="251"/>
    </row>
    <row r="167" spans="1:12" s="243" customFormat="1">
      <c r="A167" s="251"/>
      <c r="B167" s="251"/>
      <c r="C167" s="251"/>
      <c r="D167" s="251"/>
      <c r="E167" s="251"/>
      <c r="F167" s="251"/>
      <c r="G167" s="251"/>
      <c r="H167" s="251"/>
      <c r="I167" s="251"/>
      <c r="J167" s="251"/>
      <c r="K167" s="251"/>
      <c r="L167" s="251"/>
    </row>
    <row r="168" spans="1:12" s="243" customFormat="1">
      <c r="A168" s="251"/>
      <c r="B168" s="251"/>
      <c r="C168" s="251"/>
      <c r="D168" s="251"/>
      <c r="E168" s="251"/>
      <c r="F168" s="251"/>
      <c r="G168" s="251"/>
      <c r="H168" s="251"/>
      <c r="I168" s="251"/>
      <c r="J168" s="251"/>
      <c r="K168" s="251"/>
      <c r="L168" s="251"/>
    </row>
    <row r="169" spans="1:12" s="243" customFormat="1">
      <c r="A169" s="251"/>
      <c r="B169" s="251"/>
      <c r="C169" s="251"/>
      <c r="D169" s="251"/>
      <c r="E169" s="251"/>
      <c r="F169" s="251"/>
      <c r="G169" s="251"/>
      <c r="H169" s="251"/>
      <c r="I169" s="251"/>
      <c r="J169" s="251"/>
      <c r="K169" s="251"/>
      <c r="L169" s="251"/>
    </row>
    <row r="170" spans="1:12" s="243" customFormat="1">
      <c r="A170" s="251"/>
      <c r="B170" s="251"/>
      <c r="C170" s="251"/>
      <c r="D170" s="251"/>
      <c r="E170" s="251"/>
      <c r="F170" s="251"/>
      <c r="G170" s="251"/>
      <c r="H170" s="251"/>
      <c r="I170" s="251"/>
      <c r="J170" s="251"/>
      <c r="K170" s="251"/>
      <c r="L170" s="251"/>
    </row>
    <row r="171" spans="1:12" s="243" customFormat="1">
      <c r="A171" s="251"/>
      <c r="B171" s="251"/>
      <c r="C171" s="251"/>
      <c r="D171" s="251"/>
      <c r="E171" s="251"/>
      <c r="F171" s="251"/>
      <c r="G171" s="251"/>
      <c r="H171" s="251"/>
      <c r="I171" s="251"/>
      <c r="J171" s="251"/>
      <c r="K171" s="251"/>
      <c r="L171" s="251"/>
    </row>
    <row r="172" spans="1:12" s="243" customFormat="1">
      <c r="A172" s="251"/>
      <c r="B172" s="251"/>
      <c r="C172" s="251"/>
      <c r="D172" s="251"/>
      <c r="E172" s="251"/>
      <c r="F172" s="251"/>
      <c r="G172" s="251"/>
      <c r="H172" s="251"/>
      <c r="I172" s="251"/>
      <c r="J172" s="251"/>
      <c r="K172" s="251"/>
      <c r="L172" s="251"/>
    </row>
    <row r="173" spans="1:12" s="243" customFormat="1">
      <c r="A173" s="251"/>
      <c r="B173" s="251"/>
      <c r="C173" s="251"/>
      <c r="D173" s="251"/>
      <c r="E173" s="251"/>
      <c r="F173" s="251"/>
      <c r="G173" s="251"/>
      <c r="H173" s="251"/>
      <c r="I173" s="251"/>
      <c r="J173" s="251"/>
      <c r="K173" s="251"/>
      <c r="L173" s="251"/>
    </row>
    <row r="174" spans="1:12" s="243" customFormat="1">
      <c r="A174" s="251"/>
      <c r="B174" s="251"/>
      <c r="C174" s="251"/>
      <c r="D174" s="251"/>
      <c r="E174" s="251"/>
      <c r="F174" s="251"/>
      <c r="G174" s="251"/>
      <c r="H174" s="251"/>
      <c r="I174" s="251"/>
      <c r="J174" s="251"/>
      <c r="K174" s="251"/>
      <c r="L174" s="251"/>
    </row>
    <row r="175" spans="1:12" s="243" customFormat="1">
      <c r="A175" s="251"/>
      <c r="B175" s="251"/>
      <c r="C175" s="251"/>
      <c r="D175" s="251"/>
      <c r="E175" s="251"/>
      <c r="F175" s="251"/>
      <c r="G175" s="251"/>
      <c r="H175" s="251"/>
      <c r="I175" s="251"/>
      <c r="J175" s="251"/>
      <c r="K175" s="251"/>
      <c r="L175" s="251"/>
    </row>
    <row r="176" spans="1:12" s="243" customFormat="1">
      <c r="A176" s="251"/>
      <c r="B176" s="251"/>
      <c r="C176" s="251"/>
      <c r="D176" s="251"/>
      <c r="E176" s="251"/>
      <c r="F176" s="251"/>
      <c r="G176" s="251"/>
      <c r="H176" s="251"/>
      <c r="I176" s="251"/>
      <c r="J176" s="251"/>
      <c r="K176" s="251"/>
      <c r="L176" s="251"/>
    </row>
    <row r="177" spans="1:12" s="243" customFormat="1">
      <c r="A177" s="251"/>
      <c r="B177" s="251"/>
      <c r="C177" s="251"/>
      <c r="D177" s="251"/>
      <c r="E177" s="251"/>
      <c r="F177" s="251"/>
      <c r="G177" s="251"/>
      <c r="H177" s="251"/>
      <c r="I177" s="251"/>
      <c r="J177" s="251"/>
      <c r="K177" s="251"/>
      <c r="L177" s="251"/>
    </row>
    <row r="178" spans="1:12" s="243" customFormat="1">
      <c r="A178" s="251"/>
      <c r="B178" s="251"/>
      <c r="C178" s="251"/>
      <c r="D178" s="251"/>
      <c r="E178" s="251"/>
      <c r="F178" s="251"/>
      <c r="G178" s="251"/>
      <c r="H178" s="251"/>
      <c r="I178" s="251"/>
      <c r="J178" s="251"/>
      <c r="K178" s="251"/>
      <c r="L178" s="251"/>
    </row>
    <row r="179" spans="1:12" s="243" customFormat="1">
      <c r="A179" s="251"/>
      <c r="B179" s="251"/>
      <c r="C179" s="251"/>
      <c r="D179" s="251"/>
      <c r="E179" s="251"/>
      <c r="F179" s="251"/>
      <c r="G179" s="251"/>
      <c r="H179" s="251"/>
      <c r="I179" s="251"/>
      <c r="J179" s="251"/>
      <c r="K179" s="251"/>
      <c r="L179" s="251"/>
    </row>
    <row r="180" spans="1:12" s="243" customFormat="1">
      <c r="A180" s="251"/>
      <c r="B180" s="251"/>
      <c r="C180" s="251"/>
      <c r="D180" s="251"/>
      <c r="E180" s="251"/>
      <c r="F180" s="251"/>
      <c r="G180" s="251"/>
      <c r="H180" s="251"/>
      <c r="I180" s="251"/>
      <c r="J180" s="251"/>
      <c r="K180" s="251"/>
      <c r="L180" s="251"/>
    </row>
    <row r="181" spans="1:12" s="243" customFormat="1">
      <c r="A181" s="251"/>
      <c r="B181" s="251"/>
      <c r="C181" s="251"/>
      <c r="D181" s="251"/>
      <c r="E181" s="251"/>
      <c r="F181" s="251"/>
      <c r="G181" s="251"/>
      <c r="H181" s="251"/>
      <c r="I181" s="251"/>
      <c r="J181" s="251"/>
      <c r="K181" s="251"/>
      <c r="L181" s="251"/>
    </row>
    <row r="182" spans="1:12" s="243" customFormat="1">
      <c r="A182" s="251"/>
      <c r="B182" s="251"/>
      <c r="C182" s="251"/>
      <c r="D182" s="251"/>
      <c r="E182" s="251"/>
      <c r="F182" s="251"/>
      <c r="G182" s="251"/>
      <c r="H182" s="251"/>
      <c r="I182" s="251"/>
      <c r="J182" s="251"/>
      <c r="K182" s="251"/>
      <c r="L182" s="251"/>
    </row>
    <row r="183" spans="1:12" s="243" customFormat="1">
      <c r="A183" s="251"/>
      <c r="B183" s="251"/>
      <c r="C183" s="251"/>
      <c r="D183" s="251"/>
      <c r="E183" s="251"/>
      <c r="F183" s="251"/>
      <c r="G183" s="251"/>
      <c r="H183" s="251"/>
      <c r="I183" s="251"/>
      <c r="J183" s="251"/>
      <c r="K183" s="251"/>
      <c r="L183" s="251"/>
    </row>
    <row r="184" spans="1:12" s="243" customFormat="1">
      <c r="A184" s="251"/>
      <c r="B184" s="251"/>
      <c r="C184" s="251"/>
      <c r="D184" s="251"/>
      <c r="E184" s="251"/>
      <c r="F184" s="251"/>
      <c r="G184" s="251"/>
      <c r="H184" s="251"/>
      <c r="I184" s="251"/>
      <c r="J184" s="251"/>
      <c r="K184" s="251"/>
      <c r="L184" s="251"/>
    </row>
    <row r="185" spans="1:12" s="243" customFormat="1">
      <c r="A185" s="251"/>
      <c r="B185" s="251"/>
      <c r="C185" s="251"/>
      <c r="D185" s="251"/>
      <c r="E185" s="251"/>
      <c r="F185" s="251"/>
      <c r="G185" s="251"/>
      <c r="H185" s="251"/>
      <c r="I185" s="251"/>
      <c r="J185" s="251"/>
      <c r="K185" s="251"/>
      <c r="L185" s="251"/>
    </row>
    <row r="186" spans="1:12" s="243" customFormat="1">
      <c r="A186" s="251"/>
      <c r="B186" s="251"/>
      <c r="C186" s="251"/>
      <c r="D186" s="251"/>
      <c r="E186" s="251"/>
      <c r="F186" s="251"/>
      <c r="G186" s="251"/>
      <c r="H186" s="251"/>
      <c r="I186" s="251"/>
      <c r="J186" s="251"/>
      <c r="K186" s="251"/>
      <c r="L186" s="251"/>
    </row>
    <row r="187" spans="1:12" s="243" customFormat="1">
      <c r="A187" s="251"/>
      <c r="B187" s="251"/>
      <c r="C187" s="251"/>
      <c r="D187" s="251"/>
      <c r="E187" s="251"/>
      <c r="F187" s="251"/>
      <c r="G187" s="251"/>
      <c r="H187" s="251"/>
      <c r="I187" s="251"/>
      <c r="J187" s="251"/>
      <c r="K187" s="251"/>
      <c r="L187" s="251"/>
    </row>
    <row r="188" spans="1:12" s="243" customFormat="1">
      <c r="A188" s="251"/>
      <c r="B188" s="251"/>
      <c r="C188" s="251"/>
      <c r="D188" s="251"/>
      <c r="E188" s="251"/>
      <c r="F188" s="251"/>
      <c r="G188" s="251"/>
      <c r="H188" s="251"/>
      <c r="I188" s="251"/>
      <c r="J188" s="251"/>
      <c r="K188" s="251"/>
      <c r="L188" s="251"/>
    </row>
    <row r="189" spans="1:12" s="243" customFormat="1">
      <c r="A189" s="251"/>
      <c r="B189" s="251"/>
      <c r="C189" s="251"/>
      <c r="D189" s="251"/>
      <c r="E189" s="251"/>
      <c r="F189" s="251"/>
      <c r="G189" s="251"/>
      <c r="H189" s="251"/>
      <c r="I189" s="251"/>
      <c r="J189" s="251"/>
      <c r="K189" s="251"/>
      <c r="L189" s="251"/>
    </row>
    <row r="190" spans="1:12" s="243" customFormat="1">
      <c r="A190" s="251"/>
      <c r="B190" s="251"/>
      <c r="C190" s="251"/>
      <c r="D190" s="251"/>
      <c r="E190" s="251"/>
      <c r="F190" s="251"/>
      <c r="G190" s="251"/>
      <c r="H190" s="251"/>
      <c r="I190" s="251"/>
      <c r="J190" s="251"/>
      <c r="K190" s="251"/>
      <c r="L190" s="251"/>
    </row>
    <row r="191" spans="1:12" s="243" customFormat="1">
      <c r="A191" s="251"/>
      <c r="B191" s="251"/>
      <c r="C191" s="251"/>
      <c r="D191" s="251"/>
      <c r="E191" s="251"/>
      <c r="F191" s="251"/>
      <c r="G191" s="251"/>
      <c r="H191" s="251"/>
      <c r="I191" s="251"/>
      <c r="J191" s="251"/>
      <c r="K191" s="251"/>
      <c r="L191" s="251"/>
    </row>
    <row r="192" spans="1:12" s="243" customFormat="1">
      <c r="A192" s="251"/>
      <c r="B192" s="251"/>
      <c r="C192" s="251"/>
      <c r="D192" s="251"/>
      <c r="E192" s="251"/>
      <c r="F192" s="251"/>
      <c r="G192" s="251"/>
      <c r="H192" s="251"/>
      <c r="I192" s="251"/>
      <c r="J192" s="251"/>
      <c r="K192" s="251"/>
      <c r="L192" s="251"/>
    </row>
    <row r="193" spans="1:12" s="243" customFormat="1">
      <c r="A193" s="251"/>
      <c r="B193" s="251"/>
      <c r="C193" s="251"/>
      <c r="D193" s="251"/>
      <c r="E193" s="251"/>
      <c r="F193" s="251"/>
      <c r="G193" s="251"/>
      <c r="H193" s="251"/>
      <c r="I193" s="251"/>
      <c r="J193" s="251"/>
      <c r="K193" s="251"/>
      <c r="L193" s="251"/>
    </row>
    <row r="194" spans="1:12" s="243" customFormat="1">
      <c r="A194" s="251"/>
      <c r="B194" s="251"/>
      <c r="C194" s="251"/>
      <c r="D194" s="251"/>
      <c r="E194" s="251"/>
      <c r="F194" s="251"/>
      <c r="G194" s="251"/>
      <c r="H194" s="251"/>
      <c r="I194" s="251"/>
      <c r="J194" s="251"/>
      <c r="K194" s="251"/>
      <c r="L194" s="251"/>
    </row>
    <row r="195" spans="1:12" s="243" customFormat="1">
      <c r="A195" s="251"/>
      <c r="B195" s="251"/>
      <c r="C195" s="251"/>
      <c r="D195" s="251"/>
      <c r="E195" s="251"/>
      <c r="F195" s="251"/>
      <c r="G195" s="251"/>
      <c r="H195" s="251"/>
      <c r="I195" s="251"/>
      <c r="J195" s="251"/>
      <c r="K195" s="251"/>
      <c r="L195" s="251"/>
    </row>
    <row r="196" spans="1:12" s="243" customFormat="1">
      <c r="A196" s="251"/>
      <c r="B196" s="251"/>
      <c r="C196" s="251"/>
      <c r="D196" s="251"/>
      <c r="E196" s="251"/>
      <c r="F196" s="251"/>
      <c r="G196" s="251"/>
      <c r="H196" s="251"/>
      <c r="I196" s="251"/>
      <c r="J196" s="251"/>
      <c r="K196" s="251"/>
      <c r="L196" s="251"/>
    </row>
    <row r="197" spans="1:12" s="243" customFormat="1">
      <c r="A197" s="251"/>
      <c r="B197" s="251"/>
      <c r="C197" s="251"/>
      <c r="D197" s="251"/>
      <c r="E197" s="251"/>
      <c r="F197" s="251"/>
      <c r="G197" s="251"/>
      <c r="H197" s="251"/>
      <c r="I197" s="251"/>
      <c r="J197" s="251"/>
      <c r="K197" s="251"/>
      <c r="L197" s="251"/>
    </row>
    <row r="198" spans="1:12" s="243" customFormat="1">
      <c r="A198" s="251"/>
      <c r="B198" s="251"/>
      <c r="C198" s="251"/>
      <c r="D198" s="251"/>
      <c r="E198" s="251"/>
      <c r="F198" s="251"/>
      <c r="G198" s="251"/>
      <c r="H198" s="251"/>
      <c r="I198" s="251"/>
      <c r="J198" s="251"/>
      <c r="K198" s="251"/>
      <c r="L198" s="251"/>
    </row>
    <row r="199" spans="1:12" s="243" customFormat="1">
      <c r="A199" s="251"/>
      <c r="B199" s="251"/>
      <c r="C199" s="251"/>
      <c r="D199" s="251"/>
      <c r="E199" s="251"/>
      <c r="F199" s="251"/>
      <c r="G199" s="251"/>
      <c r="H199" s="251"/>
      <c r="I199" s="251"/>
      <c r="J199" s="251"/>
      <c r="K199" s="251"/>
      <c r="L199" s="251"/>
    </row>
    <row r="200" spans="1:12" s="243" customFormat="1">
      <c r="A200" s="251"/>
      <c r="B200" s="251"/>
      <c r="C200" s="251"/>
      <c r="D200" s="251"/>
      <c r="E200" s="251"/>
      <c r="F200" s="251"/>
      <c r="G200" s="251"/>
      <c r="H200" s="251"/>
      <c r="I200" s="251"/>
      <c r="J200" s="251"/>
      <c r="K200" s="251"/>
      <c r="L200" s="251"/>
    </row>
    <row r="201" spans="1:12" s="243" customFormat="1">
      <c r="A201" s="251"/>
      <c r="B201" s="251"/>
      <c r="C201" s="251"/>
      <c r="D201" s="251"/>
      <c r="E201" s="251"/>
      <c r="F201" s="251"/>
      <c r="G201" s="251"/>
      <c r="H201" s="251"/>
      <c r="I201" s="251"/>
      <c r="J201" s="251"/>
      <c r="K201" s="251"/>
      <c r="L201" s="251"/>
    </row>
    <row r="202" spans="1:12" s="243" customFormat="1">
      <c r="A202" s="251"/>
      <c r="B202" s="251"/>
      <c r="C202" s="251"/>
      <c r="D202" s="251"/>
      <c r="E202" s="251"/>
      <c r="F202" s="251"/>
      <c r="G202" s="251"/>
      <c r="H202" s="251"/>
      <c r="I202" s="251"/>
      <c r="J202" s="251"/>
      <c r="K202" s="251"/>
      <c r="L202" s="251"/>
    </row>
    <row r="203" spans="1:12" s="243" customFormat="1">
      <c r="A203" s="251"/>
      <c r="B203" s="251"/>
      <c r="C203" s="251"/>
      <c r="D203" s="251"/>
      <c r="E203" s="251"/>
      <c r="F203" s="251"/>
      <c r="G203" s="251"/>
      <c r="H203" s="251"/>
      <c r="I203" s="251"/>
      <c r="J203" s="251"/>
      <c r="K203" s="251"/>
      <c r="L203" s="251"/>
    </row>
    <row r="204" spans="1:12" s="243" customFormat="1">
      <c r="A204" s="251"/>
      <c r="B204" s="251"/>
      <c r="C204" s="251"/>
      <c r="D204" s="251"/>
      <c r="E204" s="251"/>
      <c r="F204" s="251"/>
      <c r="G204" s="251"/>
      <c r="H204" s="251"/>
      <c r="I204" s="251"/>
      <c r="J204" s="251"/>
      <c r="K204" s="251"/>
      <c r="L204" s="251"/>
    </row>
    <row r="205" spans="1:12" s="243" customFormat="1">
      <c r="A205" s="251"/>
      <c r="B205" s="251"/>
      <c r="C205" s="251"/>
      <c r="D205" s="251"/>
      <c r="E205" s="251"/>
      <c r="F205" s="251"/>
      <c r="G205" s="251"/>
      <c r="H205" s="251"/>
      <c r="I205" s="251"/>
      <c r="J205" s="251"/>
      <c r="K205" s="251"/>
      <c r="L205" s="251"/>
    </row>
    <row r="206" spans="1:12" s="243" customFormat="1">
      <c r="A206" s="251"/>
      <c r="B206" s="251"/>
      <c r="C206" s="251"/>
      <c r="D206" s="251"/>
      <c r="E206" s="251"/>
      <c r="F206" s="251"/>
      <c r="G206" s="251"/>
      <c r="H206" s="251"/>
      <c r="I206" s="251"/>
      <c r="J206" s="251"/>
      <c r="K206" s="251"/>
      <c r="L206" s="251"/>
    </row>
    <row r="207" spans="1:12" s="243" customFormat="1">
      <c r="A207" s="251"/>
      <c r="B207" s="251"/>
      <c r="C207" s="251"/>
      <c r="D207" s="251"/>
      <c r="E207" s="251"/>
      <c r="F207" s="251"/>
      <c r="G207" s="251"/>
      <c r="H207" s="251"/>
      <c r="I207" s="251"/>
      <c r="J207" s="251"/>
      <c r="K207" s="251"/>
      <c r="L207" s="251"/>
    </row>
    <row r="208" spans="1:12" s="243" customFormat="1" ht="25.5" customHeight="1">
      <c r="A208" s="251"/>
      <c r="B208" s="251"/>
      <c r="C208" s="251"/>
      <c r="D208" s="251"/>
      <c r="E208" s="251"/>
      <c r="F208" s="251"/>
      <c r="G208" s="251"/>
      <c r="H208" s="251"/>
      <c r="I208" s="251"/>
      <c r="J208" s="251"/>
      <c r="K208" s="251"/>
      <c r="L208" s="251"/>
    </row>
    <row r="209" spans="1:12" s="243" customFormat="1">
      <c r="A209" s="251"/>
      <c r="B209" s="251"/>
      <c r="C209" s="251"/>
      <c r="D209" s="251"/>
      <c r="E209" s="251"/>
      <c r="F209" s="251"/>
      <c r="G209" s="251"/>
      <c r="H209" s="251"/>
      <c r="I209" s="251"/>
      <c r="J209" s="251"/>
      <c r="K209" s="251"/>
      <c r="L209" s="251"/>
    </row>
    <row r="210" spans="1:12" s="243" customFormat="1">
      <c r="A210" s="251"/>
      <c r="B210" s="251"/>
      <c r="C210" s="251"/>
      <c r="D210" s="251"/>
      <c r="E210" s="251"/>
      <c r="F210" s="251"/>
      <c r="G210" s="251"/>
      <c r="H210" s="251"/>
      <c r="I210" s="251"/>
      <c r="J210" s="251"/>
      <c r="K210" s="251"/>
      <c r="L210" s="251"/>
    </row>
    <row r="211" spans="1:12" s="243" customFormat="1">
      <c r="A211" s="251"/>
      <c r="B211" s="251"/>
      <c r="C211" s="251"/>
      <c r="D211" s="251"/>
      <c r="E211" s="251"/>
      <c r="F211" s="251"/>
      <c r="G211" s="251"/>
      <c r="H211" s="251"/>
      <c r="I211" s="251"/>
      <c r="J211" s="251"/>
      <c r="K211" s="251"/>
      <c r="L211" s="251"/>
    </row>
    <row r="212" spans="1:12" s="243" customFormat="1">
      <c r="A212" s="251"/>
      <c r="B212" s="251"/>
      <c r="C212" s="251"/>
      <c r="D212" s="251"/>
      <c r="E212" s="251"/>
      <c r="F212" s="251"/>
      <c r="G212" s="251"/>
      <c r="H212" s="251"/>
      <c r="I212" s="251"/>
      <c r="J212" s="251"/>
      <c r="K212" s="251"/>
      <c r="L212" s="251"/>
    </row>
    <row r="213" spans="1:12" s="243" customFormat="1">
      <c r="A213" s="251"/>
      <c r="B213" s="251"/>
      <c r="C213" s="251"/>
      <c r="D213" s="251"/>
      <c r="E213" s="251"/>
      <c r="F213" s="251"/>
      <c r="G213" s="251"/>
      <c r="H213" s="251"/>
      <c r="I213" s="251"/>
      <c r="J213" s="251"/>
      <c r="K213" s="251"/>
      <c r="L213" s="251"/>
    </row>
    <row r="214" spans="1:12" s="243" customFormat="1">
      <c r="A214" s="251"/>
      <c r="B214" s="251"/>
      <c r="C214" s="251"/>
      <c r="D214" s="251"/>
      <c r="E214" s="251"/>
      <c r="F214" s="251"/>
      <c r="G214" s="251"/>
      <c r="H214" s="251"/>
      <c r="I214" s="251"/>
      <c r="J214" s="251"/>
      <c r="K214" s="251"/>
      <c r="L214" s="251"/>
    </row>
    <row r="215" spans="1:12" s="243" customFormat="1">
      <c r="A215" s="251"/>
      <c r="B215" s="251"/>
      <c r="C215" s="251"/>
      <c r="D215" s="251"/>
      <c r="E215" s="251"/>
      <c r="F215" s="251"/>
      <c r="G215" s="251"/>
      <c r="H215" s="251"/>
      <c r="I215" s="251"/>
      <c r="J215" s="251"/>
      <c r="K215" s="251"/>
      <c r="L215" s="251"/>
    </row>
    <row r="216" spans="1:12" s="243" customFormat="1">
      <c r="A216" s="251"/>
      <c r="B216" s="251"/>
      <c r="C216" s="251"/>
      <c r="D216" s="251"/>
      <c r="E216" s="251"/>
      <c r="F216" s="251"/>
      <c r="G216" s="251"/>
      <c r="H216" s="251"/>
      <c r="I216" s="251"/>
      <c r="J216" s="251"/>
      <c r="K216" s="251"/>
      <c r="L216" s="251"/>
    </row>
    <row r="217" spans="1:12" s="243" customFormat="1">
      <c r="A217" s="251"/>
      <c r="B217" s="251"/>
      <c r="C217" s="251"/>
      <c r="D217" s="251"/>
      <c r="E217" s="251"/>
      <c r="F217" s="251"/>
      <c r="G217" s="251"/>
      <c r="H217" s="251"/>
      <c r="I217" s="251"/>
      <c r="J217" s="251"/>
      <c r="K217" s="251"/>
      <c r="L217" s="251"/>
    </row>
    <row r="218" spans="1:12" s="243" customFormat="1" ht="15" customHeight="1">
      <c r="A218" s="251"/>
      <c r="B218" s="251"/>
      <c r="C218" s="251"/>
      <c r="D218" s="251"/>
      <c r="E218" s="251"/>
      <c r="F218" s="251"/>
      <c r="G218" s="251"/>
      <c r="H218" s="251"/>
      <c r="I218" s="251"/>
      <c r="J218" s="251"/>
      <c r="K218" s="251"/>
      <c r="L218" s="251"/>
    </row>
    <row r="219" spans="1:12" s="243" customFormat="1">
      <c r="A219" s="251"/>
      <c r="B219" s="251"/>
      <c r="C219" s="251"/>
      <c r="D219" s="251"/>
      <c r="E219" s="251"/>
      <c r="F219" s="251"/>
      <c r="G219" s="251"/>
      <c r="H219" s="251"/>
      <c r="I219" s="251"/>
      <c r="J219" s="251"/>
      <c r="K219" s="251"/>
      <c r="L219" s="251"/>
    </row>
    <row r="220" spans="1:12" s="243" customFormat="1">
      <c r="A220" s="251"/>
      <c r="B220" s="251"/>
      <c r="C220" s="251"/>
      <c r="D220" s="251"/>
      <c r="E220" s="251"/>
      <c r="F220" s="251"/>
      <c r="G220" s="251"/>
      <c r="H220" s="251"/>
      <c r="I220" s="251"/>
      <c r="J220" s="251"/>
      <c r="K220" s="251"/>
      <c r="L220" s="251"/>
    </row>
    <row r="221" spans="1:12" s="243" customFormat="1">
      <c r="A221" s="251"/>
      <c r="B221" s="251"/>
      <c r="C221" s="251"/>
      <c r="D221" s="251"/>
      <c r="E221" s="251"/>
      <c r="F221" s="251"/>
      <c r="G221" s="251"/>
      <c r="H221" s="251"/>
      <c r="I221" s="251"/>
      <c r="J221" s="251"/>
      <c r="K221" s="251"/>
      <c r="L221" s="251"/>
    </row>
    <row r="222" spans="1:12" s="243" customFormat="1">
      <c r="A222" s="251"/>
      <c r="B222" s="251"/>
      <c r="C222" s="251"/>
      <c r="D222" s="251"/>
      <c r="E222" s="251"/>
      <c r="F222" s="251"/>
      <c r="G222" s="251"/>
      <c r="H222" s="251"/>
      <c r="I222" s="251"/>
      <c r="J222" s="251"/>
      <c r="K222" s="251"/>
      <c r="L222" s="251"/>
    </row>
    <row r="223" spans="1:12" s="243" customFormat="1">
      <c r="A223" s="251"/>
      <c r="B223" s="251"/>
      <c r="C223" s="251"/>
      <c r="D223" s="251"/>
      <c r="E223" s="251"/>
      <c r="F223" s="251"/>
      <c r="G223" s="251"/>
      <c r="H223" s="251"/>
      <c r="I223" s="251"/>
      <c r="J223" s="251"/>
      <c r="K223" s="251"/>
      <c r="L223" s="251"/>
    </row>
    <row r="224" spans="1:12" s="243" customFormat="1">
      <c r="A224" s="251"/>
      <c r="B224" s="251"/>
      <c r="C224" s="251"/>
      <c r="D224" s="251"/>
      <c r="E224" s="251"/>
      <c r="F224" s="251"/>
      <c r="G224" s="251"/>
      <c r="H224" s="251"/>
      <c r="I224" s="251"/>
      <c r="J224" s="251"/>
      <c r="K224" s="251"/>
      <c r="L224" s="251"/>
    </row>
    <row r="225" spans="1:14">
      <c r="A225" s="251"/>
      <c r="B225" s="251"/>
      <c r="C225" s="251"/>
      <c r="D225" s="251"/>
      <c r="E225" s="251"/>
      <c r="F225" s="251"/>
      <c r="G225" s="251"/>
      <c r="H225" s="251"/>
      <c r="I225" s="251"/>
      <c r="J225" s="251"/>
      <c r="K225" s="251"/>
      <c r="L225" s="251"/>
      <c r="M225" s="243"/>
      <c r="N225" s="243"/>
    </row>
    <row r="226" spans="1:14">
      <c r="A226" s="251"/>
      <c r="B226" s="251"/>
      <c r="C226" s="251"/>
      <c r="D226" s="251"/>
      <c r="E226" s="251"/>
      <c r="F226" s="251"/>
      <c r="G226" s="251"/>
      <c r="H226" s="251"/>
      <c r="I226" s="251"/>
      <c r="J226" s="251"/>
      <c r="K226" s="251"/>
      <c r="L226" s="251"/>
      <c r="M226" s="243"/>
      <c r="N226" s="243"/>
    </row>
    <row r="227" spans="1:14">
      <c r="A227" s="251"/>
      <c r="B227" s="251"/>
      <c r="C227" s="251"/>
      <c r="D227" s="251"/>
      <c r="E227" s="251"/>
      <c r="F227" s="251"/>
      <c r="G227" s="251"/>
      <c r="H227" s="251"/>
      <c r="I227" s="251"/>
      <c r="J227" s="251"/>
      <c r="K227" s="251"/>
      <c r="L227" s="251"/>
      <c r="M227" s="243"/>
      <c r="N227" s="243"/>
    </row>
    <row r="228" spans="1:14">
      <c r="A228" s="251"/>
      <c r="B228" s="251"/>
      <c r="C228" s="251"/>
      <c r="D228" s="251"/>
      <c r="E228" s="251"/>
      <c r="F228" s="251"/>
      <c r="G228" s="251"/>
      <c r="H228" s="251"/>
      <c r="I228" s="251"/>
      <c r="J228" s="251"/>
      <c r="K228" s="251"/>
      <c r="L228" s="251"/>
      <c r="M228" s="243"/>
      <c r="N228" s="243"/>
    </row>
    <row r="229" spans="1:14">
      <c r="A229" s="251"/>
      <c r="B229" s="251"/>
      <c r="C229" s="251"/>
      <c r="D229" s="251"/>
      <c r="E229" s="251"/>
      <c r="F229" s="251"/>
      <c r="G229" s="251"/>
      <c r="H229" s="251"/>
      <c r="I229" s="251"/>
      <c r="J229" s="251"/>
      <c r="K229" s="251"/>
      <c r="L229" s="251"/>
      <c r="M229" s="243"/>
      <c r="N229" s="243"/>
    </row>
    <row r="230" spans="1:14">
      <c r="A230" s="251"/>
      <c r="B230" s="251"/>
      <c r="C230" s="251"/>
      <c r="D230" s="251"/>
      <c r="E230" s="251"/>
      <c r="F230" s="251"/>
      <c r="G230" s="251"/>
      <c r="H230" s="251"/>
      <c r="I230" s="251"/>
      <c r="J230" s="251"/>
      <c r="K230" s="251"/>
      <c r="L230" s="251"/>
      <c r="M230" s="243"/>
      <c r="N230" s="243"/>
    </row>
    <row r="231" spans="1:14">
      <c r="A231" s="251"/>
      <c r="B231" s="251"/>
      <c r="C231" s="251"/>
      <c r="D231" s="251"/>
      <c r="E231" s="251"/>
      <c r="F231" s="251"/>
      <c r="G231" s="251"/>
      <c r="H231" s="251"/>
      <c r="I231" s="251"/>
      <c r="J231" s="251"/>
      <c r="K231" s="251"/>
      <c r="L231" s="251"/>
      <c r="M231" s="243"/>
      <c r="N231" s="243"/>
    </row>
    <row r="232" spans="1:14">
      <c r="A232" s="251"/>
      <c r="B232" s="251"/>
      <c r="C232" s="251"/>
      <c r="D232" s="251"/>
      <c r="E232" s="251"/>
      <c r="F232" s="251"/>
      <c r="G232" s="251"/>
      <c r="H232" s="251"/>
      <c r="I232" s="251"/>
      <c r="J232" s="251"/>
      <c r="K232" s="251"/>
      <c r="L232" s="251"/>
      <c r="M232" s="243"/>
      <c r="N232" s="243"/>
    </row>
    <row r="233" spans="1:14">
      <c r="A233" s="251"/>
      <c r="B233" s="251"/>
      <c r="C233" s="251"/>
      <c r="D233" s="251"/>
      <c r="E233" s="251"/>
      <c r="F233" s="251"/>
      <c r="G233" s="251"/>
      <c r="H233" s="251"/>
      <c r="I233" s="251"/>
      <c r="J233" s="251"/>
      <c r="K233" s="251"/>
      <c r="L233" s="251"/>
      <c r="M233" s="243"/>
      <c r="N233" s="243"/>
    </row>
    <row r="234" spans="1:14">
      <c r="A234" s="251"/>
      <c r="B234" s="251"/>
      <c r="C234" s="251"/>
      <c r="D234" s="251"/>
      <c r="E234" s="251"/>
      <c r="F234" s="251"/>
      <c r="G234" s="251"/>
      <c r="H234" s="251"/>
      <c r="I234" s="251"/>
      <c r="J234" s="251"/>
      <c r="K234" s="251"/>
      <c r="L234" s="251"/>
      <c r="M234" s="243"/>
      <c r="N234" s="243"/>
    </row>
    <row r="235" spans="1:14">
      <c r="A235" s="251"/>
      <c r="B235" s="251"/>
      <c r="C235" s="251"/>
      <c r="D235" s="251"/>
      <c r="E235" s="251"/>
      <c r="F235" s="251"/>
      <c r="G235" s="251"/>
      <c r="H235" s="251"/>
      <c r="I235" s="251"/>
      <c r="J235" s="251"/>
      <c r="K235" s="251"/>
      <c r="L235" s="251"/>
      <c r="M235" s="243"/>
      <c r="N235" s="243"/>
    </row>
    <row r="236" spans="1:14">
      <c r="A236" s="251"/>
      <c r="B236" s="251"/>
      <c r="C236" s="251"/>
      <c r="D236" s="251"/>
      <c r="E236" s="251"/>
      <c r="F236" s="251"/>
      <c r="G236" s="251"/>
      <c r="H236" s="251"/>
      <c r="I236" s="251"/>
      <c r="J236" s="251"/>
      <c r="K236" s="251"/>
      <c r="L236" s="251"/>
      <c r="M236" s="243"/>
      <c r="N236" s="243"/>
    </row>
    <row r="237" spans="1:14">
      <c r="A237" s="251"/>
      <c r="B237" s="251"/>
      <c r="C237" s="251"/>
      <c r="D237" s="251"/>
      <c r="E237" s="251"/>
      <c r="F237" s="251"/>
      <c r="G237" s="251"/>
      <c r="H237" s="251"/>
      <c r="I237" s="251"/>
      <c r="J237" s="251"/>
      <c r="K237" s="251"/>
      <c r="L237" s="251"/>
      <c r="M237" s="243"/>
      <c r="N237" s="243"/>
    </row>
    <row r="238" spans="1:14">
      <c r="A238" s="251"/>
      <c r="B238" s="251"/>
      <c r="C238" s="251"/>
      <c r="D238" s="251"/>
      <c r="E238" s="251"/>
      <c r="F238" s="251"/>
      <c r="G238" s="251"/>
      <c r="H238" s="251"/>
      <c r="I238" s="251"/>
      <c r="J238" s="251"/>
      <c r="K238" s="251"/>
      <c r="L238" s="251"/>
      <c r="M238" s="243"/>
      <c r="N238" s="243"/>
    </row>
    <row r="239" spans="1:14">
      <c r="A239" s="251"/>
      <c r="B239" s="251"/>
      <c r="C239" s="251"/>
      <c r="D239" s="251"/>
      <c r="E239" s="251"/>
      <c r="F239" s="251"/>
      <c r="G239" s="251"/>
      <c r="H239" s="251"/>
      <c r="I239" s="251"/>
      <c r="J239" s="251"/>
      <c r="K239" s="251"/>
      <c r="L239" s="251"/>
      <c r="M239" s="243"/>
      <c r="N239" s="243"/>
    </row>
    <row r="240" spans="1:14">
      <c r="A240" s="251"/>
      <c r="B240" s="251"/>
      <c r="C240" s="251"/>
      <c r="D240" s="251"/>
      <c r="E240" s="251"/>
      <c r="F240" s="251"/>
      <c r="G240" s="251"/>
      <c r="H240" s="251"/>
      <c r="I240" s="251"/>
      <c r="J240" s="251"/>
      <c r="K240" s="251"/>
      <c r="L240" s="251"/>
      <c r="M240" s="243"/>
      <c r="N240" s="243"/>
    </row>
    <row r="241" spans="1:14">
      <c r="A241" s="251"/>
      <c r="B241" s="251"/>
      <c r="C241" s="251"/>
      <c r="D241" s="251"/>
      <c r="E241" s="251"/>
      <c r="F241" s="251"/>
      <c r="G241" s="251"/>
      <c r="H241" s="251"/>
      <c r="I241" s="251"/>
      <c r="J241" s="251"/>
      <c r="K241" s="251"/>
      <c r="L241" s="251"/>
      <c r="M241" s="243"/>
      <c r="N241" s="243"/>
    </row>
    <row r="242" spans="1:14">
      <c r="A242" s="251"/>
      <c r="B242" s="251"/>
      <c r="C242" s="251"/>
      <c r="D242" s="251"/>
      <c r="E242" s="251"/>
      <c r="F242" s="251"/>
      <c r="G242" s="251"/>
      <c r="H242" s="251"/>
      <c r="I242" s="251"/>
      <c r="J242" s="251"/>
      <c r="K242" s="251"/>
      <c r="L242" s="251"/>
      <c r="M242" s="243"/>
      <c r="N242" s="243"/>
    </row>
    <row r="243" spans="1:14">
      <c r="A243" s="251"/>
      <c r="B243" s="251"/>
      <c r="C243" s="251"/>
      <c r="D243" s="251"/>
      <c r="E243" s="251"/>
      <c r="F243" s="251"/>
      <c r="G243" s="251"/>
      <c r="H243" s="251"/>
      <c r="I243" s="251"/>
      <c r="J243" s="251"/>
      <c r="K243" s="251"/>
      <c r="L243" s="251"/>
      <c r="M243" s="243"/>
      <c r="N243" s="243"/>
    </row>
    <row r="244" spans="1:14">
      <c r="A244" s="251"/>
      <c r="B244" s="251"/>
      <c r="C244" s="251"/>
      <c r="D244" s="251"/>
      <c r="E244" s="251"/>
      <c r="F244" s="251"/>
      <c r="G244" s="251"/>
      <c r="H244" s="251"/>
      <c r="I244" s="251"/>
      <c r="J244" s="251"/>
      <c r="K244" s="251"/>
      <c r="L244" s="251"/>
      <c r="M244" s="243"/>
      <c r="N244" s="243"/>
    </row>
    <row r="245" spans="1:14">
      <c r="A245" s="251"/>
      <c r="B245" s="251"/>
      <c r="C245" s="251"/>
      <c r="D245" s="251"/>
      <c r="E245" s="251"/>
      <c r="F245" s="251"/>
      <c r="G245" s="251"/>
      <c r="H245" s="251"/>
      <c r="I245" s="251"/>
      <c r="J245" s="251"/>
      <c r="K245" s="251"/>
      <c r="L245" s="251"/>
      <c r="M245" s="243"/>
      <c r="N245" s="243"/>
    </row>
    <row r="246" spans="1:14">
      <c r="A246" s="251"/>
      <c r="B246" s="251"/>
      <c r="C246" s="251"/>
      <c r="D246" s="251"/>
      <c r="E246" s="251"/>
      <c r="F246" s="251"/>
      <c r="G246" s="251"/>
      <c r="H246" s="251"/>
      <c r="I246" s="251"/>
      <c r="J246" s="251"/>
      <c r="K246" s="251"/>
      <c r="L246" s="251"/>
      <c r="M246" s="243"/>
      <c r="N246" s="243"/>
    </row>
    <row r="247" spans="1:14">
      <c r="A247" s="251"/>
      <c r="B247" s="251"/>
      <c r="C247" s="251"/>
      <c r="D247" s="251"/>
      <c r="E247" s="251"/>
      <c r="F247" s="251"/>
      <c r="G247" s="251"/>
      <c r="H247" s="251"/>
      <c r="I247" s="251"/>
      <c r="J247" s="251"/>
      <c r="K247" s="251"/>
      <c r="L247" s="251"/>
      <c r="M247" s="243"/>
      <c r="N247" s="243"/>
    </row>
    <row r="248" spans="1:14">
      <c r="A248" s="251"/>
      <c r="B248" s="251"/>
      <c r="C248" s="251"/>
      <c r="D248" s="251"/>
      <c r="E248" s="251"/>
      <c r="F248" s="251"/>
      <c r="G248" s="251"/>
      <c r="H248" s="251"/>
      <c r="I248" s="251"/>
      <c r="J248" s="251"/>
      <c r="K248" s="251"/>
      <c r="L248" s="251"/>
      <c r="M248" s="243"/>
      <c r="N248" s="243"/>
    </row>
    <row r="249" spans="1:14">
      <c r="A249" s="251"/>
      <c r="B249" s="251"/>
      <c r="C249" s="251"/>
      <c r="D249" s="251"/>
      <c r="E249" s="251"/>
      <c r="F249" s="251"/>
      <c r="G249" s="251"/>
      <c r="H249" s="251"/>
      <c r="I249" s="251"/>
      <c r="J249" s="251"/>
      <c r="K249" s="251"/>
      <c r="L249" s="251"/>
      <c r="M249" s="243"/>
      <c r="N249" s="243"/>
    </row>
    <row r="250" spans="1:14">
      <c r="A250" s="251"/>
      <c r="B250" s="251"/>
      <c r="C250" s="251"/>
      <c r="D250" s="251"/>
      <c r="E250" s="251"/>
      <c r="F250" s="251"/>
      <c r="G250" s="251"/>
      <c r="H250" s="251"/>
      <c r="I250" s="251"/>
      <c r="J250" s="251"/>
      <c r="K250" s="251"/>
      <c r="L250" s="251"/>
      <c r="M250" s="243"/>
      <c r="N250" s="243"/>
    </row>
    <row r="251" spans="1:14">
      <c r="A251" s="251"/>
      <c r="B251" s="251"/>
      <c r="C251" s="251"/>
      <c r="D251" s="251"/>
      <c r="E251" s="251"/>
      <c r="F251" s="251"/>
      <c r="G251" s="251"/>
      <c r="H251" s="251"/>
      <c r="I251" s="251"/>
      <c r="J251" s="251"/>
      <c r="K251" s="251"/>
      <c r="L251" s="251"/>
      <c r="M251" s="243"/>
      <c r="N251" s="243"/>
    </row>
    <row r="252" spans="1:14">
      <c r="A252" s="251"/>
      <c r="B252" s="251"/>
      <c r="C252" s="251"/>
      <c r="D252" s="251"/>
      <c r="E252" s="251"/>
      <c r="F252" s="251"/>
      <c r="G252" s="251"/>
      <c r="H252" s="251"/>
      <c r="I252" s="251"/>
      <c r="J252" s="251"/>
      <c r="K252" s="251"/>
      <c r="L252" s="251"/>
      <c r="M252" s="243"/>
      <c r="N252" s="243"/>
    </row>
    <row r="253" spans="1:14">
      <c r="A253" s="251"/>
      <c r="B253" s="251"/>
      <c r="C253" s="251"/>
      <c r="D253" s="251"/>
      <c r="E253" s="251"/>
      <c r="F253" s="251"/>
      <c r="G253" s="251"/>
      <c r="H253" s="251"/>
      <c r="I253" s="251"/>
      <c r="J253" s="251"/>
      <c r="K253" s="251"/>
      <c r="L253" s="251"/>
      <c r="M253" s="243"/>
      <c r="N253" s="243"/>
    </row>
    <row r="254" spans="1:14">
      <c r="A254" s="251"/>
      <c r="B254" s="251"/>
      <c r="C254" s="251"/>
      <c r="D254" s="251"/>
      <c r="E254" s="251"/>
      <c r="F254" s="251"/>
      <c r="G254" s="251"/>
      <c r="H254" s="251"/>
      <c r="I254" s="251"/>
      <c r="J254" s="251"/>
      <c r="K254" s="251"/>
      <c r="L254" s="251"/>
      <c r="M254" s="243"/>
      <c r="N254" s="243"/>
    </row>
    <row r="255" spans="1:14">
      <c r="A255" s="251"/>
      <c r="B255" s="251"/>
      <c r="C255" s="251"/>
      <c r="D255" s="251"/>
      <c r="E255" s="251"/>
      <c r="F255" s="251"/>
      <c r="G255" s="251"/>
      <c r="H255" s="251"/>
      <c r="I255" s="251"/>
      <c r="J255" s="251"/>
      <c r="K255" s="251"/>
      <c r="L255" s="251"/>
      <c r="M255" s="243"/>
      <c r="N255" s="243"/>
    </row>
    <row r="256" spans="1:14">
      <c r="A256" s="251"/>
      <c r="B256" s="251"/>
      <c r="C256" s="251"/>
      <c r="D256" s="251"/>
      <c r="E256" s="251"/>
      <c r="F256" s="251"/>
      <c r="G256" s="251"/>
      <c r="H256" s="251"/>
      <c r="I256" s="251"/>
      <c r="J256" s="251"/>
      <c r="K256" s="251"/>
      <c r="L256" s="251"/>
      <c r="M256" s="243"/>
      <c r="N256" s="243"/>
    </row>
    <row r="257" spans="1:14">
      <c r="A257" s="251"/>
      <c r="B257" s="251"/>
      <c r="C257" s="251"/>
      <c r="D257" s="251"/>
      <c r="E257" s="251"/>
      <c r="F257" s="251"/>
      <c r="G257" s="251"/>
      <c r="H257" s="251"/>
      <c r="I257" s="251"/>
      <c r="J257" s="251"/>
      <c r="K257" s="251"/>
      <c r="L257" s="251"/>
      <c r="M257" s="243"/>
      <c r="N257" s="243"/>
    </row>
    <row r="258" spans="1:14">
      <c r="A258" s="251"/>
      <c r="B258" s="251"/>
      <c r="C258" s="251"/>
      <c r="D258" s="251"/>
      <c r="E258" s="251"/>
      <c r="F258" s="251"/>
      <c r="G258" s="251"/>
      <c r="H258" s="251"/>
      <c r="I258" s="251"/>
      <c r="J258" s="251"/>
      <c r="K258" s="251"/>
      <c r="L258" s="251"/>
      <c r="M258" s="243"/>
      <c r="N258" s="243"/>
    </row>
    <row r="259" spans="1:14">
      <c r="A259" s="251"/>
      <c r="B259" s="251"/>
      <c r="C259" s="251"/>
      <c r="D259" s="251"/>
      <c r="E259" s="251"/>
      <c r="F259" s="251"/>
      <c r="G259" s="251"/>
      <c r="H259" s="251"/>
      <c r="I259" s="251"/>
      <c r="J259" s="251"/>
      <c r="K259" s="251"/>
      <c r="L259" s="251"/>
      <c r="M259" s="243"/>
      <c r="N259" s="243"/>
    </row>
    <row r="260" spans="1:14">
      <c r="A260" s="251"/>
      <c r="B260" s="251"/>
      <c r="C260" s="251"/>
      <c r="D260" s="251"/>
      <c r="E260" s="251"/>
      <c r="F260" s="251"/>
      <c r="G260" s="251"/>
      <c r="H260" s="251"/>
      <c r="I260" s="251"/>
      <c r="J260" s="251"/>
      <c r="K260" s="251"/>
      <c r="L260" s="251"/>
      <c r="M260" s="243"/>
      <c r="N260" s="243"/>
    </row>
    <row r="261" spans="1:14">
      <c r="A261" s="251"/>
      <c r="B261" s="251"/>
      <c r="C261" s="251"/>
      <c r="D261" s="251"/>
      <c r="E261" s="251"/>
      <c r="F261" s="251"/>
      <c r="G261" s="251"/>
      <c r="H261" s="251"/>
      <c r="I261" s="251"/>
      <c r="J261" s="251"/>
      <c r="K261" s="251"/>
      <c r="L261" s="251"/>
      <c r="M261" s="243"/>
      <c r="N261" s="243"/>
    </row>
    <row r="262" spans="1:14">
      <c r="A262" s="251"/>
      <c r="B262" s="251"/>
      <c r="C262" s="251"/>
      <c r="D262" s="251"/>
      <c r="E262" s="251"/>
      <c r="F262" s="251"/>
      <c r="G262" s="251"/>
      <c r="H262" s="251"/>
      <c r="I262" s="251"/>
      <c r="J262" s="251"/>
      <c r="K262" s="251"/>
      <c r="L262" s="251"/>
      <c r="M262" s="243"/>
      <c r="N262" s="243"/>
    </row>
    <row r="263" spans="1:14">
      <c r="A263" s="251"/>
      <c r="B263" s="251"/>
      <c r="C263" s="251"/>
      <c r="D263" s="251"/>
      <c r="E263" s="251"/>
      <c r="F263" s="251"/>
      <c r="G263" s="251"/>
      <c r="H263" s="251"/>
      <c r="I263" s="251"/>
      <c r="J263" s="251"/>
      <c r="K263" s="251"/>
      <c r="L263" s="251"/>
      <c r="M263" s="243"/>
      <c r="N263" s="243"/>
    </row>
    <row r="264" spans="1:14">
      <c r="A264" s="251"/>
      <c r="B264" s="251"/>
      <c r="C264" s="251"/>
      <c r="D264" s="251"/>
      <c r="E264" s="251"/>
      <c r="F264" s="251"/>
      <c r="G264" s="251"/>
      <c r="H264" s="251"/>
      <c r="I264" s="251"/>
      <c r="J264" s="251"/>
      <c r="K264" s="251"/>
      <c r="L264" s="251"/>
      <c r="M264" s="243"/>
      <c r="N264" s="243"/>
    </row>
    <row r="265" spans="1:14">
      <c r="A265" s="251"/>
      <c r="B265" s="251"/>
      <c r="C265" s="251"/>
      <c r="D265" s="251"/>
      <c r="E265" s="251"/>
      <c r="F265" s="251"/>
      <c r="G265" s="251"/>
      <c r="H265" s="251"/>
      <c r="I265" s="251"/>
      <c r="J265" s="251"/>
      <c r="K265" s="251"/>
      <c r="L265" s="251"/>
      <c r="M265" s="243"/>
      <c r="N265" s="243"/>
    </row>
    <row r="266" spans="1:14">
      <c r="A266" s="251"/>
      <c r="B266" s="251"/>
      <c r="C266" s="251"/>
      <c r="D266" s="251"/>
      <c r="E266" s="251"/>
      <c r="F266" s="251"/>
      <c r="G266" s="251"/>
      <c r="H266" s="251"/>
      <c r="I266" s="251"/>
      <c r="J266" s="251"/>
      <c r="K266" s="251"/>
      <c r="L266" s="251"/>
      <c r="M266" s="243"/>
      <c r="N266" s="243"/>
    </row>
    <row r="267" spans="1:14">
      <c r="A267" s="251"/>
      <c r="B267" s="251"/>
      <c r="C267" s="251"/>
      <c r="D267" s="251"/>
      <c r="E267" s="251"/>
      <c r="F267" s="251"/>
      <c r="G267" s="251"/>
      <c r="H267" s="251"/>
      <c r="I267" s="251"/>
      <c r="J267" s="251"/>
      <c r="K267" s="251"/>
      <c r="L267" s="251"/>
      <c r="M267" s="243"/>
      <c r="N267" s="243"/>
    </row>
    <row r="268" spans="1:14">
      <c r="A268" s="251"/>
      <c r="B268" s="251"/>
      <c r="C268" s="251"/>
      <c r="D268" s="251"/>
      <c r="E268" s="251"/>
      <c r="F268" s="251"/>
      <c r="G268" s="251"/>
      <c r="H268" s="251"/>
      <c r="I268" s="251"/>
      <c r="J268" s="251"/>
      <c r="K268" s="251"/>
      <c r="L268" s="251"/>
      <c r="M268" s="243"/>
      <c r="N268" s="243"/>
    </row>
    <row r="269" spans="1:14">
      <c r="A269" s="251"/>
      <c r="B269" s="251"/>
      <c r="C269" s="251"/>
      <c r="D269" s="251"/>
      <c r="E269" s="251"/>
      <c r="F269" s="251"/>
      <c r="G269" s="251"/>
      <c r="H269" s="251"/>
      <c r="I269" s="251"/>
      <c r="J269" s="251"/>
      <c r="K269" s="251"/>
      <c r="L269" s="251"/>
      <c r="M269" s="243"/>
      <c r="N269" s="243"/>
    </row>
    <row r="270" spans="1:14">
      <c r="A270" s="251"/>
      <c r="B270" s="251"/>
      <c r="C270" s="251"/>
      <c r="D270" s="251"/>
      <c r="E270" s="251"/>
      <c r="F270" s="251"/>
      <c r="G270" s="251"/>
      <c r="H270" s="251"/>
      <c r="I270" s="251"/>
      <c r="J270" s="251"/>
      <c r="K270" s="251"/>
      <c r="L270" s="251"/>
      <c r="M270" s="243"/>
      <c r="N270" s="243"/>
    </row>
    <row r="271" spans="1:14">
      <c r="A271" s="251"/>
      <c r="B271" s="251"/>
      <c r="C271" s="251"/>
      <c r="D271" s="251"/>
      <c r="E271" s="251"/>
      <c r="F271" s="251"/>
      <c r="G271" s="251"/>
      <c r="H271" s="251"/>
      <c r="I271" s="251"/>
      <c r="J271" s="251"/>
      <c r="K271" s="251"/>
      <c r="L271" s="251"/>
      <c r="M271" s="243"/>
      <c r="N271" s="243"/>
    </row>
    <row r="272" spans="1:14">
      <c r="A272" s="251"/>
      <c r="B272" s="251"/>
      <c r="C272" s="251"/>
      <c r="D272" s="251"/>
      <c r="E272" s="251"/>
      <c r="F272" s="251"/>
      <c r="G272" s="251"/>
      <c r="H272" s="251"/>
      <c r="I272" s="251"/>
      <c r="J272" s="251"/>
      <c r="K272" s="251"/>
      <c r="L272" s="251"/>
      <c r="M272" s="243"/>
      <c r="N272" s="243"/>
    </row>
    <row r="273" spans="1:14">
      <c r="A273" s="251"/>
      <c r="B273" s="251"/>
      <c r="C273" s="251"/>
      <c r="D273" s="251"/>
      <c r="E273" s="251"/>
      <c r="F273" s="251"/>
      <c r="G273" s="251"/>
      <c r="H273" s="251"/>
      <c r="I273" s="251"/>
      <c r="J273" s="251"/>
      <c r="K273" s="251"/>
      <c r="L273" s="251"/>
      <c r="M273" s="243"/>
      <c r="N273" s="243"/>
    </row>
    <row r="274" spans="1:14">
      <c r="A274" s="251"/>
      <c r="B274" s="251"/>
      <c r="C274" s="251"/>
      <c r="D274" s="251"/>
      <c r="E274" s="251"/>
      <c r="F274" s="251"/>
      <c r="G274" s="251"/>
      <c r="H274" s="251"/>
      <c r="I274" s="251"/>
      <c r="J274" s="251"/>
      <c r="K274" s="251"/>
      <c r="L274" s="251"/>
      <c r="M274" s="243"/>
      <c r="N274" s="243"/>
    </row>
    <row r="275" spans="1:14">
      <c r="A275" s="251"/>
      <c r="B275" s="251"/>
      <c r="C275" s="251"/>
      <c r="D275" s="251"/>
      <c r="E275" s="251"/>
      <c r="F275" s="251"/>
      <c r="G275" s="251"/>
      <c r="H275" s="251"/>
      <c r="I275" s="251"/>
      <c r="J275" s="251"/>
      <c r="K275" s="251"/>
      <c r="L275" s="251"/>
      <c r="M275" s="243"/>
      <c r="N275" s="243"/>
    </row>
    <row r="276" spans="1:14">
      <c r="A276" s="251"/>
      <c r="B276" s="251"/>
      <c r="C276" s="251"/>
      <c r="D276" s="251"/>
      <c r="E276" s="251"/>
      <c r="F276" s="251"/>
      <c r="G276" s="251"/>
      <c r="H276" s="251"/>
      <c r="I276" s="251"/>
      <c r="J276" s="251"/>
      <c r="K276" s="251"/>
      <c r="L276" s="251"/>
      <c r="M276" s="243"/>
      <c r="N276" s="243"/>
    </row>
    <row r="277" spans="1:14">
      <c r="A277" s="251"/>
      <c r="B277" s="251"/>
      <c r="C277" s="251"/>
      <c r="D277" s="251"/>
      <c r="E277" s="251"/>
      <c r="F277" s="251"/>
      <c r="G277" s="251"/>
      <c r="H277" s="251"/>
      <c r="I277" s="251"/>
      <c r="J277" s="251"/>
      <c r="K277" s="251"/>
      <c r="L277" s="251"/>
      <c r="M277" s="243"/>
      <c r="N277" s="243"/>
    </row>
    <row r="278" spans="1:14">
      <c r="A278" s="251"/>
      <c r="B278" s="251"/>
      <c r="C278" s="251"/>
      <c r="D278" s="251"/>
      <c r="E278" s="251"/>
      <c r="F278" s="251"/>
      <c r="G278" s="251"/>
      <c r="H278" s="251"/>
      <c r="I278" s="251"/>
      <c r="J278" s="251"/>
      <c r="K278" s="251"/>
      <c r="L278" s="251"/>
      <c r="M278" s="243"/>
      <c r="N278" s="243"/>
    </row>
    <row r="279" spans="1:14">
      <c r="A279" s="251"/>
      <c r="B279" s="251"/>
      <c r="C279" s="251"/>
      <c r="D279" s="251"/>
      <c r="E279" s="251"/>
      <c r="F279" s="251"/>
      <c r="G279" s="251"/>
      <c r="H279" s="251"/>
      <c r="I279" s="251"/>
      <c r="J279" s="251"/>
      <c r="K279" s="251"/>
      <c r="L279" s="251"/>
      <c r="M279" s="243"/>
      <c r="N279" s="243"/>
    </row>
    <row r="280" spans="1:14">
      <c r="A280" s="251"/>
      <c r="B280" s="251"/>
      <c r="C280" s="251"/>
      <c r="D280" s="251"/>
      <c r="E280" s="251"/>
      <c r="F280" s="251"/>
      <c r="G280" s="251"/>
      <c r="H280" s="251"/>
      <c r="I280" s="251"/>
      <c r="J280" s="251"/>
      <c r="K280" s="251"/>
      <c r="L280" s="251"/>
      <c r="M280" s="243"/>
      <c r="N280" s="243"/>
    </row>
    <row r="281" spans="1:14">
      <c r="A281" s="251"/>
      <c r="B281" s="251"/>
      <c r="C281" s="251"/>
      <c r="D281" s="251"/>
      <c r="E281" s="251"/>
      <c r="F281" s="251"/>
      <c r="G281" s="251"/>
      <c r="H281" s="251"/>
      <c r="I281" s="251"/>
      <c r="J281" s="251"/>
      <c r="K281" s="251"/>
      <c r="L281" s="251"/>
      <c r="M281" s="243"/>
      <c r="N281" s="243"/>
    </row>
    <row r="282" spans="1:14">
      <c r="A282" s="251"/>
      <c r="B282" s="251"/>
      <c r="C282" s="251"/>
      <c r="D282" s="251"/>
      <c r="E282" s="251"/>
      <c r="F282" s="251"/>
      <c r="G282" s="251"/>
      <c r="H282" s="251"/>
      <c r="I282" s="251"/>
      <c r="J282" s="251"/>
      <c r="K282" s="251"/>
      <c r="L282" s="251"/>
      <c r="M282" s="243"/>
      <c r="N282" s="243"/>
    </row>
    <row r="283" spans="1:14">
      <c r="A283" s="251"/>
      <c r="B283" s="251"/>
      <c r="C283" s="251"/>
      <c r="D283" s="251"/>
      <c r="E283" s="251"/>
      <c r="F283" s="251"/>
      <c r="G283" s="251"/>
      <c r="H283" s="251"/>
      <c r="I283" s="251"/>
      <c r="J283" s="251"/>
      <c r="K283" s="251"/>
      <c r="L283" s="251"/>
      <c r="M283" s="243"/>
      <c r="N283" s="243"/>
    </row>
    <row r="284" spans="1:14">
      <c r="A284" s="251"/>
      <c r="B284" s="251"/>
      <c r="C284" s="251"/>
      <c r="D284" s="251"/>
      <c r="E284" s="251"/>
      <c r="F284" s="251"/>
      <c r="G284" s="251"/>
      <c r="H284" s="251"/>
      <c r="I284" s="251"/>
      <c r="J284" s="251"/>
      <c r="K284" s="251"/>
      <c r="L284" s="251"/>
      <c r="M284" s="243"/>
      <c r="N284" s="243"/>
    </row>
    <row r="285" spans="1:14">
      <c r="A285" s="251"/>
      <c r="B285" s="251"/>
      <c r="C285" s="251"/>
      <c r="D285" s="251"/>
      <c r="E285" s="251"/>
      <c r="F285" s="251"/>
      <c r="G285" s="251"/>
      <c r="H285" s="251"/>
      <c r="I285" s="251"/>
      <c r="J285" s="251"/>
      <c r="K285" s="251"/>
      <c r="L285" s="251"/>
      <c r="M285" s="243"/>
      <c r="N285" s="243"/>
    </row>
    <row r="286" spans="1:14">
      <c r="A286" s="251"/>
      <c r="B286" s="251"/>
      <c r="C286" s="251"/>
      <c r="D286" s="251"/>
      <c r="E286" s="251"/>
      <c r="F286" s="251"/>
      <c r="G286" s="251"/>
      <c r="H286" s="251"/>
      <c r="I286" s="251"/>
      <c r="J286" s="251"/>
      <c r="K286" s="251"/>
      <c r="L286" s="251"/>
      <c r="M286" s="243"/>
      <c r="N286" s="243"/>
    </row>
    <row r="287" spans="1:14">
      <c r="A287" s="251"/>
      <c r="B287" s="251"/>
      <c r="C287" s="251"/>
      <c r="D287" s="251"/>
      <c r="E287" s="251"/>
      <c r="F287" s="251"/>
      <c r="G287" s="251"/>
      <c r="H287" s="251"/>
      <c r="I287" s="251"/>
      <c r="J287" s="251"/>
      <c r="K287" s="251"/>
      <c r="L287" s="251"/>
      <c r="M287" s="257"/>
      <c r="N287" s="243"/>
    </row>
    <row r="288" spans="1:14">
      <c r="A288" s="251"/>
      <c r="B288" s="251"/>
      <c r="C288" s="251"/>
      <c r="D288" s="251"/>
      <c r="E288" s="251"/>
      <c r="F288" s="251"/>
      <c r="G288" s="251"/>
      <c r="H288" s="251"/>
      <c r="I288" s="251"/>
      <c r="J288" s="251"/>
      <c r="K288" s="251"/>
      <c r="L288" s="251"/>
      <c r="M288" s="259"/>
      <c r="N288" s="243"/>
    </row>
    <row r="289" spans="1:14">
      <c r="A289" s="251"/>
      <c r="B289" s="251"/>
      <c r="C289" s="251"/>
      <c r="D289" s="251"/>
      <c r="E289" s="251"/>
      <c r="F289" s="251"/>
      <c r="G289" s="251"/>
      <c r="H289" s="251"/>
      <c r="I289" s="251"/>
      <c r="J289" s="251"/>
      <c r="K289" s="251"/>
      <c r="L289" s="251"/>
      <c r="M289" s="243"/>
      <c r="N289" s="243"/>
    </row>
    <row r="290" spans="1:14">
      <c r="A290" s="251"/>
      <c r="B290" s="251"/>
      <c r="C290" s="251"/>
      <c r="D290" s="251"/>
      <c r="E290" s="251"/>
      <c r="F290" s="251"/>
      <c r="G290" s="251"/>
      <c r="H290" s="251"/>
      <c r="I290" s="251"/>
      <c r="J290" s="251"/>
      <c r="K290" s="251"/>
      <c r="L290" s="251"/>
      <c r="M290" s="243"/>
      <c r="N290" s="243"/>
    </row>
    <row r="291" spans="1:14">
      <c r="A291" s="251"/>
      <c r="B291" s="251"/>
      <c r="C291" s="251"/>
      <c r="D291" s="251"/>
      <c r="E291" s="251"/>
      <c r="F291" s="251"/>
      <c r="G291" s="251"/>
      <c r="H291" s="251"/>
      <c r="I291" s="251"/>
      <c r="J291" s="251"/>
      <c r="K291" s="251"/>
      <c r="L291" s="251"/>
      <c r="M291" s="243"/>
      <c r="N291" s="243"/>
    </row>
    <row r="292" spans="1:14">
      <c r="A292" s="251"/>
      <c r="B292" s="251"/>
      <c r="C292" s="251"/>
      <c r="D292" s="251"/>
      <c r="E292" s="251"/>
      <c r="F292" s="251"/>
      <c r="G292" s="251"/>
      <c r="H292" s="251"/>
      <c r="I292" s="251"/>
      <c r="J292" s="251"/>
      <c r="K292" s="251"/>
      <c r="L292" s="251"/>
      <c r="M292" s="243"/>
      <c r="N292" s="243"/>
    </row>
    <row r="293" spans="1:14">
      <c r="A293" s="251"/>
      <c r="B293" s="251"/>
      <c r="C293" s="251"/>
      <c r="D293" s="251"/>
      <c r="E293" s="251"/>
      <c r="F293" s="251"/>
      <c r="G293" s="251"/>
      <c r="H293" s="251"/>
      <c r="I293" s="251"/>
      <c r="J293" s="251"/>
      <c r="K293" s="251"/>
      <c r="L293" s="251"/>
      <c r="M293" s="243"/>
      <c r="N293" s="243"/>
    </row>
    <row r="294" spans="1:14">
      <c r="A294" s="251"/>
      <c r="B294" s="251"/>
      <c r="C294" s="251"/>
      <c r="D294" s="251"/>
      <c r="E294" s="251"/>
      <c r="F294" s="251"/>
      <c r="G294" s="251"/>
      <c r="H294" s="251"/>
      <c r="I294" s="251"/>
      <c r="J294" s="251"/>
      <c r="K294" s="251"/>
      <c r="L294" s="251"/>
      <c r="M294" s="243"/>
      <c r="N294" s="243"/>
    </row>
    <row r="295" spans="1:14">
      <c r="A295" s="266"/>
      <c r="B295" s="266"/>
      <c r="C295" s="266"/>
      <c r="D295" s="266"/>
      <c r="E295" s="266"/>
      <c r="F295" s="266"/>
      <c r="G295" s="266"/>
      <c r="H295" s="266"/>
      <c r="I295" s="266"/>
      <c r="J295" s="266"/>
      <c r="K295" s="266"/>
      <c r="L295" s="266"/>
    </row>
    <row r="296" spans="1:14">
      <c r="A296" s="266"/>
      <c r="B296" s="266"/>
      <c r="C296" s="266"/>
      <c r="D296" s="266"/>
      <c r="E296" s="266"/>
      <c r="F296" s="266"/>
      <c r="G296" s="266"/>
      <c r="H296" s="266"/>
      <c r="I296" s="266"/>
      <c r="J296" s="266"/>
      <c r="K296" s="266"/>
      <c r="L296" s="266"/>
    </row>
    <row r="297" spans="1:14">
      <c r="A297" s="266"/>
      <c r="B297" s="266"/>
      <c r="C297" s="266"/>
      <c r="D297" s="266"/>
      <c r="E297" s="266"/>
      <c r="F297" s="266"/>
      <c r="G297" s="266"/>
      <c r="H297" s="266"/>
      <c r="I297" s="266"/>
      <c r="J297" s="266"/>
      <c r="K297" s="266"/>
      <c r="L297" s="266"/>
    </row>
    <row r="298" spans="1:14">
      <c r="A298" s="266"/>
      <c r="B298" s="266"/>
      <c r="C298" s="266"/>
      <c r="D298" s="266"/>
      <c r="E298" s="266"/>
      <c r="F298" s="266"/>
      <c r="G298" s="266"/>
      <c r="H298" s="266"/>
      <c r="I298" s="266"/>
      <c r="J298" s="266"/>
      <c r="K298" s="266"/>
      <c r="L298" s="266"/>
    </row>
    <row r="299" spans="1:14">
      <c r="A299" s="266"/>
      <c r="B299" s="266"/>
      <c r="C299" s="266"/>
      <c r="D299" s="266"/>
      <c r="E299" s="266"/>
      <c r="F299" s="266"/>
      <c r="G299" s="266"/>
      <c r="H299" s="266"/>
      <c r="I299" s="266"/>
      <c r="J299" s="266"/>
      <c r="K299" s="266"/>
      <c r="L299" s="266"/>
    </row>
    <row r="300" spans="1:14">
      <c r="A300" s="266"/>
      <c r="B300" s="266"/>
      <c r="C300" s="266"/>
      <c r="D300" s="266"/>
      <c r="E300" s="266"/>
      <c r="F300" s="266"/>
      <c r="G300" s="266"/>
      <c r="H300" s="266"/>
      <c r="I300" s="266"/>
      <c r="J300" s="266"/>
      <c r="K300" s="266"/>
      <c r="L300" s="266"/>
    </row>
    <row r="301" spans="1:14">
      <c r="A301" s="266"/>
      <c r="B301" s="266"/>
      <c r="C301" s="266"/>
      <c r="D301" s="266"/>
      <c r="E301" s="266"/>
      <c r="F301" s="266"/>
      <c r="G301" s="266"/>
      <c r="H301" s="266"/>
      <c r="I301" s="266"/>
      <c r="J301" s="266"/>
      <c r="K301" s="266"/>
      <c r="L301" s="266"/>
    </row>
    <row r="302" spans="1:14">
      <c r="A302" s="266"/>
      <c r="B302" s="266"/>
      <c r="C302" s="266"/>
      <c r="D302" s="266"/>
      <c r="E302" s="266"/>
      <c r="F302" s="266"/>
      <c r="G302" s="266"/>
      <c r="H302" s="266"/>
      <c r="I302" s="266"/>
      <c r="J302" s="266"/>
      <c r="K302" s="266"/>
      <c r="L302" s="266"/>
    </row>
    <row r="303" spans="1:14">
      <c r="A303" s="266"/>
      <c r="B303" s="266"/>
      <c r="C303" s="266"/>
      <c r="D303" s="266"/>
      <c r="E303" s="266"/>
      <c r="F303" s="266"/>
      <c r="G303" s="266"/>
      <c r="H303" s="266"/>
      <c r="I303" s="266"/>
      <c r="J303" s="266"/>
      <c r="K303" s="266"/>
      <c r="L303" s="266"/>
    </row>
    <row r="304" spans="1:14">
      <c r="A304" s="266"/>
      <c r="B304" s="266"/>
      <c r="C304" s="266"/>
      <c r="D304" s="266"/>
      <c r="E304" s="266"/>
      <c r="F304" s="266"/>
      <c r="G304" s="266"/>
      <c r="H304" s="266"/>
      <c r="I304" s="266"/>
      <c r="J304" s="266"/>
      <c r="K304" s="266"/>
      <c r="L304" s="266"/>
    </row>
    <row r="305" spans="1:12">
      <c r="A305" s="266"/>
      <c r="B305" s="266"/>
      <c r="C305" s="266"/>
      <c r="D305" s="266"/>
      <c r="E305" s="266"/>
      <c r="F305" s="266"/>
      <c r="G305" s="266"/>
      <c r="H305" s="266"/>
      <c r="I305" s="266"/>
      <c r="J305" s="266"/>
      <c r="K305" s="266"/>
      <c r="L305" s="266"/>
    </row>
    <row r="306" spans="1:12">
      <c r="A306" s="266"/>
      <c r="B306" s="266"/>
      <c r="C306" s="266"/>
      <c r="D306" s="266"/>
      <c r="E306" s="266"/>
      <c r="F306" s="266"/>
      <c r="G306" s="266"/>
      <c r="H306" s="266"/>
      <c r="I306" s="266"/>
      <c r="J306" s="266"/>
      <c r="K306" s="266"/>
      <c r="L306" s="266"/>
    </row>
    <row r="307" spans="1:12">
      <c r="A307" s="266"/>
      <c r="B307" s="266"/>
      <c r="C307" s="266"/>
      <c r="D307" s="266"/>
      <c r="E307" s="266"/>
      <c r="F307" s="266"/>
      <c r="G307" s="266"/>
      <c r="H307" s="266"/>
      <c r="I307" s="266"/>
      <c r="J307" s="266"/>
      <c r="K307" s="266"/>
      <c r="L307" s="266"/>
    </row>
    <row r="308" spans="1:12">
      <c r="A308" s="266"/>
      <c r="B308" s="266"/>
      <c r="C308" s="266"/>
      <c r="D308" s="266"/>
      <c r="E308" s="266"/>
      <c r="F308" s="266"/>
      <c r="G308" s="266"/>
      <c r="H308" s="266"/>
      <c r="I308" s="266"/>
      <c r="J308" s="266"/>
      <c r="K308" s="266"/>
      <c r="L308" s="266"/>
    </row>
    <row r="309" spans="1:12">
      <c r="A309" s="266"/>
      <c r="B309" s="266"/>
      <c r="C309" s="266"/>
      <c r="D309" s="266"/>
      <c r="E309" s="266"/>
      <c r="F309" s="266"/>
      <c r="G309" s="266"/>
      <c r="H309" s="266"/>
      <c r="I309" s="266"/>
      <c r="J309" s="266"/>
      <c r="K309" s="266"/>
      <c r="L309" s="266"/>
    </row>
    <row r="310" spans="1:12">
      <c r="A310" s="266"/>
      <c r="B310" s="266"/>
      <c r="C310" s="266"/>
      <c r="D310" s="266"/>
      <c r="E310" s="266"/>
      <c r="F310" s="266"/>
      <c r="G310" s="266"/>
      <c r="H310" s="266"/>
      <c r="I310" s="266"/>
      <c r="J310" s="266"/>
      <c r="K310" s="266"/>
      <c r="L310" s="266"/>
    </row>
    <row r="311" spans="1:12">
      <c r="A311" s="266"/>
      <c r="B311" s="266"/>
      <c r="C311" s="266"/>
      <c r="D311" s="266"/>
      <c r="E311" s="266"/>
      <c r="F311" s="266"/>
      <c r="G311" s="266"/>
      <c r="H311" s="266"/>
      <c r="I311" s="266"/>
      <c r="J311" s="266"/>
      <c r="K311" s="266"/>
      <c r="L311" s="266"/>
    </row>
    <row r="312" spans="1:12">
      <c r="A312" s="266"/>
      <c r="B312" s="266"/>
      <c r="C312" s="266"/>
      <c r="D312" s="266"/>
      <c r="E312" s="266"/>
      <c r="F312" s="266"/>
      <c r="G312" s="266"/>
      <c r="H312" s="266"/>
      <c r="I312" s="266"/>
      <c r="J312" s="266"/>
      <c r="K312" s="266"/>
      <c r="L312" s="266"/>
    </row>
    <row r="313" spans="1:12">
      <c r="A313" s="266"/>
      <c r="B313" s="266"/>
      <c r="C313" s="266"/>
      <c r="D313" s="266"/>
      <c r="E313" s="266"/>
      <c r="F313" s="266"/>
      <c r="G313" s="266"/>
      <c r="H313" s="266"/>
      <c r="I313" s="266"/>
      <c r="J313" s="266"/>
      <c r="K313" s="266"/>
      <c r="L313" s="266"/>
    </row>
    <row r="314" spans="1:12">
      <c r="A314" s="266"/>
      <c r="B314" s="266"/>
      <c r="C314" s="266"/>
      <c r="D314" s="266"/>
      <c r="E314" s="266"/>
      <c r="F314" s="266"/>
      <c r="G314" s="266"/>
      <c r="H314" s="266"/>
      <c r="I314" s="266"/>
      <c r="J314" s="266"/>
      <c r="K314" s="266"/>
      <c r="L314" s="266"/>
    </row>
    <row r="315" spans="1:12">
      <c r="A315" s="266"/>
      <c r="B315" s="266"/>
      <c r="C315" s="266"/>
      <c r="D315" s="266"/>
      <c r="E315" s="266"/>
      <c r="F315" s="266"/>
      <c r="G315" s="266"/>
      <c r="H315" s="266"/>
      <c r="I315" s="266"/>
      <c r="J315" s="266"/>
      <c r="K315" s="266"/>
      <c r="L315" s="266"/>
    </row>
    <row r="316" spans="1:12">
      <c r="A316" s="266"/>
      <c r="B316" s="266"/>
      <c r="C316" s="266"/>
      <c r="D316" s="266"/>
      <c r="E316" s="266"/>
      <c r="F316" s="266"/>
      <c r="G316" s="266"/>
      <c r="H316" s="266"/>
      <c r="I316" s="266"/>
      <c r="J316" s="266"/>
      <c r="K316" s="266"/>
      <c r="L316" s="266"/>
    </row>
    <row r="317" spans="1:12">
      <c r="A317" s="266"/>
      <c r="B317" s="266"/>
      <c r="C317" s="266"/>
      <c r="D317" s="266"/>
      <c r="E317" s="266"/>
      <c r="F317" s="266"/>
      <c r="G317" s="266"/>
      <c r="H317" s="266"/>
      <c r="I317" s="266"/>
      <c r="J317" s="266"/>
      <c r="K317" s="266"/>
      <c r="L317" s="266"/>
    </row>
    <row r="318" spans="1:12">
      <c r="A318" s="266"/>
      <c r="B318" s="266"/>
      <c r="C318" s="266"/>
      <c r="D318" s="266"/>
      <c r="E318" s="266"/>
      <c r="F318" s="266"/>
      <c r="G318" s="266"/>
      <c r="H318" s="266"/>
      <c r="I318" s="266"/>
      <c r="J318" s="266"/>
      <c r="K318" s="266"/>
      <c r="L318" s="266"/>
    </row>
    <row r="319" spans="1:12">
      <c r="A319" s="266"/>
      <c r="B319" s="266"/>
      <c r="C319" s="266"/>
      <c r="D319" s="266"/>
      <c r="E319" s="266"/>
      <c r="F319" s="266"/>
      <c r="G319" s="266"/>
      <c r="H319" s="266"/>
      <c r="I319" s="266"/>
      <c r="J319" s="266"/>
      <c r="K319" s="266"/>
      <c r="L319" s="266"/>
    </row>
    <row r="320" spans="1:12">
      <c r="A320" s="266"/>
      <c r="B320" s="266"/>
      <c r="C320" s="266"/>
      <c r="D320" s="266"/>
      <c r="E320" s="266"/>
      <c r="F320" s="266"/>
      <c r="G320" s="266"/>
      <c r="H320" s="266"/>
      <c r="I320" s="266"/>
      <c r="J320" s="266"/>
      <c r="K320" s="266"/>
      <c r="L320" s="266"/>
    </row>
    <row r="321" spans="1:12">
      <c r="A321" s="266"/>
      <c r="B321" s="266"/>
      <c r="C321" s="266"/>
      <c r="D321" s="266"/>
      <c r="E321" s="266"/>
      <c r="F321" s="266"/>
      <c r="G321" s="266"/>
      <c r="H321" s="266"/>
      <c r="I321" s="266"/>
      <c r="J321" s="266"/>
      <c r="K321" s="266"/>
      <c r="L321" s="266"/>
    </row>
    <row r="322" spans="1:12">
      <c r="A322" s="266"/>
      <c r="B322" s="266"/>
      <c r="C322" s="266"/>
      <c r="D322" s="266"/>
      <c r="E322" s="266"/>
      <c r="F322" s="266"/>
      <c r="G322" s="266"/>
      <c r="H322" s="266"/>
      <c r="I322" s="266"/>
      <c r="J322" s="266"/>
      <c r="K322" s="266"/>
      <c r="L322" s="266"/>
    </row>
    <row r="323" spans="1:12">
      <c r="A323" s="266"/>
      <c r="B323" s="266"/>
      <c r="C323" s="266"/>
      <c r="D323" s="266"/>
      <c r="E323" s="266"/>
      <c r="F323" s="266"/>
      <c r="G323" s="266"/>
      <c r="H323" s="266"/>
      <c r="I323" s="266"/>
      <c r="J323" s="266"/>
      <c r="K323" s="266"/>
      <c r="L323" s="266"/>
    </row>
    <row r="324" spans="1:12">
      <c r="A324" s="266"/>
      <c r="B324" s="266"/>
      <c r="C324" s="266"/>
      <c r="D324" s="266"/>
      <c r="E324" s="266"/>
      <c r="F324" s="266"/>
      <c r="G324" s="266"/>
      <c r="H324" s="266"/>
      <c r="I324" s="266"/>
      <c r="J324" s="266"/>
      <c r="K324" s="266"/>
      <c r="L324" s="266"/>
    </row>
    <row r="325" spans="1:12">
      <c r="A325" s="266"/>
      <c r="B325" s="266"/>
      <c r="C325" s="266"/>
      <c r="D325" s="266"/>
      <c r="E325" s="266"/>
      <c r="F325" s="266"/>
      <c r="G325" s="266"/>
      <c r="H325" s="266"/>
      <c r="I325" s="266"/>
      <c r="J325" s="266"/>
      <c r="K325" s="266"/>
      <c r="L325" s="266"/>
    </row>
    <row r="326" spans="1:12">
      <c r="A326" s="266"/>
      <c r="B326" s="266"/>
      <c r="C326" s="266"/>
      <c r="D326" s="266"/>
      <c r="E326" s="266"/>
      <c r="F326" s="266"/>
      <c r="G326" s="266"/>
      <c r="H326" s="266"/>
      <c r="I326" s="266"/>
      <c r="J326" s="266"/>
      <c r="K326" s="266"/>
      <c r="L326" s="266"/>
    </row>
    <row r="327" spans="1:12">
      <c r="A327" s="266"/>
      <c r="B327" s="266"/>
      <c r="C327" s="266"/>
      <c r="D327" s="266"/>
      <c r="E327" s="266"/>
      <c r="F327" s="266"/>
      <c r="G327" s="266"/>
      <c r="H327" s="266"/>
      <c r="I327" s="266"/>
      <c r="J327" s="266"/>
      <c r="K327" s="266"/>
      <c r="L327" s="266"/>
    </row>
    <row r="328" spans="1:12">
      <c r="A328" s="266"/>
      <c r="B328" s="266"/>
      <c r="C328" s="266"/>
      <c r="D328" s="266"/>
      <c r="E328" s="266"/>
      <c r="F328" s="266"/>
      <c r="G328" s="266"/>
      <c r="H328" s="266"/>
      <c r="I328" s="266"/>
      <c r="J328" s="266"/>
      <c r="K328" s="266"/>
      <c r="L328" s="266"/>
    </row>
    <row r="329" spans="1:12">
      <c r="A329" s="266"/>
      <c r="B329" s="266"/>
      <c r="C329" s="266"/>
      <c r="D329" s="266"/>
      <c r="E329" s="266"/>
      <c r="F329" s="266"/>
      <c r="G329" s="266"/>
      <c r="H329" s="266"/>
      <c r="I329" s="266"/>
      <c r="J329" s="266"/>
      <c r="K329" s="266"/>
      <c r="L329" s="266"/>
    </row>
    <row r="330" spans="1:12">
      <c r="A330" s="266"/>
      <c r="B330" s="266"/>
      <c r="C330" s="266"/>
      <c r="D330" s="266"/>
      <c r="E330" s="266"/>
      <c r="F330" s="266"/>
      <c r="G330" s="266"/>
      <c r="H330" s="266"/>
      <c r="I330" s="266"/>
      <c r="J330" s="266"/>
      <c r="K330" s="266"/>
      <c r="L330" s="266"/>
    </row>
    <row r="331" spans="1:12">
      <c r="A331" s="266"/>
      <c r="B331" s="266"/>
      <c r="C331" s="266"/>
      <c r="D331" s="266"/>
      <c r="E331" s="266"/>
      <c r="F331" s="266"/>
      <c r="G331" s="266"/>
      <c r="H331" s="266"/>
      <c r="I331" s="266"/>
      <c r="J331" s="266"/>
      <c r="K331" s="266"/>
      <c r="L331" s="266"/>
    </row>
    <row r="332" spans="1:12">
      <c r="A332" s="266"/>
      <c r="B332" s="266"/>
      <c r="C332" s="266"/>
      <c r="D332" s="266"/>
      <c r="E332" s="266"/>
      <c r="F332" s="266"/>
      <c r="G332" s="266"/>
      <c r="H332" s="266"/>
      <c r="I332" s="266"/>
      <c r="J332" s="266"/>
      <c r="K332" s="266"/>
      <c r="L332" s="266"/>
    </row>
    <row r="333" spans="1:12">
      <c r="A333" s="266"/>
      <c r="B333" s="266"/>
      <c r="C333" s="266"/>
      <c r="D333" s="266"/>
      <c r="E333" s="266"/>
      <c r="F333" s="266"/>
      <c r="G333" s="266"/>
      <c r="H333" s="266"/>
      <c r="I333" s="266"/>
      <c r="J333" s="266"/>
      <c r="K333" s="266"/>
      <c r="L333" s="266"/>
    </row>
    <row r="334" spans="1:12">
      <c r="A334" s="266"/>
      <c r="B334" s="266"/>
      <c r="C334" s="266"/>
      <c r="D334" s="266"/>
      <c r="E334" s="266"/>
      <c r="F334" s="266"/>
      <c r="G334" s="266"/>
      <c r="H334" s="266"/>
      <c r="I334" s="266"/>
      <c r="J334" s="266"/>
      <c r="K334" s="266"/>
      <c r="L334" s="266"/>
    </row>
    <row r="335" spans="1:12">
      <c r="A335" s="266"/>
      <c r="B335" s="266"/>
      <c r="C335" s="266"/>
      <c r="D335" s="266"/>
      <c r="E335" s="266"/>
      <c r="F335" s="266"/>
      <c r="G335" s="266"/>
      <c r="H335" s="266"/>
      <c r="I335" s="266"/>
      <c r="J335" s="266"/>
      <c r="K335" s="266"/>
      <c r="L335" s="266"/>
    </row>
    <row r="336" spans="1:12">
      <c r="A336" s="266"/>
      <c r="B336" s="266"/>
      <c r="C336" s="266"/>
      <c r="D336" s="266"/>
      <c r="E336" s="266"/>
      <c r="F336" s="266"/>
      <c r="G336" s="266"/>
      <c r="H336" s="266"/>
      <c r="I336" s="266"/>
      <c r="J336" s="266"/>
      <c r="K336" s="266"/>
      <c r="L336" s="266"/>
    </row>
    <row r="337" spans="1:12">
      <c r="A337" s="266"/>
      <c r="B337" s="266"/>
      <c r="C337" s="266"/>
      <c r="D337" s="266"/>
      <c r="E337" s="266"/>
      <c r="F337" s="266"/>
      <c r="G337" s="266"/>
      <c r="H337" s="266"/>
      <c r="I337" s="266"/>
      <c r="J337" s="266"/>
      <c r="K337" s="266"/>
      <c r="L337" s="266"/>
    </row>
    <row r="338" spans="1:12">
      <c r="A338" s="266"/>
      <c r="B338" s="266"/>
      <c r="C338" s="266"/>
      <c r="D338" s="266"/>
      <c r="E338" s="266"/>
      <c r="F338" s="266"/>
      <c r="G338" s="266"/>
      <c r="H338" s="266"/>
      <c r="I338" s="266"/>
      <c r="J338" s="266"/>
      <c r="K338" s="266"/>
      <c r="L338" s="266"/>
    </row>
    <row r="339" spans="1:12">
      <c r="A339" s="266"/>
      <c r="B339" s="266"/>
      <c r="C339" s="266"/>
      <c r="D339" s="266"/>
      <c r="E339" s="266"/>
      <c r="F339" s="266"/>
      <c r="G339" s="266"/>
      <c r="H339" s="266"/>
      <c r="I339" s="266"/>
      <c r="J339" s="266"/>
      <c r="K339" s="266"/>
      <c r="L339" s="266"/>
    </row>
    <row r="340" spans="1:12">
      <c r="A340" s="266"/>
      <c r="B340" s="266"/>
      <c r="C340" s="266"/>
      <c r="D340" s="266"/>
      <c r="E340" s="266"/>
      <c r="F340" s="266"/>
      <c r="G340" s="266"/>
      <c r="H340" s="266"/>
      <c r="I340" s="266"/>
      <c r="J340" s="266"/>
      <c r="K340" s="266"/>
      <c r="L340" s="266"/>
    </row>
    <row r="341" spans="1:12">
      <c r="A341" s="266"/>
      <c r="B341" s="266"/>
      <c r="C341" s="266"/>
      <c r="D341" s="266"/>
      <c r="E341" s="266"/>
      <c r="F341" s="266"/>
      <c r="G341" s="266"/>
      <c r="H341" s="266"/>
      <c r="I341" s="266"/>
      <c r="J341" s="266"/>
      <c r="K341" s="266"/>
      <c r="L341" s="266"/>
    </row>
    <row r="342" spans="1:12">
      <c r="A342" s="266"/>
      <c r="B342" s="266"/>
      <c r="C342" s="266"/>
      <c r="D342" s="266"/>
      <c r="E342" s="266"/>
      <c r="F342" s="266"/>
      <c r="G342" s="266"/>
      <c r="H342" s="266"/>
      <c r="I342" s="266"/>
      <c r="J342" s="266"/>
      <c r="K342" s="266"/>
      <c r="L342" s="266"/>
    </row>
    <row r="343" spans="1:12">
      <c r="A343" s="266"/>
      <c r="B343" s="266"/>
      <c r="C343" s="266"/>
      <c r="D343" s="266"/>
      <c r="E343" s="266"/>
      <c r="F343" s="266"/>
      <c r="G343" s="266"/>
      <c r="H343" s="266"/>
      <c r="I343" s="266"/>
      <c r="J343" s="266"/>
      <c r="K343" s="266"/>
      <c r="L343" s="266"/>
    </row>
    <row r="344" spans="1:12">
      <c r="A344" s="266"/>
      <c r="B344" s="266"/>
      <c r="C344" s="266"/>
      <c r="D344" s="266"/>
      <c r="E344" s="266"/>
      <c r="F344" s="266"/>
      <c r="G344" s="266"/>
      <c r="H344" s="266"/>
      <c r="I344" s="266"/>
      <c r="J344" s="266"/>
      <c r="K344" s="266"/>
      <c r="L344" s="266"/>
    </row>
    <row r="345" spans="1:12">
      <c r="A345" s="266"/>
      <c r="B345" s="266"/>
      <c r="C345" s="266"/>
      <c r="D345" s="266"/>
      <c r="E345" s="266"/>
      <c r="F345" s="266"/>
      <c r="G345" s="266"/>
      <c r="H345" s="266"/>
      <c r="I345" s="266"/>
      <c r="J345" s="266"/>
      <c r="K345" s="266"/>
      <c r="L345" s="266"/>
    </row>
    <row r="346" spans="1:12">
      <c r="A346" s="266"/>
      <c r="B346" s="266"/>
      <c r="C346" s="266"/>
      <c r="D346" s="266"/>
      <c r="E346" s="266"/>
      <c r="F346" s="266"/>
      <c r="G346" s="266"/>
      <c r="H346" s="266"/>
      <c r="I346" s="266"/>
      <c r="J346" s="266"/>
      <c r="K346" s="266"/>
      <c r="L346" s="266"/>
    </row>
    <row r="347" spans="1:12">
      <c r="A347" s="266"/>
      <c r="B347" s="266"/>
      <c r="C347" s="266"/>
      <c r="D347" s="266"/>
      <c r="E347" s="266"/>
      <c r="F347" s="266"/>
      <c r="G347" s="266"/>
      <c r="H347" s="266"/>
      <c r="I347" s="266"/>
      <c r="J347" s="266"/>
      <c r="K347" s="266"/>
      <c r="L347" s="266"/>
    </row>
    <row r="348" spans="1:12">
      <c r="A348" s="266"/>
      <c r="B348" s="266"/>
      <c r="C348" s="266"/>
      <c r="D348" s="266"/>
      <c r="E348" s="266"/>
      <c r="F348" s="266"/>
      <c r="G348" s="266"/>
      <c r="H348" s="266"/>
      <c r="I348" s="266"/>
      <c r="J348" s="266"/>
      <c r="K348" s="266"/>
      <c r="L348" s="266"/>
    </row>
    <row r="349" spans="1:12">
      <c r="A349" s="266"/>
      <c r="B349" s="266"/>
      <c r="C349" s="266"/>
      <c r="D349" s="266"/>
      <c r="E349" s="266"/>
      <c r="F349" s="266"/>
      <c r="G349" s="266"/>
      <c r="H349" s="266"/>
      <c r="I349" s="266"/>
      <c r="J349" s="266"/>
      <c r="K349" s="266"/>
      <c r="L349" s="266"/>
    </row>
    <row r="350" spans="1:12">
      <c r="A350" s="266"/>
      <c r="B350" s="266"/>
      <c r="C350" s="266"/>
      <c r="D350" s="266"/>
      <c r="E350" s="266"/>
      <c r="F350" s="266"/>
      <c r="G350" s="266"/>
      <c r="H350" s="266"/>
      <c r="I350" s="266"/>
      <c r="J350" s="266"/>
      <c r="K350" s="266"/>
      <c r="L350" s="266"/>
    </row>
    <row r="351" spans="1:12">
      <c r="A351" s="266"/>
      <c r="B351" s="266"/>
      <c r="C351" s="266"/>
      <c r="D351" s="266"/>
      <c r="E351" s="266"/>
      <c r="F351" s="266"/>
      <c r="G351" s="266"/>
      <c r="H351" s="266"/>
      <c r="I351" s="266"/>
      <c r="J351" s="266"/>
      <c r="K351" s="266"/>
      <c r="L351" s="266"/>
    </row>
    <row r="352" spans="1:12">
      <c r="A352" s="266"/>
      <c r="B352" s="266"/>
      <c r="C352" s="266"/>
      <c r="D352" s="266"/>
      <c r="E352" s="266"/>
      <c r="F352" s="266"/>
      <c r="G352" s="266"/>
      <c r="H352" s="266"/>
      <c r="I352" s="266"/>
      <c r="J352" s="266"/>
      <c r="K352" s="266"/>
      <c r="L352" s="266"/>
    </row>
    <row r="353" spans="1:12">
      <c r="A353" s="266"/>
      <c r="B353" s="266"/>
      <c r="C353" s="266"/>
      <c r="D353" s="266"/>
      <c r="E353" s="266"/>
      <c r="F353" s="266"/>
      <c r="G353" s="266"/>
      <c r="H353" s="266"/>
      <c r="I353" s="266"/>
      <c r="J353" s="266"/>
      <c r="K353" s="266"/>
      <c r="L353" s="266"/>
    </row>
    <row r="354" spans="1:12">
      <c r="A354" s="266"/>
      <c r="B354" s="266"/>
      <c r="C354" s="266"/>
      <c r="D354" s="266"/>
      <c r="E354" s="266"/>
      <c r="F354" s="266"/>
      <c r="G354" s="266"/>
      <c r="H354" s="266"/>
      <c r="I354" s="266"/>
      <c r="J354" s="266"/>
      <c r="K354" s="266"/>
      <c r="L354" s="266"/>
    </row>
    <row r="355" spans="1:12">
      <c r="A355" s="266"/>
      <c r="B355" s="266"/>
      <c r="C355" s="266"/>
      <c r="D355" s="266"/>
      <c r="E355" s="266"/>
      <c r="F355" s="266"/>
      <c r="G355" s="266"/>
      <c r="H355" s="266"/>
      <c r="I355" s="266"/>
      <c r="J355" s="266"/>
      <c r="K355" s="266"/>
      <c r="L355" s="266"/>
    </row>
    <row r="356" spans="1:12">
      <c r="A356" s="266"/>
      <c r="B356" s="266"/>
      <c r="C356" s="266"/>
      <c r="D356" s="266"/>
      <c r="E356" s="266"/>
      <c r="F356" s="266"/>
      <c r="G356" s="266"/>
      <c r="H356" s="266"/>
      <c r="I356" s="266"/>
      <c r="J356" s="266"/>
      <c r="K356" s="266"/>
      <c r="L356" s="266"/>
    </row>
    <row r="357" spans="1:12">
      <c r="A357" s="266"/>
      <c r="B357" s="266"/>
      <c r="C357" s="266"/>
      <c r="D357" s="266"/>
      <c r="E357" s="266"/>
      <c r="F357" s="266"/>
      <c r="G357" s="266"/>
      <c r="H357" s="266"/>
      <c r="I357" s="266"/>
      <c r="J357" s="266"/>
      <c r="K357" s="266"/>
      <c r="L357" s="266"/>
    </row>
    <row r="358" spans="1:12">
      <c r="A358" s="266"/>
      <c r="B358" s="266"/>
      <c r="C358" s="266"/>
      <c r="D358" s="266"/>
      <c r="E358" s="266"/>
      <c r="F358" s="266"/>
      <c r="G358" s="266"/>
      <c r="H358" s="266"/>
      <c r="I358" s="266"/>
      <c r="J358" s="266"/>
      <c r="K358" s="266"/>
      <c r="L358" s="266"/>
    </row>
    <row r="359" spans="1:12">
      <c r="A359" s="266"/>
      <c r="B359" s="266"/>
      <c r="C359" s="266"/>
      <c r="D359" s="266"/>
      <c r="E359" s="266"/>
      <c r="F359" s="266"/>
      <c r="G359" s="266"/>
      <c r="H359" s="266"/>
      <c r="I359" s="266"/>
      <c r="J359" s="266"/>
      <c r="K359" s="266"/>
      <c r="L359" s="266"/>
    </row>
    <row r="360" spans="1:12">
      <c r="A360" s="266"/>
      <c r="B360" s="266"/>
      <c r="C360" s="266"/>
      <c r="D360" s="266"/>
      <c r="E360" s="266"/>
      <c r="F360" s="266"/>
      <c r="G360" s="266"/>
      <c r="H360" s="266"/>
      <c r="I360" s="266"/>
      <c r="J360" s="266"/>
      <c r="K360" s="266"/>
      <c r="L360" s="266"/>
    </row>
    <row r="361" spans="1:12">
      <c r="A361" s="266"/>
      <c r="B361" s="266"/>
      <c r="C361" s="266"/>
      <c r="D361" s="266"/>
      <c r="E361" s="266"/>
      <c r="F361" s="266"/>
      <c r="G361" s="266"/>
      <c r="H361" s="266"/>
      <c r="I361" s="266"/>
      <c r="J361" s="266"/>
      <c r="K361" s="266"/>
      <c r="L361" s="266"/>
    </row>
    <row r="362" spans="1:12">
      <c r="A362" s="266"/>
      <c r="B362" s="266"/>
      <c r="C362" s="266"/>
      <c r="D362" s="266"/>
      <c r="E362" s="266"/>
      <c r="F362" s="266"/>
      <c r="G362" s="266"/>
      <c r="H362" s="266"/>
      <c r="I362" s="266"/>
      <c r="J362" s="266"/>
      <c r="K362" s="266"/>
      <c r="L362" s="266"/>
    </row>
    <row r="363" spans="1:12">
      <c r="A363" s="266"/>
      <c r="B363" s="266"/>
      <c r="C363" s="266"/>
      <c r="D363" s="266"/>
      <c r="E363" s="266"/>
      <c r="F363" s="266"/>
      <c r="G363" s="266"/>
      <c r="H363" s="266"/>
      <c r="I363" s="266"/>
      <c r="J363" s="266"/>
      <c r="K363" s="266"/>
      <c r="L363" s="266"/>
    </row>
    <row r="364" spans="1:12">
      <c r="A364" s="266"/>
      <c r="B364" s="266"/>
      <c r="C364" s="266"/>
      <c r="D364" s="266"/>
      <c r="E364" s="266"/>
      <c r="F364" s="266"/>
      <c r="G364" s="266"/>
      <c r="H364" s="266"/>
      <c r="I364" s="266"/>
      <c r="J364" s="266"/>
      <c r="K364" s="266"/>
      <c r="L364" s="266"/>
    </row>
    <row r="365" spans="1:12">
      <c r="A365" s="266"/>
      <c r="B365" s="266"/>
      <c r="C365" s="266"/>
      <c r="D365" s="266"/>
      <c r="E365" s="266"/>
      <c r="F365" s="266"/>
      <c r="G365" s="266"/>
      <c r="H365" s="266"/>
      <c r="I365" s="266"/>
      <c r="J365" s="266"/>
      <c r="K365" s="266"/>
      <c r="L365" s="266"/>
    </row>
    <row r="366" spans="1:12">
      <c r="A366" s="266"/>
      <c r="B366" s="266"/>
      <c r="C366" s="266"/>
      <c r="D366" s="266"/>
      <c r="E366" s="266"/>
      <c r="F366" s="266"/>
      <c r="G366" s="266"/>
      <c r="H366" s="266"/>
      <c r="I366" s="266"/>
      <c r="J366" s="266"/>
      <c r="K366" s="266"/>
      <c r="L366" s="266"/>
    </row>
    <row r="367" spans="1:12">
      <c r="A367" s="266"/>
      <c r="B367" s="266"/>
      <c r="C367" s="266"/>
      <c r="D367" s="266"/>
      <c r="E367" s="266"/>
      <c r="F367" s="266"/>
      <c r="G367" s="266"/>
      <c r="H367" s="266"/>
      <c r="I367" s="266"/>
      <c r="J367" s="266"/>
      <c r="K367" s="266"/>
      <c r="L367" s="266"/>
    </row>
    <row r="368" spans="1:12">
      <c r="A368" s="266"/>
      <c r="B368" s="266"/>
      <c r="C368" s="266"/>
      <c r="D368" s="266"/>
      <c r="E368" s="266"/>
      <c r="F368" s="266"/>
      <c r="G368" s="266"/>
      <c r="H368" s="266"/>
      <c r="I368" s="266"/>
      <c r="J368" s="266"/>
      <c r="K368" s="266"/>
      <c r="L368" s="266"/>
    </row>
    <row r="369" spans="1:12">
      <c r="A369" s="266"/>
      <c r="B369" s="266"/>
      <c r="C369" s="266"/>
      <c r="D369" s="266"/>
      <c r="E369" s="266"/>
      <c r="F369" s="266"/>
      <c r="G369" s="266"/>
      <c r="H369" s="266"/>
      <c r="I369" s="266"/>
      <c r="J369" s="266"/>
      <c r="K369" s="266"/>
      <c r="L369" s="266"/>
    </row>
    <row r="370" spans="1:12">
      <c r="A370" s="266"/>
      <c r="B370" s="266"/>
      <c r="C370" s="266"/>
      <c r="D370" s="266"/>
      <c r="E370" s="266"/>
      <c r="F370" s="266"/>
      <c r="G370" s="266"/>
      <c r="H370" s="266"/>
      <c r="I370" s="266"/>
      <c r="J370" s="266"/>
      <c r="K370" s="266"/>
      <c r="L370" s="266"/>
    </row>
    <row r="371" spans="1:12">
      <c r="A371" s="266"/>
      <c r="B371" s="266"/>
      <c r="C371" s="266"/>
      <c r="D371" s="266"/>
      <c r="E371" s="266"/>
      <c r="F371" s="266"/>
      <c r="G371" s="266"/>
      <c r="H371" s="266"/>
      <c r="I371" s="266"/>
      <c r="J371" s="266"/>
      <c r="K371" s="266"/>
      <c r="L371" s="266"/>
    </row>
    <row r="372" spans="1:12">
      <c r="A372" s="266"/>
      <c r="B372" s="266"/>
      <c r="C372" s="266"/>
      <c r="D372" s="266"/>
      <c r="E372" s="266"/>
      <c r="F372" s="266"/>
      <c r="G372" s="266"/>
      <c r="H372" s="266"/>
      <c r="I372" s="266"/>
      <c r="J372" s="266"/>
      <c r="K372" s="266"/>
      <c r="L372" s="266"/>
    </row>
    <row r="373" spans="1:12">
      <c r="A373" s="266"/>
      <c r="B373" s="266"/>
      <c r="C373" s="266"/>
      <c r="D373" s="266"/>
      <c r="E373" s="266"/>
      <c r="F373" s="266"/>
      <c r="G373" s="266"/>
      <c r="H373" s="266"/>
      <c r="I373" s="266"/>
      <c r="J373" s="266"/>
      <c r="K373" s="266"/>
      <c r="L373" s="266"/>
    </row>
    <row r="374" spans="1:12">
      <c r="A374" s="266"/>
      <c r="B374" s="266"/>
      <c r="C374" s="266"/>
      <c r="D374" s="266"/>
      <c r="E374" s="266"/>
      <c r="F374" s="266"/>
      <c r="G374" s="266"/>
      <c r="H374" s="266"/>
      <c r="I374" s="266"/>
      <c r="J374" s="266"/>
      <c r="K374" s="266"/>
      <c r="L374" s="266"/>
    </row>
    <row r="375" spans="1:12">
      <c r="A375" s="266"/>
      <c r="B375" s="266"/>
      <c r="C375" s="266"/>
      <c r="D375" s="266"/>
      <c r="E375" s="266"/>
      <c r="F375" s="266"/>
      <c r="G375" s="266"/>
      <c r="H375" s="266"/>
      <c r="I375" s="266"/>
      <c r="J375" s="266"/>
      <c r="K375" s="266"/>
      <c r="L375" s="266"/>
    </row>
    <row r="376" spans="1:12">
      <c r="A376" s="266"/>
      <c r="B376" s="266"/>
      <c r="C376" s="266"/>
      <c r="D376" s="266"/>
      <c r="E376" s="266"/>
      <c r="F376" s="266"/>
      <c r="G376" s="266"/>
      <c r="H376" s="266"/>
      <c r="I376" s="266"/>
      <c r="J376" s="266"/>
      <c r="K376" s="266"/>
      <c r="L376" s="266"/>
    </row>
    <row r="377" spans="1:12">
      <c r="A377" s="266"/>
      <c r="B377" s="266"/>
      <c r="C377" s="266"/>
      <c r="D377" s="266"/>
      <c r="E377" s="266"/>
      <c r="F377" s="266"/>
      <c r="G377" s="266"/>
      <c r="H377" s="266"/>
      <c r="I377" s="266"/>
      <c r="J377" s="266"/>
      <c r="K377" s="266"/>
      <c r="L377" s="266"/>
    </row>
    <row r="378" spans="1:12">
      <c r="A378" s="266"/>
      <c r="B378" s="266"/>
      <c r="C378" s="266"/>
      <c r="D378" s="266"/>
      <c r="E378" s="266"/>
      <c r="F378" s="266"/>
      <c r="G378" s="266"/>
      <c r="H378" s="266"/>
      <c r="I378" s="266"/>
      <c r="J378" s="266"/>
      <c r="K378" s="266"/>
      <c r="L378" s="266"/>
    </row>
    <row r="379" spans="1:12">
      <c r="A379" s="266"/>
      <c r="B379" s="266"/>
      <c r="C379" s="266"/>
      <c r="D379" s="266"/>
      <c r="E379" s="266"/>
      <c r="F379" s="266"/>
      <c r="G379" s="266"/>
      <c r="H379" s="266"/>
      <c r="I379" s="266"/>
      <c r="J379" s="266"/>
      <c r="K379" s="266"/>
      <c r="L379" s="266"/>
    </row>
    <row r="380" spans="1:12">
      <c r="A380" s="266"/>
      <c r="B380" s="266"/>
      <c r="C380" s="266"/>
      <c r="D380" s="266"/>
      <c r="E380" s="266"/>
      <c r="F380" s="266"/>
      <c r="G380" s="266"/>
      <c r="H380" s="266"/>
      <c r="I380" s="266"/>
      <c r="J380" s="266"/>
      <c r="K380" s="266"/>
      <c r="L380" s="266"/>
    </row>
    <row r="381" spans="1:12">
      <c r="A381" s="266"/>
      <c r="B381" s="266"/>
      <c r="C381" s="266"/>
      <c r="D381" s="266"/>
      <c r="E381" s="266"/>
      <c r="F381" s="266"/>
      <c r="G381" s="266"/>
      <c r="H381" s="266"/>
      <c r="I381" s="266"/>
      <c r="J381" s="266"/>
      <c r="K381" s="266"/>
      <c r="L381" s="266"/>
    </row>
    <row r="382" spans="1:12">
      <c r="A382" s="266"/>
      <c r="B382" s="266"/>
      <c r="C382" s="266"/>
      <c r="D382" s="266"/>
      <c r="E382" s="266"/>
      <c r="F382" s="266"/>
      <c r="G382" s="266"/>
      <c r="H382" s="266"/>
      <c r="I382" s="266"/>
      <c r="J382" s="266"/>
      <c r="K382" s="266"/>
      <c r="L382" s="266"/>
    </row>
    <row r="383" spans="1:12">
      <c r="A383" s="266"/>
      <c r="B383" s="266"/>
      <c r="C383" s="266"/>
      <c r="D383" s="266"/>
      <c r="E383" s="266"/>
      <c r="F383" s="266"/>
      <c r="G383" s="266"/>
      <c r="H383" s="266"/>
      <c r="I383" s="266"/>
      <c r="J383" s="266"/>
      <c r="K383" s="266"/>
      <c r="L383" s="266"/>
    </row>
    <row r="384" spans="1:12">
      <c r="A384" s="266"/>
      <c r="B384" s="266"/>
      <c r="C384" s="266"/>
      <c r="D384" s="266"/>
      <c r="E384" s="266"/>
      <c r="F384" s="266"/>
      <c r="G384" s="266"/>
      <c r="H384" s="266"/>
      <c r="I384" s="266"/>
      <c r="J384" s="266"/>
      <c r="K384" s="266"/>
      <c r="L384" s="266"/>
    </row>
    <row r="385" spans="1:12">
      <c r="A385" s="266"/>
      <c r="B385" s="266"/>
      <c r="C385" s="266"/>
      <c r="D385" s="266"/>
      <c r="E385" s="266"/>
      <c r="F385" s="266"/>
      <c r="G385" s="266"/>
      <c r="H385" s="266"/>
      <c r="I385" s="266"/>
      <c r="J385" s="266"/>
      <c r="K385" s="266"/>
      <c r="L385" s="266"/>
    </row>
    <row r="386" spans="1:12">
      <c r="A386" s="266"/>
      <c r="B386" s="266"/>
      <c r="C386" s="266"/>
      <c r="D386" s="266"/>
      <c r="E386" s="266"/>
      <c r="F386" s="266"/>
      <c r="G386" s="266"/>
      <c r="H386" s="266"/>
      <c r="I386" s="266"/>
      <c r="J386" s="266"/>
      <c r="K386" s="266"/>
      <c r="L386" s="266"/>
    </row>
    <row r="387" spans="1:12">
      <c r="A387" s="266"/>
      <c r="B387" s="266"/>
      <c r="C387" s="266"/>
      <c r="D387" s="266"/>
      <c r="E387" s="266"/>
      <c r="F387" s="266"/>
      <c r="G387" s="266"/>
      <c r="H387" s="266"/>
      <c r="I387" s="266"/>
      <c r="J387" s="266"/>
      <c r="K387" s="266"/>
      <c r="L387" s="266"/>
    </row>
    <row r="388" spans="1:12">
      <c r="A388" s="266"/>
      <c r="B388" s="266"/>
      <c r="C388" s="266"/>
      <c r="D388" s="266"/>
      <c r="E388" s="266"/>
      <c r="F388" s="266"/>
      <c r="G388" s="266"/>
      <c r="H388" s="266"/>
      <c r="I388" s="266"/>
      <c r="J388" s="266"/>
      <c r="K388" s="266"/>
      <c r="L388" s="266"/>
    </row>
    <row r="389" spans="1:12">
      <c r="A389" s="266"/>
      <c r="B389" s="266"/>
      <c r="C389" s="266"/>
      <c r="D389" s="266"/>
      <c r="E389" s="266"/>
      <c r="F389" s="266"/>
      <c r="G389" s="266"/>
      <c r="H389" s="266"/>
      <c r="I389" s="266"/>
      <c r="J389" s="266"/>
      <c r="K389" s="266"/>
      <c r="L389" s="266"/>
    </row>
    <row r="390" spans="1:12">
      <c r="A390" s="266"/>
      <c r="B390" s="266"/>
      <c r="C390" s="266"/>
      <c r="D390" s="266"/>
      <c r="E390" s="266"/>
      <c r="F390" s="266"/>
      <c r="G390" s="266"/>
      <c r="H390" s="266"/>
      <c r="I390" s="266"/>
      <c r="J390" s="266"/>
      <c r="K390" s="266"/>
      <c r="L390" s="266"/>
    </row>
    <row r="391" spans="1:12">
      <c r="A391" s="266"/>
      <c r="B391" s="266"/>
      <c r="C391" s="266"/>
      <c r="D391" s="266"/>
      <c r="E391" s="266"/>
      <c r="F391" s="266"/>
      <c r="G391" s="266"/>
      <c r="H391" s="266"/>
      <c r="I391" s="266"/>
      <c r="J391" s="266"/>
      <c r="K391" s="266"/>
      <c r="L391" s="266"/>
    </row>
    <row r="392" spans="1:12">
      <c r="A392" s="266"/>
      <c r="B392" s="266"/>
      <c r="C392" s="266"/>
      <c r="D392" s="266"/>
      <c r="E392" s="266"/>
      <c r="F392" s="266"/>
      <c r="G392" s="266"/>
      <c r="H392" s="266"/>
      <c r="I392" s="266"/>
      <c r="J392" s="266"/>
      <c r="K392" s="266"/>
      <c r="L392" s="266"/>
    </row>
    <row r="393" spans="1:12">
      <c r="A393" s="266"/>
      <c r="B393" s="266"/>
      <c r="C393" s="266"/>
      <c r="D393" s="266"/>
      <c r="E393" s="266"/>
      <c r="F393" s="266"/>
      <c r="G393" s="266"/>
      <c r="H393" s="266"/>
      <c r="I393" s="266"/>
      <c r="J393" s="266"/>
      <c r="K393" s="266"/>
      <c r="L393" s="266"/>
    </row>
    <row r="394" spans="1:12">
      <c r="A394" s="266"/>
      <c r="B394" s="266"/>
      <c r="C394" s="266"/>
      <c r="D394" s="266"/>
      <c r="E394" s="266"/>
      <c r="F394" s="266"/>
      <c r="G394" s="266"/>
      <c r="H394" s="266"/>
      <c r="I394" s="266"/>
      <c r="J394" s="266"/>
      <c r="K394" s="266"/>
      <c r="L394" s="266"/>
    </row>
    <row r="395" spans="1:12">
      <c r="A395" s="266"/>
      <c r="B395" s="266"/>
      <c r="C395" s="266"/>
      <c r="D395" s="266"/>
      <c r="E395" s="266"/>
      <c r="F395" s="266"/>
      <c r="G395" s="266"/>
      <c r="H395" s="266"/>
      <c r="I395" s="266"/>
      <c r="J395" s="266"/>
      <c r="K395" s="266"/>
      <c r="L395" s="266"/>
    </row>
    <row r="396" spans="1:12">
      <c r="A396" s="266"/>
      <c r="B396" s="266"/>
      <c r="C396" s="266"/>
      <c r="D396" s="266"/>
      <c r="E396" s="266"/>
      <c r="F396" s="266"/>
      <c r="G396" s="266"/>
      <c r="H396" s="266"/>
      <c r="I396" s="266"/>
      <c r="J396" s="266"/>
      <c r="K396" s="266"/>
      <c r="L396" s="266"/>
    </row>
    <row r="397" spans="1:12">
      <c r="A397" s="266"/>
      <c r="B397" s="266"/>
      <c r="C397" s="266"/>
      <c r="D397" s="266"/>
      <c r="E397" s="266"/>
      <c r="F397" s="266"/>
      <c r="G397" s="266"/>
      <c r="H397" s="266"/>
      <c r="I397" s="266"/>
      <c r="J397" s="266"/>
      <c r="K397" s="266"/>
      <c r="L397" s="266"/>
    </row>
    <row r="398" spans="1:12">
      <c r="A398" s="266"/>
      <c r="B398" s="266"/>
      <c r="C398" s="266"/>
      <c r="D398" s="266"/>
      <c r="E398" s="266"/>
      <c r="F398" s="266"/>
      <c r="G398" s="266"/>
      <c r="H398" s="266"/>
      <c r="I398" s="266"/>
      <c r="J398" s="266"/>
      <c r="K398" s="266"/>
      <c r="L398" s="266"/>
    </row>
    <row r="399" spans="1:12">
      <c r="A399" s="266"/>
      <c r="B399" s="266"/>
      <c r="C399" s="266"/>
      <c r="D399" s="266"/>
      <c r="E399" s="266"/>
      <c r="F399" s="266"/>
      <c r="G399" s="266"/>
      <c r="H399" s="266"/>
      <c r="I399" s="266"/>
      <c r="J399" s="266"/>
      <c r="K399" s="266"/>
      <c r="L399" s="266"/>
    </row>
    <row r="400" spans="1:12">
      <c r="A400" s="266"/>
      <c r="B400" s="266"/>
      <c r="C400" s="266"/>
      <c r="D400" s="266"/>
      <c r="E400" s="266"/>
      <c r="F400" s="266"/>
      <c r="G400" s="266"/>
      <c r="H400" s="266"/>
      <c r="I400" s="266"/>
      <c r="J400" s="266"/>
      <c r="K400" s="266"/>
      <c r="L400" s="266"/>
    </row>
    <row r="401" spans="1:12">
      <c r="A401" s="266"/>
      <c r="B401" s="266"/>
      <c r="C401" s="266"/>
      <c r="D401" s="266"/>
      <c r="E401" s="266"/>
      <c r="F401" s="266"/>
      <c r="G401" s="266"/>
      <c r="H401" s="266"/>
      <c r="I401" s="266"/>
      <c r="J401" s="266"/>
      <c r="K401" s="266"/>
      <c r="L401" s="266"/>
    </row>
    <row r="402" spans="1:12">
      <c r="A402" s="266"/>
      <c r="B402" s="266"/>
      <c r="C402" s="266"/>
      <c r="D402" s="266"/>
      <c r="E402" s="266"/>
      <c r="F402" s="266"/>
      <c r="G402" s="266"/>
      <c r="H402" s="266"/>
      <c r="I402" s="266"/>
      <c r="J402" s="266"/>
      <c r="K402" s="266"/>
      <c r="L402" s="266"/>
    </row>
    <row r="403" spans="1:12">
      <c r="A403" s="266"/>
      <c r="B403" s="266"/>
      <c r="C403" s="266"/>
      <c r="D403" s="266"/>
      <c r="E403" s="266"/>
      <c r="F403" s="266"/>
      <c r="G403" s="266"/>
      <c r="H403" s="266"/>
      <c r="I403" s="266"/>
      <c r="J403" s="266"/>
      <c r="K403" s="266"/>
      <c r="L403" s="266"/>
    </row>
    <row r="404" spans="1:12">
      <c r="A404" s="266"/>
      <c r="B404" s="266"/>
      <c r="C404" s="266"/>
      <c r="D404" s="266"/>
      <c r="E404" s="266"/>
      <c r="F404" s="266"/>
      <c r="G404" s="266"/>
      <c r="H404" s="266"/>
      <c r="I404" s="266"/>
      <c r="J404" s="266"/>
      <c r="K404" s="266"/>
      <c r="L404" s="266"/>
    </row>
    <row r="405" spans="1:12">
      <c r="A405" s="266"/>
      <c r="B405" s="266"/>
      <c r="C405" s="266"/>
      <c r="D405" s="266"/>
      <c r="E405" s="266"/>
      <c r="F405" s="266"/>
      <c r="G405" s="266"/>
      <c r="H405" s="266"/>
      <c r="I405" s="266"/>
      <c r="J405" s="266"/>
      <c r="K405" s="266"/>
      <c r="L405" s="266"/>
    </row>
    <row r="406" spans="1:12">
      <c r="A406" s="266"/>
      <c r="B406" s="266"/>
      <c r="C406" s="266"/>
      <c r="D406" s="266"/>
      <c r="E406" s="266"/>
      <c r="F406" s="266"/>
      <c r="G406" s="266"/>
      <c r="H406" s="266"/>
      <c r="I406" s="266"/>
      <c r="J406" s="266"/>
      <c r="K406" s="266"/>
      <c r="L406" s="266"/>
    </row>
    <row r="407" spans="1:12">
      <c r="A407" s="266"/>
      <c r="B407" s="266"/>
      <c r="C407" s="266"/>
      <c r="D407" s="266"/>
      <c r="E407" s="266"/>
      <c r="F407" s="266"/>
      <c r="G407" s="266"/>
      <c r="H407" s="266"/>
      <c r="I407" s="266"/>
      <c r="J407" s="266"/>
      <c r="K407" s="266"/>
      <c r="L407" s="266"/>
    </row>
    <row r="408" spans="1:12">
      <c r="A408" s="266"/>
      <c r="B408" s="266"/>
      <c r="C408" s="266"/>
      <c r="D408" s="266"/>
      <c r="E408" s="266"/>
      <c r="F408" s="266"/>
      <c r="G408" s="266"/>
      <c r="H408" s="266"/>
      <c r="I408" s="266"/>
      <c r="J408" s="266"/>
      <c r="K408" s="266"/>
      <c r="L408" s="266"/>
    </row>
    <row r="409" spans="1:12">
      <c r="A409" s="266"/>
      <c r="B409" s="266"/>
      <c r="C409" s="266"/>
      <c r="D409" s="266"/>
      <c r="E409" s="266"/>
      <c r="F409" s="266"/>
      <c r="G409" s="266"/>
      <c r="H409" s="266"/>
      <c r="I409" s="266"/>
      <c r="J409" s="266"/>
      <c r="K409" s="266"/>
      <c r="L409" s="266"/>
    </row>
    <row r="410" spans="1:12">
      <c r="A410" s="266"/>
      <c r="B410" s="266"/>
      <c r="C410" s="266"/>
      <c r="D410" s="266"/>
      <c r="E410" s="266"/>
      <c r="F410" s="266"/>
      <c r="G410" s="266"/>
      <c r="H410" s="266"/>
      <c r="I410" s="266"/>
      <c r="J410" s="266"/>
      <c r="K410" s="266"/>
      <c r="L410" s="266"/>
    </row>
    <row r="411" spans="1:12">
      <c r="A411" s="266"/>
      <c r="B411" s="266"/>
      <c r="C411" s="266"/>
      <c r="D411" s="266"/>
      <c r="E411" s="266"/>
      <c r="F411" s="266"/>
      <c r="G411" s="266"/>
      <c r="H411" s="266"/>
      <c r="I411" s="266"/>
      <c r="J411" s="266"/>
      <c r="K411" s="266"/>
      <c r="L411" s="266"/>
    </row>
    <row r="412" spans="1:12">
      <c r="A412" s="266"/>
      <c r="B412" s="266"/>
      <c r="C412" s="266"/>
      <c r="D412" s="266"/>
      <c r="E412" s="266"/>
      <c r="F412" s="266"/>
      <c r="G412" s="266"/>
      <c r="H412" s="266"/>
      <c r="I412" s="266"/>
      <c r="J412" s="266"/>
      <c r="K412" s="266"/>
      <c r="L412" s="266"/>
    </row>
    <row r="413" spans="1:12">
      <c r="A413" s="266"/>
      <c r="B413" s="266"/>
      <c r="C413" s="266"/>
      <c r="D413" s="266"/>
      <c r="E413" s="266"/>
      <c r="F413" s="266"/>
      <c r="G413" s="266"/>
      <c r="H413" s="266"/>
      <c r="I413" s="266"/>
      <c r="J413" s="266"/>
      <c r="K413" s="266"/>
      <c r="L413" s="266"/>
    </row>
    <row r="414" spans="1:12">
      <c r="A414" s="266"/>
      <c r="B414" s="266"/>
      <c r="C414" s="266"/>
      <c r="D414" s="266"/>
      <c r="E414" s="266"/>
      <c r="F414" s="266"/>
      <c r="G414" s="266"/>
      <c r="H414" s="266"/>
      <c r="I414" s="266"/>
      <c r="J414" s="266"/>
      <c r="K414" s="266"/>
      <c r="L414" s="266"/>
    </row>
    <row r="415" spans="1:12">
      <c r="A415" s="267"/>
      <c r="B415" s="267"/>
      <c r="C415" s="267"/>
      <c r="D415" s="267"/>
      <c r="E415" s="268"/>
      <c r="F415" s="268"/>
    </row>
    <row r="416" spans="1:12">
      <c r="A416" s="267"/>
      <c r="B416" s="267"/>
      <c r="C416" s="267"/>
      <c r="D416" s="267"/>
      <c r="E416" s="268"/>
      <c r="F416" s="268"/>
    </row>
    <row r="417" spans="1:6">
      <c r="A417" s="267"/>
      <c r="B417" s="267"/>
      <c r="C417" s="267"/>
      <c r="D417" s="267"/>
      <c r="E417" s="268"/>
      <c r="F417" s="268"/>
    </row>
    <row r="418" spans="1:6">
      <c r="A418" s="267"/>
      <c r="B418" s="267"/>
      <c r="C418" s="267"/>
      <c r="D418" s="267"/>
      <c r="E418" s="268"/>
      <c r="F418" s="268"/>
    </row>
    <row r="419" spans="1:6">
      <c r="A419" s="267"/>
      <c r="B419" s="267"/>
      <c r="C419" s="267"/>
      <c r="D419" s="267"/>
      <c r="E419" s="268"/>
      <c r="F419" s="268"/>
    </row>
    <row r="420" spans="1:6">
      <c r="A420" s="267"/>
      <c r="B420" s="267"/>
      <c r="C420" s="267"/>
      <c r="D420" s="267"/>
      <c r="E420" s="268"/>
      <c r="F420" s="268"/>
    </row>
    <row r="421" spans="1:6">
      <c r="A421" s="267"/>
      <c r="B421" s="267"/>
      <c r="C421" s="267"/>
      <c r="D421" s="267"/>
      <c r="E421" s="268"/>
      <c r="F421" s="268"/>
    </row>
    <row r="422" spans="1:6">
      <c r="A422" s="267"/>
      <c r="B422" s="267"/>
      <c r="C422" s="267"/>
      <c r="D422" s="267"/>
      <c r="E422" s="268"/>
      <c r="F422" s="268"/>
    </row>
    <row r="423" spans="1:6">
      <c r="A423" s="267"/>
      <c r="B423" s="267"/>
      <c r="C423" s="267"/>
      <c r="D423" s="267"/>
      <c r="E423" s="268"/>
      <c r="F423" s="268"/>
    </row>
    <row r="424" spans="1:6">
      <c r="A424" s="267"/>
      <c r="B424" s="267"/>
      <c r="C424" s="267"/>
      <c r="D424" s="267"/>
      <c r="E424" s="268"/>
      <c r="F424" s="268"/>
    </row>
    <row r="425" spans="1:6">
      <c r="A425" s="267"/>
      <c r="B425" s="267"/>
      <c r="C425" s="267"/>
      <c r="D425" s="267"/>
      <c r="E425" s="268"/>
      <c r="F425" s="268"/>
    </row>
    <row r="426" spans="1:6">
      <c r="A426" s="267"/>
      <c r="B426" s="267"/>
      <c r="C426" s="267"/>
      <c r="D426" s="267"/>
      <c r="E426" s="268"/>
      <c r="F426" s="268"/>
    </row>
    <row r="427" spans="1:6">
      <c r="A427" s="267"/>
      <c r="B427" s="267"/>
      <c r="C427" s="267"/>
      <c r="D427" s="267"/>
      <c r="E427" s="268"/>
      <c r="F427" s="268"/>
    </row>
    <row r="428" spans="1:6">
      <c r="A428" s="268"/>
      <c r="B428" s="268"/>
      <c r="C428" s="268"/>
      <c r="D428" s="269"/>
      <c r="E428" s="268"/>
      <c r="F428" s="268"/>
    </row>
    <row r="429" spans="1:6">
      <c r="A429" s="268"/>
      <c r="B429" s="268"/>
      <c r="C429" s="268"/>
      <c r="D429" s="268"/>
      <c r="E429" s="268"/>
      <c r="F429" s="268"/>
    </row>
    <row r="430" spans="1:6">
      <c r="A430" s="268"/>
      <c r="B430" s="268"/>
      <c r="C430" s="268"/>
      <c r="D430" s="268"/>
      <c r="E430" s="268"/>
      <c r="F430" s="268"/>
    </row>
    <row r="431" spans="1:6">
      <c r="A431" s="268"/>
      <c r="B431" s="268"/>
      <c r="C431" s="268"/>
      <c r="D431" s="268"/>
      <c r="E431" s="268"/>
      <c r="F431" s="268"/>
    </row>
    <row r="432" spans="1:6">
      <c r="A432" s="268"/>
      <c r="B432" s="268"/>
      <c r="C432" s="268"/>
      <c r="D432" s="268"/>
      <c r="E432" s="268"/>
      <c r="F432" s="268"/>
    </row>
    <row r="433" spans="1:6">
      <c r="A433" s="268"/>
      <c r="B433" s="268"/>
      <c r="C433" s="268"/>
      <c r="D433" s="268"/>
      <c r="E433" s="268"/>
      <c r="F433" s="268"/>
    </row>
    <row r="434" spans="1:6">
      <c r="A434" s="270"/>
      <c r="B434" s="268"/>
      <c r="C434" s="268"/>
      <c r="D434" s="268"/>
      <c r="E434" s="268"/>
      <c r="F434" s="268"/>
    </row>
    <row r="435" spans="1:6">
      <c r="A435" s="267"/>
      <c r="B435" s="268"/>
      <c r="C435" s="268"/>
      <c r="D435" s="268"/>
      <c r="E435" s="268"/>
      <c r="F435" s="268"/>
    </row>
    <row r="436" spans="1:6">
      <c r="A436" s="267"/>
      <c r="B436" s="268"/>
      <c r="C436" s="268"/>
      <c r="D436" s="268"/>
      <c r="E436" s="268"/>
      <c r="F436" s="268"/>
    </row>
    <row r="437" spans="1:6">
      <c r="A437" s="269"/>
      <c r="B437" s="268"/>
      <c r="C437" s="268"/>
      <c r="D437" s="268"/>
      <c r="E437" s="268"/>
      <c r="F437" s="268"/>
    </row>
    <row r="438" spans="1:6">
      <c r="A438" s="267"/>
      <c r="B438" s="268"/>
      <c r="C438" s="268"/>
      <c r="D438" s="268"/>
      <c r="E438" s="268"/>
      <c r="F438" s="268"/>
    </row>
    <row r="439" spans="1:6">
      <c r="A439" s="267"/>
      <c r="B439" s="268"/>
      <c r="C439" s="268"/>
      <c r="D439" s="268"/>
      <c r="E439" s="268"/>
      <c r="F439" s="268"/>
    </row>
    <row r="440" spans="1:6">
      <c r="A440" s="267"/>
      <c r="B440" s="268"/>
      <c r="C440" s="268"/>
      <c r="D440" s="268"/>
      <c r="E440" s="268"/>
      <c r="F440" s="268"/>
    </row>
    <row r="441" spans="1:6">
      <c r="A441" s="267"/>
      <c r="B441" s="268"/>
      <c r="C441" s="268"/>
      <c r="D441" s="268"/>
      <c r="E441" s="268"/>
      <c r="F441" s="268"/>
    </row>
    <row r="442" spans="1:6">
      <c r="A442" s="270"/>
      <c r="B442" s="268"/>
      <c r="C442" s="268"/>
      <c r="D442" s="268"/>
      <c r="E442" s="268"/>
      <c r="F442" s="268"/>
    </row>
    <row r="443" spans="1:6">
      <c r="A443" s="267"/>
      <c r="B443" s="268"/>
      <c r="C443" s="268"/>
      <c r="D443" s="268"/>
      <c r="E443" s="268"/>
      <c r="F443" s="268"/>
    </row>
    <row r="444" spans="1:6">
      <c r="A444" s="267"/>
      <c r="B444" s="268"/>
      <c r="C444" s="268"/>
      <c r="D444" s="268"/>
      <c r="E444" s="268"/>
      <c r="F444" s="268"/>
    </row>
    <row r="445" spans="1:6">
      <c r="A445" s="269"/>
      <c r="B445" s="268"/>
      <c r="C445" s="268"/>
      <c r="D445" s="268"/>
      <c r="E445" s="268"/>
      <c r="F445" s="268"/>
    </row>
    <row r="446" spans="1:6">
      <c r="A446" s="268"/>
      <c r="B446" s="268"/>
      <c r="C446" s="268"/>
      <c r="D446" s="268"/>
      <c r="E446" s="268"/>
      <c r="F446" s="268"/>
    </row>
    <row r="447" spans="1:6">
      <c r="A447" s="268"/>
      <c r="B447" s="268"/>
      <c r="C447" s="268"/>
      <c r="D447" s="268"/>
      <c r="E447" s="268"/>
      <c r="F447" s="268"/>
    </row>
    <row r="448" spans="1:6">
      <c r="A448" s="268"/>
      <c r="B448" s="268"/>
      <c r="C448" s="268"/>
      <c r="D448" s="268"/>
      <c r="E448" s="268"/>
      <c r="F448" s="268"/>
    </row>
    <row r="449" spans="1:6">
      <c r="A449" s="268"/>
      <c r="B449" s="268"/>
      <c r="C449" s="268"/>
      <c r="D449" s="268"/>
      <c r="E449" s="268"/>
      <c r="F449" s="268"/>
    </row>
    <row r="450" spans="1:6">
      <c r="A450" s="270"/>
      <c r="B450" s="268"/>
      <c r="C450" s="268"/>
      <c r="D450" s="268"/>
      <c r="E450" s="268"/>
      <c r="F450" s="268"/>
    </row>
    <row r="451" spans="1:6">
      <c r="A451" s="267"/>
      <c r="B451" s="268"/>
      <c r="C451" s="268"/>
      <c r="D451" s="268"/>
      <c r="E451" s="268"/>
      <c r="F451" s="268"/>
    </row>
    <row r="452" spans="1:6">
      <c r="A452" s="267"/>
      <c r="B452" s="268"/>
      <c r="C452" s="268"/>
      <c r="D452" s="268"/>
      <c r="E452" s="268"/>
      <c r="F452" s="268"/>
    </row>
    <row r="453" spans="1:6">
      <c r="A453" s="269"/>
      <c r="B453" s="268"/>
      <c r="C453" s="268"/>
      <c r="D453" s="268"/>
      <c r="E453" s="268"/>
      <c r="F453" s="268"/>
    </row>
    <row r="454" spans="1:6">
      <c r="A454" s="268"/>
      <c r="B454" s="268"/>
      <c r="C454" s="268"/>
      <c r="D454" s="268"/>
      <c r="E454" s="268"/>
      <c r="F454" s="268"/>
    </row>
    <row r="455" spans="1:6">
      <c r="A455" s="268"/>
      <c r="B455" s="268"/>
      <c r="C455" s="268"/>
      <c r="D455" s="268"/>
      <c r="E455" s="268"/>
      <c r="F455" s="268"/>
    </row>
    <row r="456" spans="1:6">
      <c r="A456" s="268"/>
      <c r="B456" s="268"/>
      <c r="C456" s="268"/>
      <c r="D456" s="268"/>
      <c r="E456" s="268"/>
      <c r="F456" s="268"/>
    </row>
    <row r="457" spans="1:6">
      <c r="A457" s="268"/>
      <c r="B457" s="268"/>
      <c r="C457" s="268"/>
      <c r="D457" s="268"/>
      <c r="E457" s="268"/>
      <c r="F457" s="268"/>
    </row>
    <row r="458" spans="1:6">
      <c r="A458" s="270"/>
      <c r="B458" s="268"/>
      <c r="C458" s="271"/>
      <c r="D458" s="268"/>
      <c r="E458" s="268"/>
      <c r="F458" s="268"/>
    </row>
    <row r="459" spans="1:6">
      <c r="A459" s="267"/>
      <c r="B459" s="268"/>
    </row>
    <row r="460" spans="1:6">
      <c r="A460" s="267"/>
      <c r="B460" s="268"/>
      <c r="C460" s="268"/>
      <c r="D460" s="268"/>
      <c r="E460" s="268"/>
      <c r="F460" s="268"/>
    </row>
    <row r="461" spans="1:6">
      <c r="A461" s="267"/>
      <c r="B461" s="268"/>
      <c r="C461" s="268"/>
      <c r="D461" s="268"/>
      <c r="E461" s="268"/>
      <c r="F461" s="268"/>
    </row>
    <row r="462" spans="1:6">
      <c r="A462" s="267"/>
      <c r="B462" s="268"/>
      <c r="C462" s="268"/>
      <c r="D462" s="268"/>
      <c r="E462" s="268"/>
      <c r="F462" s="268"/>
    </row>
    <row r="463" spans="1:6">
      <c r="A463" s="267"/>
      <c r="B463" s="268"/>
      <c r="C463" s="268"/>
      <c r="D463" s="268"/>
      <c r="E463" s="268"/>
      <c r="F463" s="268"/>
    </row>
    <row r="464" spans="1:6">
      <c r="A464" s="267"/>
      <c r="B464" s="268"/>
      <c r="C464" s="268"/>
      <c r="D464" s="268"/>
      <c r="E464" s="268"/>
      <c r="F464" s="268"/>
    </row>
    <row r="465" spans="1:12">
      <c r="A465" s="267"/>
      <c r="B465" s="268"/>
      <c r="C465" s="268"/>
      <c r="D465" s="268"/>
      <c r="E465" s="268"/>
      <c r="F465" s="268"/>
    </row>
    <row r="466" spans="1:12">
      <c r="A466" s="267"/>
      <c r="B466" s="268"/>
      <c r="C466" s="268"/>
      <c r="D466" s="268"/>
      <c r="E466" s="268"/>
      <c r="F466" s="268"/>
    </row>
    <row r="467" spans="1:12">
      <c r="A467" s="269"/>
      <c r="B467" s="268"/>
      <c r="C467" s="268"/>
      <c r="D467" s="268"/>
      <c r="E467" s="268"/>
      <c r="F467" s="268"/>
    </row>
    <row r="468" spans="1:12">
      <c r="C468" s="268"/>
      <c r="D468" s="268"/>
      <c r="E468" s="268"/>
      <c r="F468" s="268"/>
    </row>
    <row r="469" spans="1:12">
      <c r="C469" s="268"/>
      <c r="D469" s="268"/>
      <c r="E469" s="268"/>
      <c r="F469" s="268"/>
    </row>
    <row r="470" spans="1:12">
      <c r="C470" s="268"/>
      <c r="D470" s="268"/>
      <c r="E470" s="268"/>
      <c r="F470" s="268"/>
    </row>
    <row r="471" spans="1:12">
      <c r="C471" s="268"/>
      <c r="D471" s="268"/>
      <c r="E471" s="268"/>
      <c r="F471" s="268"/>
    </row>
    <row r="472" spans="1:12">
      <c r="A472" s="267"/>
      <c r="B472" s="272"/>
      <c r="C472" s="267"/>
      <c r="D472" s="272"/>
      <c r="E472" s="267"/>
      <c r="F472" s="272"/>
      <c r="G472" s="269"/>
      <c r="H472" s="268"/>
      <c r="I472" s="268"/>
      <c r="J472" s="268"/>
      <c r="K472" s="268"/>
      <c r="L472" s="268"/>
    </row>
    <row r="473" spans="1:12">
      <c r="A473" s="273"/>
      <c r="C473" s="268"/>
      <c r="D473" s="268"/>
      <c r="E473" s="268"/>
      <c r="F473" s="268"/>
    </row>
    <row r="474" spans="1:12">
      <c r="C474" s="268"/>
      <c r="D474" s="268"/>
      <c r="E474" s="268"/>
      <c r="F474" s="268"/>
    </row>
    <row r="475" spans="1:12">
      <c r="C475" s="268"/>
      <c r="D475" s="268"/>
      <c r="E475" s="268"/>
      <c r="F475" s="268"/>
    </row>
    <row r="476" spans="1:12">
      <c r="A476" s="274"/>
      <c r="B476" s="274"/>
      <c r="C476" s="274"/>
      <c r="D476" s="274"/>
      <c r="E476" s="274"/>
      <c r="F476" s="274"/>
      <c r="G476" s="274"/>
    </row>
    <row r="477" spans="1:12">
      <c r="A477" s="274"/>
      <c r="B477" s="274"/>
      <c r="C477" s="274"/>
      <c r="D477" s="274"/>
      <c r="E477" s="274"/>
      <c r="F477" s="274"/>
      <c r="G477" s="274"/>
    </row>
    <row r="478" spans="1:12">
      <c r="A478" s="268"/>
      <c r="B478" s="268"/>
      <c r="C478" s="268"/>
      <c r="D478" s="268"/>
      <c r="E478" s="268"/>
      <c r="F478" s="268"/>
    </row>
    <row r="479" spans="1:12">
      <c r="A479" s="270"/>
      <c r="B479" s="268"/>
      <c r="C479" s="268"/>
      <c r="D479" s="268"/>
      <c r="E479" s="268"/>
      <c r="F479" s="268"/>
    </row>
    <row r="480" spans="1:12">
      <c r="A480" s="267"/>
      <c r="B480" s="268"/>
      <c r="C480" s="268"/>
      <c r="D480" s="268"/>
      <c r="E480" s="268"/>
      <c r="F480" s="268"/>
    </row>
    <row r="481" spans="1:6">
      <c r="A481" s="267"/>
      <c r="B481" s="268"/>
      <c r="C481" s="268"/>
      <c r="D481" s="268"/>
      <c r="E481" s="268"/>
      <c r="F481" s="268"/>
    </row>
    <row r="482" spans="1:6">
      <c r="A482" s="267"/>
      <c r="B482" s="268"/>
      <c r="C482" s="268"/>
      <c r="D482" s="268"/>
      <c r="E482" s="268"/>
      <c r="F482" s="268"/>
    </row>
    <row r="483" spans="1:6">
      <c r="A483" s="267"/>
      <c r="B483" s="268"/>
      <c r="C483" s="268"/>
      <c r="D483" s="268"/>
      <c r="E483" s="268"/>
      <c r="F483" s="268"/>
    </row>
    <row r="484" spans="1:6">
      <c r="A484" s="269"/>
      <c r="B484" s="268"/>
      <c r="C484" s="268"/>
      <c r="D484" s="268"/>
      <c r="E484" s="268"/>
      <c r="F484" s="268"/>
    </row>
    <row r="485" spans="1:6">
      <c r="A485" s="268"/>
      <c r="B485" s="268"/>
      <c r="C485" s="268"/>
      <c r="D485" s="268"/>
      <c r="E485" s="268"/>
      <c r="F485" s="268"/>
    </row>
    <row r="486" spans="1:6">
      <c r="A486" s="268"/>
      <c r="B486" s="268"/>
      <c r="C486" s="268"/>
      <c r="D486" s="268"/>
      <c r="E486" s="268"/>
      <c r="F486" s="268"/>
    </row>
    <row r="487" spans="1:6">
      <c r="A487" s="268"/>
      <c r="B487" s="268"/>
      <c r="C487" s="268"/>
      <c r="D487" s="268"/>
      <c r="E487" s="268"/>
      <c r="F487" s="268"/>
    </row>
    <row r="488" spans="1:6">
      <c r="A488" s="268"/>
      <c r="B488" s="268"/>
      <c r="C488" s="268"/>
      <c r="D488" s="268"/>
      <c r="E488" s="268"/>
      <c r="F488" s="268"/>
    </row>
    <row r="489" spans="1:6">
      <c r="A489" s="268"/>
      <c r="B489" s="268"/>
      <c r="C489" s="268"/>
      <c r="D489" s="268"/>
      <c r="E489" s="268"/>
      <c r="F489" s="268"/>
    </row>
    <row r="490" spans="1:6">
      <c r="A490" s="270"/>
      <c r="B490" s="270"/>
      <c r="C490" s="270"/>
      <c r="D490" s="270"/>
      <c r="E490" s="268"/>
      <c r="F490" s="268"/>
    </row>
    <row r="491" spans="1:6">
      <c r="A491" s="267"/>
      <c r="B491" s="267"/>
      <c r="C491" s="267"/>
      <c r="D491" s="267"/>
      <c r="E491" s="268"/>
      <c r="F491" s="268"/>
    </row>
    <row r="492" spans="1:6">
      <c r="A492" s="267"/>
      <c r="B492" s="267"/>
      <c r="C492" s="267"/>
      <c r="D492" s="267"/>
      <c r="E492" s="268"/>
      <c r="F492" s="268"/>
    </row>
    <row r="493" spans="1:6">
      <c r="A493" s="267"/>
      <c r="B493" s="267"/>
      <c r="C493" s="267"/>
      <c r="D493" s="267"/>
      <c r="E493" s="268"/>
      <c r="F493" s="268"/>
    </row>
    <row r="494" spans="1:6">
      <c r="A494" s="267"/>
      <c r="B494" s="267"/>
      <c r="C494" s="267"/>
      <c r="D494" s="267"/>
      <c r="E494" s="268"/>
      <c r="F494" s="268"/>
    </row>
    <row r="495" spans="1:6">
      <c r="A495" s="267"/>
      <c r="B495" s="267"/>
      <c r="C495" s="267"/>
      <c r="D495" s="267"/>
      <c r="E495" s="268"/>
      <c r="F495" s="268"/>
    </row>
    <row r="496" spans="1:6">
      <c r="A496" s="267"/>
      <c r="B496" s="267"/>
      <c r="C496" s="267"/>
      <c r="D496" s="267"/>
      <c r="E496" s="268"/>
      <c r="F496" s="268"/>
    </row>
    <row r="497" spans="1:6">
      <c r="A497" s="268"/>
      <c r="B497" s="268"/>
      <c r="C497" s="268"/>
      <c r="D497" s="269"/>
      <c r="E497" s="268"/>
      <c r="F497" s="268"/>
    </row>
    <row r="498" spans="1:6">
      <c r="A498" s="268"/>
      <c r="B498" s="268"/>
      <c r="C498" s="268"/>
      <c r="D498" s="268"/>
      <c r="E498" s="268"/>
      <c r="F498" s="268"/>
    </row>
    <row r="499" spans="1:6">
      <c r="A499" s="268"/>
      <c r="B499" s="268"/>
      <c r="C499" s="268"/>
      <c r="D499" s="268"/>
      <c r="E499" s="268"/>
      <c r="F499" s="268"/>
    </row>
    <row r="500" spans="1:6">
      <c r="A500" s="268"/>
      <c r="B500" s="268"/>
      <c r="C500" s="268"/>
      <c r="D500" s="268"/>
      <c r="E500" s="268"/>
      <c r="F500" s="268"/>
    </row>
    <row r="501" spans="1:6">
      <c r="A501" s="268"/>
      <c r="B501" s="268"/>
      <c r="C501" s="268"/>
      <c r="D501" s="268"/>
      <c r="E501" s="268"/>
      <c r="F501" s="268"/>
    </row>
    <row r="502" spans="1:6">
      <c r="A502" s="270"/>
      <c r="B502" s="270"/>
      <c r="C502" s="270"/>
      <c r="D502" s="270"/>
      <c r="E502" s="268"/>
      <c r="F502" s="268"/>
    </row>
    <row r="503" spans="1:6">
      <c r="A503" s="267"/>
      <c r="B503" s="267"/>
      <c r="C503" s="267"/>
      <c r="D503" s="267"/>
      <c r="E503" s="268"/>
      <c r="F503" s="268"/>
    </row>
    <row r="504" spans="1:6">
      <c r="A504" s="267"/>
      <c r="B504" s="267"/>
      <c r="C504" s="267"/>
      <c r="D504" s="267"/>
      <c r="E504" s="268"/>
      <c r="F504" s="268"/>
    </row>
    <row r="505" spans="1:6">
      <c r="A505" s="267"/>
      <c r="B505" s="267"/>
      <c r="C505" s="267"/>
      <c r="D505" s="267"/>
      <c r="E505" s="268"/>
      <c r="F505" s="268"/>
    </row>
    <row r="506" spans="1:6">
      <c r="A506" s="267"/>
      <c r="B506" s="267"/>
      <c r="C506" s="267"/>
      <c r="D506" s="267"/>
      <c r="E506" s="268"/>
      <c r="F506" s="268"/>
    </row>
    <row r="507" spans="1:6">
      <c r="A507" s="267"/>
      <c r="B507" s="267"/>
      <c r="C507" s="267"/>
      <c r="D507" s="267"/>
      <c r="E507" s="268"/>
      <c r="F507" s="268"/>
    </row>
    <row r="508" spans="1:6">
      <c r="A508" s="267"/>
      <c r="B508" s="267"/>
      <c r="C508" s="267"/>
      <c r="D508" s="267"/>
      <c r="E508" s="268"/>
      <c r="F508" s="268"/>
    </row>
    <row r="509" spans="1:6">
      <c r="A509" s="267"/>
      <c r="B509" s="267"/>
      <c r="C509" s="267"/>
      <c r="D509" s="267"/>
      <c r="E509" s="268"/>
      <c r="F509" s="268"/>
    </row>
    <row r="510" spans="1:6">
      <c r="A510" s="267"/>
      <c r="B510" s="267"/>
      <c r="C510" s="267"/>
      <c r="D510" s="267"/>
      <c r="E510" s="268"/>
      <c r="F510" s="268"/>
    </row>
    <row r="511" spans="1:6">
      <c r="A511" s="267"/>
      <c r="B511" s="267"/>
      <c r="C511" s="267"/>
      <c r="D511" s="267"/>
      <c r="E511" s="268"/>
      <c r="F511" s="268"/>
    </row>
    <row r="512" spans="1:6">
      <c r="A512" s="267"/>
      <c r="B512" s="267"/>
      <c r="C512" s="267"/>
      <c r="D512" s="267"/>
      <c r="E512" s="268"/>
      <c r="F512" s="268"/>
    </row>
    <row r="513" spans="1:7">
      <c r="A513" s="267"/>
      <c r="B513" s="267"/>
      <c r="C513" s="267"/>
      <c r="D513" s="267"/>
      <c r="E513" s="268"/>
      <c r="F513" s="268"/>
    </row>
    <row r="514" spans="1:7">
      <c r="C514" s="268"/>
      <c r="D514" s="269"/>
      <c r="E514" s="268"/>
      <c r="F514" s="268"/>
    </row>
    <row r="515" spans="1:7">
      <c r="A515" s="268"/>
      <c r="B515" s="268"/>
      <c r="C515" s="268"/>
      <c r="D515" s="268"/>
      <c r="E515" s="268"/>
      <c r="F515" s="268"/>
    </row>
    <row r="516" spans="1:7">
      <c r="A516" s="268"/>
      <c r="B516" s="268"/>
      <c r="C516" s="268"/>
      <c r="D516" s="268"/>
      <c r="E516" s="268"/>
      <c r="F516" s="268"/>
    </row>
    <row r="517" spans="1:7">
      <c r="A517" s="274"/>
      <c r="B517" s="274"/>
      <c r="C517" s="274"/>
      <c r="D517" s="274"/>
      <c r="E517" s="274"/>
      <c r="F517" s="274"/>
      <c r="G517" s="274"/>
    </row>
    <row r="518" spans="1:7">
      <c r="A518" s="274"/>
      <c r="B518" s="274"/>
      <c r="C518" s="274"/>
      <c r="D518" s="274"/>
      <c r="E518" s="274"/>
      <c r="F518" s="274"/>
      <c r="G518" s="274"/>
    </row>
    <row r="519" spans="1:7">
      <c r="A519" s="268"/>
      <c r="B519" s="268"/>
      <c r="C519" s="268"/>
      <c r="D519" s="268"/>
      <c r="E519" s="268"/>
      <c r="F519" s="268"/>
    </row>
    <row r="520" spans="1:7">
      <c r="A520" s="270"/>
      <c r="B520" s="268"/>
      <c r="C520" s="268"/>
      <c r="D520" s="268"/>
      <c r="E520" s="268"/>
      <c r="F520" s="268"/>
    </row>
    <row r="521" spans="1:7">
      <c r="A521" s="267"/>
      <c r="B521" s="267"/>
      <c r="D521" s="268"/>
      <c r="E521" s="268"/>
      <c r="F521" s="268"/>
    </row>
    <row r="522" spans="1:7">
      <c r="A522" s="267"/>
      <c r="B522" s="268"/>
      <c r="C522" s="268"/>
      <c r="D522" s="268"/>
      <c r="E522" s="268"/>
      <c r="F522" s="268"/>
    </row>
    <row r="523" spans="1:7">
      <c r="A523" s="269"/>
      <c r="B523" s="268"/>
      <c r="C523" s="268"/>
      <c r="D523" s="268"/>
      <c r="E523" s="268"/>
      <c r="F523" s="268"/>
    </row>
    <row r="524" spans="1:7">
      <c r="A524" s="268"/>
      <c r="B524" s="268"/>
      <c r="C524" s="268"/>
      <c r="D524" s="268"/>
      <c r="E524" s="268"/>
      <c r="F524" s="268"/>
    </row>
    <row r="525" spans="1:7">
      <c r="A525" s="268"/>
      <c r="B525" s="268"/>
      <c r="C525" s="268"/>
      <c r="D525" s="268"/>
      <c r="E525" s="268"/>
      <c r="F525" s="268"/>
    </row>
    <row r="526" spans="1:7">
      <c r="A526" s="268"/>
      <c r="B526" s="268"/>
      <c r="C526" s="268"/>
      <c r="D526" s="268"/>
      <c r="E526" s="268"/>
      <c r="F526" s="268"/>
    </row>
    <row r="527" spans="1:7">
      <c r="A527" s="268"/>
      <c r="B527" s="268"/>
      <c r="C527" s="268"/>
      <c r="D527" s="268"/>
      <c r="E527" s="268"/>
      <c r="F527" s="268"/>
    </row>
    <row r="528" spans="1:7">
      <c r="A528" s="270"/>
      <c r="B528" s="270"/>
      <c r="C528" s="270"/>
      <c r="D528" s="270"/>
      <c r="E528" s="268"/>
      <c r="F528" s="268"/>
    </row>
    <row r="529" spans="1:6">
      <c r="A529" s="267"/>
      <c r="B529" s="267"/>
      <c r="C529" s="267"/>
      <c r="D529" s="267"/>
      <c r="E529" s="268"/>
      <c r="F529" s="268"/>
    </row>
    <row r="530" spans="1:6">
      <c r="A530" s="267"/>
      <c r="B530" s="267"/>
      <c r="C530" s="267"/>
      <c r="D530" s="267"/>
      <c r="E530" s="268"/>
      <c r="F530" s="268"/>
    </row>
    <row r="531" spans="1:6">
      <c r="C531" s="268"/>
      <c r="D531" s="269"/>
      <c r="E531" s="268"/>
      <c r="F531" s="268"/>
    </row>
    <row r="532" spans="1:6">
      <c r="A532" s="268"/>
      <c r="B532" s="268"/>
      <c r="C532" s="268"/>
      <c r="D532" s="268"/>
      <c r="E532" s="268"/>
      <c r="F532" s="268"/>
    </row>
    <row r="533" spans="1:6">
      <c r="A533" s="268"/>
      <c r="B533" s="268"/>
      <c r="C533" s="268"/>
      <c r="D533" s="268"/>
      <c r="E533" s="268"/>
      <c r="F533" s="268"/>
    </row>
    <row r="534" spans="1:6">
      <c r="A534" s="268"/>
      <c r="B534" s="268"/>
      <c r="C534" s="268"/>
      <c r="D534" s="268"/>
      <c r="E534" s="268"/>
      <c r="F534" s="268"/>
    </row>
    <row r="535" spans="1:6">
      <c r="A535" s="268"/>
      <c r="B535" s="268"/>
      <c r="C535" s="268"/>
      <c r="D535" s="268"/>
      <c r="E535" s="268"/>
      <c r="F535" s="268"/>
    </row>
    <row r="536" spans="1:6">
      <c r="A536" s="270"/>
      <c r="B536" s="270"/>
      <c r="C536" s="270"/>
      <c r="D536" s="270"/>
      <c r="E536" s="268"/>
      <c r="F536" s="268"/>
    </row>
    <row r="537" spans="1:6">
      <c r="A537" s="267"/>
      <c r="B537" s="267"/>
      <c r="C537" s="267"/>
      <c r="D537" s="267"/>
      <c r="E537" s="268"/>
      <c r="F537" s="268"/>
    </row>
    <row r="538" spans="1:6">
      <c r="A538" s="268"/>
      <c r="B538" s="268"/>
      <c r="C538" s="268"/>
      <c r="D538" s="269"/>
      <c r="E538" s="268"/>
      <c r="F538" s="268"/>
    </row>
    <row r="539" spans="1:6">
      <c r="A539" s="268"/>
      <c r="B539" s="268"/>
      <c r="C539" s="268"/>
      <c r="D539" s="268"/>
      <c r="E539" s="268"/>
      <c r="F539" s="268"/>
    </row>
    <row r="540" spans="1:6">
      <c r="A540" s="268"/>
      <c r="B540" s="268"/>
      <c r="C540" s="268"/>
      <c r="D540" s="268"/>
      <c r="E540" s="268"/>
      <c r="F540" s="268"/>
    </row>
    <row r="541" spans="1:6">
      <c r="A541" s="268"/>
      <c r="B541" s="268"/>
      <c r="C541" s="268"/>
      <c r="D541" s="268"/>
      <c r="E541" s="268"/>
      <c r="F541" s="268"/>
    </row>
    <row r="542" spans="1:6">
      <c r="A542" s="268"/>
      <c r="B542" s="268"/>
      <c r="C542" s="268"/>
      <c r="D542" s="268"/>
      <c r="E542" s="268"/>
      <c r="F542" s="268"/>
    </row>
    <row r="543" spans="1:6">
      <c r="A543" s="270"/>
      <c r="B543" s="270"/>
      <c r="C543" s="270"/>
      <c r="D543" s="270"/>
      <c r="E543" s="268"/>
      <c r="F543" s="268"/>
    </row>
    <row r="544" spans="1:6">
      <c r="A544" s="275"/>
      <c r="B544" s="267"/>
      <c r="C544" s="267"/>
      <c r="D544" s="267"/>
      <c r="E544" s="268"/>
      <c r="F544" s="268"/>
    </row>
    <row r="545" spans="1:6">
      <c r="A545" s="275"/>
      <c r="B545" s="267"/>
      <c r="C545" s="267"/>
      <c r="D545" s="267"/>
      <c r="E545" s="268"/>
      <c r="F545" s="268"/>
    </row>
    <row r="546" spans="1:6">
      <c r="A546" s="275"/>
      <c r="B546" s="267"/>
      <c r="C546" s="267"/>
      <c r="D546" s="267"/>
      <c r="E546" s="268"/>
      <c r="F546" s="268"/>
    </row>
    <row r="547" spans="1:6">
      <c r="A547" s="268"/>
      <c r="B547" s="268"/>
      <c r="C547" s="268"/>
      <c r="D547" s="269"/>
      <c r="E547" s="268"/>
      <c r="F547" s="268"/>
    </row>
    <row r="548" spans="1:6">
      <c r="A548" s="268"/>
      <c r="B548" s="268"/>
      <c r="C548" s="268"/>
      <c r="D548" s="268"/>
      <c r="E548" s="268"/>
      <c r="F548" s="268"/>
    </row>
    <row r="549" spans="1:6">
      <c r="A549" s="268"/>
      <c r="B549" s="268"/>
      <c r="C549" s="268"/>
      <c r="D549" s="268"/>
      <c r="E549" s="268"/>
      <c r="F549" s="268"/>
    </row>
    <row r="550" spans="1:6">
      <c r="A550" s="268"/>
      <c r="B550" s="268"/>
      <c r="C550" s="268"/>
      <c r="D550" s="268"/>
      <c r="E550" s="268"/>
      <c r="F550" s="268"/>
    </row>
    <row r="551" spans="1:6">
      <c r="A551" s="268"/>
      <c r="B551" s="268"/>
      <c r="C551" s="268"/>
      <c r="D551" s="268"/>
      <c r="E551" s="268"/>
      <c r="F551" s="268"/>
    </row>
    <row r="552" spans="1:6">
      <c r="A552" s="268"/>
      <c r="B552" s="268"/>
      <c r="C552" s="268"/>
      <c r="D552" s="268"/>
      <c r="E552" s="268"/>
      <c r="F552" s="268"/>
    </row>
    <row r="553" spans="1:6">
      <c r="A553" s="270"/>
      <c r="B553" s="268"/>
      <c r="C553" s="268"/>
      <c r="D553" s="268"/>
      <c r="E553" s="268"/>
      <c r="F553" s="268"/>
    </row>
    <row r="554" spans="1:6">
      <c r="A554" s="267"/>
      <c r="B554" s="268"/>
      <c r="C554" s="268"/>
      <c r="D554" s="268"/>
      <c r="E554" s="268"/>
      <c r="F554" s="268"/>
    </row>
    <row r="555" spans="1:6">
      <c r="A555" s="267"/>
      <c r="C555" s="268"/>
      <c r="D555" s="268"/>
      <c r="E555" s="268"/>
      <c r="F555" s="268"/>
    </row>
    <row r="556" spans="1:6">
      <c r="A556" s="267"/>
      <c r="C556" s="268"/>
      <c r="D556" s="268"/>
      <c r="E556" s="268"/>
      <c r="F556" s="268"/>
    </row>
    <row r="557" spans="1:6">
      <c r="A557" s="269"/>
      <c r="B557" s="268"/>
      <c r="C557" s="268"/>
      <c r="D557" s="268"/>
      <c r="E557" s="268"/>
      <c r="F557" s="268"/>
    </row>
    <row r="558" spans="1:6">
      <c r="A558" s="268"/>
      <c r="B558" s="268"/>
      <c r="C558" s="268"/>
      <c r="D558" s="268"/>
      <c r="E558" s="268"/>
      <c r="F558" s="268"/>
    </row>
    <row r="559" spans="1:6">
      <c r="A559" s="268"/>
      <c r="B559" s="268"/>
      <c r="C559" s="268"/>
      <c r="D559" s="268"/>
      <c r="E559" s="268"/>
      <c r="F559" s="268"/>
    </row>
    <row r="560" spans="1:6">
      <c r="A560" s="268"/>
      <c r="B560" s="268"/>
      <c r="C560" s="268"/>
      <c r="D560" s="268"/>
      <c r="E560" s="268"/>
      <c r="F560" s="268"/>
    </row>
    <row r="561" spans="1:7">
      <c r="A561" s="268"/>
      <c r="B561" s="268"/>
      <c r="C561" s="268"/>
      <c r="D561" s="268"/>
      <c r="E561" s="268"/>
      <c r="F561" s="268"/>
    </row>
    <row r="562" spans="1:7">
      <c r="C562" s="269"/>
      <c r="D562" s="268"/>
      <c r="E562" s="268"/>
      <c r="F562" s="268"/>
    </row>
    <row r="563" spans="1:7">
      <c r="A563" s="268"/>
      <c r="B563" s="268"/>
      <c r="C563" s="268"/>
      <c r="D563" s="268"/>
      <c r="E563" s="268"/>
      <c r="F563" s="268"/>
    </row>
    <row r="564" spans="1:7">
      <c r="A564" s="268"/>
      <c r="B564" s="268"/>
      <c r="C564" s="268"/>
      <c r="D564" s="268"/>
      <c r="E564" s="268"/>
      <c r="F564" s="268"/>
    </row>
    <row r="565" spans="1:7">
      <c r="A565" s="274"/>
      <c r="B565" s="274"/>
      <c r="C565" s="274"/>
      <c r="D565" s="274"/>
      <c r="E565" s="274"/>
      <c r="F565" s="274"/>
      <c r="G565" s="274"/>
    </row>
    <row r="566" spans="1:7">
      <c r="A566" s="274"/>
      <c r="B566" s="274"/>
      <c r="C566" s="274"/>
      <c r="D566" s="274"/>
      <c r="E566" s="274"/>
      <c r="F566" s="274"/>
      <c r="G566" s="274"/>
    </row>
    <row r="567" spans="1:7">
      <c r="A567" s="268"/>
      <c r="B567" s="268"/>
      <c r="C567" s="268"/>
      <c r="D567" s="268"/>
      <c r="E567" s="268"/>
      <c r="F567" s="268"/>
    </row>
    <row r="568" spans="1:7">
      <c r="A568" s="270"/>
      <c r="B568" s="268"/>
      <c r="C568" s="268"/>
      <c r="D568" s="268"/>
      <c r="E568" s="268"/>
      <c r="F568" s="268"/>
    </row>
    <row r="569" spans="1:7">
      <c r="A569" s="267"/>
      <c r="B569" s="268"/>
      <c r="C569" s="268"/>
      <c r="D569" s="268"/>
      <c r="E569" s="268"/>
      <c r="F569" s="268"/>
    </row>
    <row r="570" spans="1:7">
      <c r="A570" s="267"/>
      <c r="B570" s="268"/>
      <c r="C570" s="268"/>
      <c r="D570" s="268"/>
      <c r="E570" s="268"/>
      <c r="F570" s="268"/>
    </row>
    <row r="571" spans="1:7">
      <c r="A571" s="267"/>
      <c r="B571" s="268"/>
      <c r="C571" s="268"/>
      <c r="D571" s="268"/>
      <c r="E571" s="268"/>
      <c r="F571" s="268"/>
    </row>
    <row r="572" spans="1:7">
      <c r="A572" s="269"/>
      <c r="B572" s="268"/>
      <c r="C572" s="268"/>
      <c r="D572" s="268"/>
      <c r="E572" s="268"/>
      <c r="F572" s="268"/>
    </row>
    <row r="573" spans="1:7">
      <c r="A573" s="268"/>
      <c r="B573" s="268"/>
      <c r="C573" s="268"/>
      <c r="D573" s="268"/>
      <c r="E573" s="268"/>
      <c r="F573" s="268"/>
    </row>
    <row r="574" spans="1:7">
      <c r="A574" s="268"/>
      <c r="B574" s="268"/>
      <c r="C574" s="268"/>
      <c r="D574" s="268"/>
      <c r="E574" s="268"/>
      <c r="F574" s="268"/>
    </row>
    <row r="575" spans="1:7">
      <c r="A575" s="268"/>
      <c r="B575" s="268"/>
      <c r="C575" s="268"/>
      <c r="D575" s="268"/>
      <c r="E575" s="268"/>
      <c r="F575" s="268"/>
    </row>
    <row r="576" spans="1:7">
      <c r="A576" s="268"/>
      <c r="B576" s="268"/>
      <c r="C576" s="268"/>
      <c r="D576" s="268"/>
      <c r="E576" s="268"/>
      <c r="F576" s="268"/>
    </row>
    <row r="577" spans="1:6">
      <c r="A577" s="270"/>
      <c r="B577" s="270"/>
      <c r="C577" s="270"/>
      <c r="D577" s="270"/>
      <c r="E577" s="268"/>
      <c r="F577" s="268"/>
    </row>
    <row r="578" spans="1:6">
      <c r="A578" s="267"/>
      <c r="C578" s="268"/>
      <c r="D578" s="268"/>
      <c r="E578" s="268"/>
      <c r="F578" s="268"/>
    </row>
    <row r="579" spans="1:6">
      <c r="A579" s="267"/>
      <c r="C579" s="268"/>
      <c r="D579" s="268"/>
      <c r="E579" s="268"/>
      <c r="F579" s="268"/>
    </row>
    <row r="580" spans="1:6">
      <c r="A580" s="269"/>
      <c r="B580" s="268"/>
      <c r="C580" s="268"/>
      <c r="D580" s="268"/>
      <c r="E580" s="268"/>
      <c r="F580" s="268"/>
    </row>
    <row r="581" spans="1:6">
      <c r="A581" s="268"/>
      <c r="B581" s="268"/>
      <c r="C581" s="268"/>
      <c r="D581" s="268"/>
      <c r="E581" s="268"/>
      <c r="F581" s="268"/>
    </row>
    <row r="582" spans="1:6">
      <c r="A582" s="268"/>
      <c r="B582" s="268"/>
      <c r="C582" s="268"/>
      <c r="D582" s="268"/>
      <c r="E582" s="268"/>
      <c r="F582" s="268"/>
    </row>
    <row r="583" spans="1:6">
      <c r="A583" s="268"/>
      <c r="B583" s="268"/>
      <c r="C583" s="268"/>
      <c r="D583" s="268"/>
      <c r="E583" s="268"/>
      <c r="F583" s="268"/>
    </row>
    <row r="584" spans="1:6">
      <c r="A584" s="268"/>
      <c r="B584" s="268"/>
      <c r="C584" s="268"/>
      <c r="D584" s="268"/>
      <c r="E584" s="268"/>
      <c r="F584" s="268"/>
    </row>
    <row r="585" spans="1:6">
      <c r="A585" s="270"/>
      <c r="B585" s="270"/>
      <c r="C585" s="270"/>
      <c r="D585" s="270"/>
      <c r="E585" s="268"/>
      <c r="F585" s="268"/>
    </row>
    <row r="586" spans="1:6">
      <c r="A586" s="267"/>
      <c r="B586" s="267"/>
      <c r="C586" s="267"/>
      <c r="D586" s="267"/>
      <c r="E586" s="268"/>
      <c r="F586" s="268"/>
    </row>
    <row r="587" spans="1:6">
      <c r="A587" s="267"/>
      <c r="B587" s="267"/>
      <c r="C587" s="267"/>
      <c r="D587" s="267"/>
      <c r="E587" s="268"/>
      <c r="F587" s="268"/>
    </row>
    <row r="588" spans="1:6">
      <c r="A588" s="267"/>
      <c r="B588" s="267"/>
      <c r="C588" s="267"/>
      <c r="D588" s="269"/>
      <c r="E588" s="268"/>
      <c r="F588" s="268"/>
    </row>
    <row r="589" spans="1:6">
      <c r="A589" s="268"/>
      <c r="B589" s="268"/>
      <c r="C589" s="268"/>
      <c r="D589" s="268"/>
      <c r="E589" s="268"/>
      <c r="F589" s="268"/>
    </row>
    <row r="590" spans="1:6">
      <c r="A590" s="268"/>
      <c r="B590" s="268"/>
      <c r="C590" s="268"/>
      <c r="D590" s="268"/>
      <c r="E590" s="268"/>
      <c r="F590" s="268"/>
    </row>
    <row r="591" spans="1:6">
      <c r="A591" s="268"/>
      <c r="B591" s="268"/>
      <c r="C591" s="268"/>
      <c r="D591" s="268"/>
      <c r="E591" s="268"/>
      <c r="F591" s="268"/>
    </row>
    <row r="592" spans="1:6">
      <c r="A592" s="268"/>
      <c r="B592" s="268"/>
      <c r="C592" s="268"/>
      <c r="D592" s="268"/>
      <c r="E592" s="268"/>
      <c r="F592" s="268"/>
    </row>
    <row r="593" spans="1:6">
      <c r="A593" s="270"/>
      <c r="B593" s="268"/>
      <c r="C593" s="268"/>
      <c r="D593" s="268"/>
      <c r="E593" s="268"/>
      <c r="F593" s="268"/>
    </row>
    <row r="594" spans="1:6">
      <c r="A594" s="267"/>
      <c r="B594" s="268"/>
      <c r="C594" s="268"/>
      <c r="D594" s="268"/>
      <c r="E594" s="268"/>
      <c r="F594" s="268"/>
    </row>
    <row r="595" spans="1:6">
      <c r="A595" s="269"/>
      <c r="B595" s="268"/>
      <c r="C595" s="268"/>
      <c r="D595" s="268"/>
      <c r="E595" s="268"/>
      <c r="F595" s="268"/>
    </row>
    <row r="596" spans="1:6">
      <c r="A596" s="268"/>
      <c r="B596" s="268"/>
      <c r="C596" s="268"/>
      <c r="D596" s="268"/>
      <c r="E596" s="268"/>
      <c r="F596" s="268"/>
    </row>
    <row r="597" spans="1:6">
      <c r="A597" s="268"/>
      <c r="B597" s="268"/>
      <c r="C597" s="268"/>
      <c r="D597" s="268"/>
      <c r="E597" s="268"/>
      <c r="F597" s="268"/>
    </row>
    <row r="598" spans="1:6">
      <c r="A598" s="268"/>
      <c r="B598" s="268"/>
      <c r="C598" s="268"/>
      <c r="D598" s="268"/>
      <c r="E598" s="268"/>
      <c r="F598" s="268"/>
    </row>
    <row r="599" spans="1:6">
      <c r="A599" s="268"/>
      <c r="B599" s="268"/>
      <c r="C599" s="268"/>
      <c r="D599" s="268"/>
      <c r="E599" s="268"/>
      <c r="F599" s="268"/>
    </row>
    <row r="600" spans="1:6">
      <c r="A600" s="270"/>
      <c r="B600" s="270"/>
      <c r="C600" s="270"/>
      <c r="D600" s="270"/>
      <c r="E600" s="268"/>
      <c r="F600" s="268"/>
    </row>
    <row r="601" spans="1:6">
      <c r="A601" s="267"/>
      <c r="B601" s="267"/>
      <c r="C601" s="267"/>
      <c r="D601" s="267"/>
      <c r="E601" s="268"/>
      <c r="F601" s="268"/>
    </row>
    <row r="602" spans="1:6">
      <c r="A602" s="267"/>
      <c r="B602" s="267"/>
      <c r="C602" s="267"/>
      <c r="D602" s="267"/>
      <c r="E602" s="268"/>
      <c r="F602" s="268"/>
    </row>
    <row r="603" spans="1:6">
      <c r="A603" s="267"/>
      <c r="B603" s="267"/>
      <c r="C603" s="267"/>
      <c r="D603" s="267"/>
      <c r="E603" s="268"/>
      <c r="F603" s="268"/>
    </row>
    <row r="604" spans="1:6">
      <c r="A604" s="268"/>
      <c r="B604" s="268"/>
      <c r="C604" s="268"/>
      <c r="D604" s="269"/>
      <c r="E604" s="268"/>
      <c r="F604" s="268"/>
    </row>
    <row r="605" spans="1:6">
      <c r="A605" s="268"/>
      <c r="B605" s="268"/>
      <c r="C605" s="268"/>
      <c r="D605" s="268"/>
      <c r="E605" s="268"/>
      <c r="F605" s="268"/>
    </row>
    <row r="606" spans="1:6">
      <c r="A606" s="268"/>
      <c r="B606" s="268"/>
      <c r="C606" s="268"/>
      <c r="D606" s="268"/>
      <c r="E606" s="268"/>
      <c r="F606" s="268"/>
    </row>
    <row r="607" spans="1:6">
      <c r="A607" s="268"/>
      <c r="B607" s="268"/>
      <c r="C607" s="268"/>
      <c r="D607" s="268"/>
      <c r="E607" s="268"/>
      <c r="F607" s="268"/>
    </row>
    <row r="608" spans="1:6">
      <c r="A608" s="268"/>
      <c r="B608" s="268"/>
      <c r="C608" s="268"/>
      <c r="D608" s="268"/>
      <c r="E608" s="268"/>
      <c r="F608" s="268"/>
    </row>
    <row r="609" spans="1:6">
      <c r="A609" s="270"/>
      <c r="B609" s="268"/>
      <c r="C609" s="268"/>
      <c r="D609" s="268"/>
      <c r="E609" s="268"/>
      <c r="F609" s="268"/>
    </row>
    <row r="610" spans="1:6">
      <c r="A610" s="267"/>
      <c r="B610" s="268"/>
      <c r="C610" s="268"/>
      <c r="D610" s="268"/>
      <c r="E610" s="268"/>
      <c r="F610" s="268"/>
    </row>
    <row r="611" spans="1:6">
      <c r="A611" s="269"/>
      <c r="B611" s="268"/>
      <c r="C611" s="268"/>
      <c r="D611" s="268"/>
      <c r="E611" s="268"/>
      <c r="F611" s="268"/>
    </row>
    <row r="612" spans="1:6">
      <c r="A612" s="268"/>
      <c r="B612" s="268"/>
      <c r="C612" s="268"/>
      <c r="D612" s="268"/>
      <c r="E612" s="268"/>
      <c r="F612" s="268"/>
    </row>
    <row r="613" spans="1:6">
      <c r="A613" s="268"/>
      <c r="B613" s="268"/>
      <c r="C613" s="268"/>
      <c r="D613" s="268"/>
      <c r="E613" s="268"/>
      <c r="F613" s="268"/>
    </row>
    <row r="614" spans="1:6">
      <c r="A614" s="268"/>
      <c r="B614" s="268"/>
      <c r="C614" s="268"/>
      <c r="D614" s="268"/>
      <c r="E614" s="268"/>
      <c r="F614" s="268"/>
    </row>
    <row r="615" spans="1:6">
      <c r="A615" s="268"/>
      <c r="B615" s="268"/>
      <c r="C615" s="268"/>
      <c r="D615" s="268"/>
      <c r="E615" s="268"/>
      <c r="F615" s="268"/>
    </row>
    <row r="616" spans="1:6">
      <c r="A616" s="270"/>
      <c r="B616" s="268"/>
      <c r="C616" s="268"/>
      <c r="D616" s="268"/>
      <c r="E616" s="268"/>
      <c r="F616" s="268"/>
    </row>
    <row r="617" spans="1:6">
      <c r="A617" s="267"/>
      <c r="B617" s="268"/>
      <c r="C617" s="268"/>
      <c r="D617" s="268"/>
      <c r="E617" s="268"/>
      <c r="F617" s="268"/>
    </row>
    <row r="618" spans="1:6">
      <c r="A618" s="267"/>
      <c r="B618" s="268"/>
      <c r="C618" s="268"/>
      <c r="D618" s="268"/>
      <c r="E618" s="268"/>
      <c r="F618" s="268"/>
    </row>
    <row r="619" spans="1:6">
      <c r="A619" s="267"/>
      <c r="B619" s="268"/>
      <c r="C619" s="268"/>
      <c r="D619" s="268"/>
      <c r="E619" s="268"/>
      <c r="F619" s="268"/>
    </row>
    <row r="620" spans="1:6">
      <c r="A620" s="267"/>
      <c r="B620" s="268"/>
      <c r="C620" s="268"/>
      <c r="D620" s="268"/>
      <c r="E620" s="268"/>
      <c r="F620" s="268"/>
    </row>
    <row r="621" spans="1:6">
      <c r="A621" s="269"/>
      <c r="B621" s="268"/>
      <c r="C621" s="268"/>
      <c r="D621" s="268"/>
      <c r="E621" s="268"/>
      <c r="F621" s="268"/>
    </row>
    <row r="622" spans="1:6">
      <c r="A622" s="268"/>
      <c r="B622" s="268"/>
      <c r="C622" s="268"/>
      <c r="D622" s="268"/>
      <c r="E622" s="268"/>
      <c r="F622" s="268"/>
    </row>
    <row r="623" spans="1:6">
      <c r="A623" s="268"/>
      <c r="B623" s="268"/>
      <c r="C623" s="268"/>
      <c r="D623" s="268"/>
      <c r="E623" s="268"/>
      <c r="F623" s="268"/>
    </row>
    <row r="624" spans="1:6">
      <c r="A624" s="268"/>
      <c r="B624" s="268"/>
      <c r="C624" s="268"/>
      <c r="D624" s="268"/>
      <c r="E624" s="268"/>
      <c r="F624" s="268"/>
    </row>
    <row r="625" spans="1:6">
      <c r="A625" s="268"/>
      <c r="B625" s="268"/>
      <c r="C625" s="268"/>
      <c r="D625" s="268"/>
      <c r="E625" s="268"/>
      <c r="F625" s="268"/>
    </row>
    <row r="626" spans="1:6">
      <c r="A626" s="270"/>
      <c r="B626" s="268"/>
      <c r="C626" s="268"/>
      <c r="D626" s="268"/>
      <c r="E626" s="268"/>
      <c r="F626" s="268"/>
    </row>
    <row r="627" spans="1:6">
      <c r="A627" s="267"/>
      <c r="B627" s="268"/>
      <c r="C627" s="268"/>
      <c r="D627" s="268"/>
      <c r="E627" s="268"/>
      <c r="F627" s="268"/>
    </row>
    <row r="628" spans="1:6">
      <c r="A628" s="269"/>
      <c r="B628" s="268"/>
      <c r="C628" s="268"/>
      <c r="D628" s="268"/>
      <c r="E628" s="268"/>
      <c r="F628" s="268"/>
    </row>
    <row r="629" spans="1:6">
      <c r="A629" s="268"/>
      <c r="B629" s="268"/>
      <c r="C629" s="268"/>
      <c r="D629" s="268"/>
      <c r="E629" s="268"/>
      <c r="F629" s="268"/>
    </row>
    <row r="630" spans="1:6">
      <c r="A630" s="268"/>
      <c r="B630" s="268"/>
      <c r="C630" s="268"/>
      <c r="D630" s="268"/>
      <c r="E630" s="268"/>
      <c r="F630" s="268"/>
    </row>
    <row r="631" spans="1:6">
      <c r="A631" s="268"/>
      <c r="B631" s="268"/>
      <c r="C631" s="268"/>
      <c r="D631" s="268"/>
      <c r="E631" s="268"/>
      <c r="F631" s="268"/>
    </row>
    <row r="632" spans="1:6">
      <c r="A632" s="268"/>
      <c r="B632" s="268"/>
      <c r="C632" s="268"/>
      <c r="D632" s="268"/>
      <c r="E632" s="268"/>
      <c r="F632" s="268"/>
    </row>
    <row r="633" spans="1:6">
      <c r="A633" s="270"/>
      <c r="B633" s="268"/>
      <c r="C633" s="268"/>
      <c r="D633" s="268"/>
      <c r="E633" s="268"/>
      <c r="F633" s="268"/>
    </row>
    <row r="634" spans="1:6">
      <c r="A634" s="267"/>
      <c r="B634" s="268"/>
      <c r="C634" s="268"/>
      <c r="D634" s="268"/>
      <c r="E634" s="268"/>
      <c r="F634" s="268"/>
    </row>
    <row r="635" spans="1:6">
      <c r="A635" s="267"/>
      <c r="B635" s="268"/>
      <c r="C635" s="268"/>
      <c r="D635" s="268"/>
      <c r="E635" s="268"/>
      <c r="F635" s="268"/>
    </row>
    <row r="636" spans="1:6">
      <c r="A636" s="267"/>
      <c r="B636" s="268"/>
      <c r="C636" s="268"/>
      <c r="D636" s="268"/>
      <c r="E636" s="268"/>
      <c r="F636" s="268"/>
    </row>
    <row r="637" spans="1:6">
      <c r="A637" s="267"/>
      <c r="B637" s="268"/>
      <c r="C637" s="262"/>
      <c r="D637" s="268"/>
      <c r="E637" s="268"/>
      <c r="F637" s="268"/>
    </row>
    <row r="638" spans="1:6">
      <c r="A638" s="267"/>
      <c r="B638" s="268"/>
      <c r="C638" s="268"/>
      <c r="D638" s="268"/>
      <c r="E638" s="268"/>
      <c r="F638" s="268"/>
    </row>
    <row r="639" spans="1:6">
      <c r="A639" s="269"/>
      <c r="B639" s="268"/>
      <c r="C639" s="268"/>
      <c r="D639" s="268"/>
      <c r="E639" s="268"/>
      <c r="F639" s="268"/>
    </row>
    <row r="640" spans="1:6">
      <c r="A640" s="268"/>
      <c r="B640" s="268"/>
      <c r="C640" s="268"/>
      <c r="D640" s="268"/>
      <c r="E640" s="268"/>
      <c r="F640" s="268"/>
    </row>
    <row r="641" spans="1:6">
      <c r="A641" s="268"/>
      <c r="B641" s="268"/>
      <c r="C641" s="268"/>
      <c r="D641" s="268"/>
      <c r="E641" s="268"/>
      <c r="F641" s="268"/>
    </row>
    <row r="642" spans="1:6">
      <c r="A642" s="268"/>
      <c r="B642" s="268"/>
      <c r="C642" s="268"/>
      <c r="D642" s="268"/>
      <c r="E642" s="268"/>
      <c r="F642" s="268"/>
    </row>
    <row r="643" spans="1:6">
      <c r="A643" s="268"/>
      <c r="B643" s="268"/>
      <c r="C643" s="268"/>
      <c r="D643" s="268"/>
      <c r="E643" s="268"/>
      <c r="F643" s="268"/>
    </row>
    <row r="644" spans="1:6">
      <c r="D644" s="269"/>
      <c r="E644" s="268"/>
      <c r="F644" s="268"/>
    </row>
    <row r="645" spans="1:6">
      <c r="A645" s="268"/>
      <c r="B645" s="268"/>
      <c r="C645" s="268"/>
      <c r="D645" s="268"/>
      <c r="E645" s="268"/>
      <c r="F645" s="268"/>
    </row>
    <row r="646" spans="1:6">
      <c r="A646" s="268"/>
      <c r="B646" s="268"/>
      <c r="C646" s="268"/>
      <c r="D646" s="268"/>
      <c r="E646" s="268"/>
      <c r="F646" s="268"/>
    </row>
    <row r="647" spans="1:6">
      <c r="A647" s="268"/>
      <c r="B647" s="268"/>
      <c r="C647" s="268"/>
      <c r="D647" s="268"/>
      <c r="E647" s="268"/>
      <c r="F647" s="268"/>
    </row>
    <row r="648" spans="1:6">
      <c r="A648" s="268"/>
      <c r="B648" s="268"/>
      <c r="C648" s="268"/>
      <c r="D648" s="268"/>
      <c r="E648" s="268"/>
      <c r="F648" s="268"/>
    </row>
    <row r="649" spans="1:6">
      <c r="E649" s="269"/>
      <c r="F649" s="268"/>
    </row>
    <row r="650" spans="1:6">
      <c r="A650" s="268"/>
      <c r="B650" s="268"/>
      <c r="C650" s="268"/>
      <c r="D650" s="268"/>
      <c r="E650" s="268"/>
      <c r="F650" s="268"/>
    </row>
    <row r="651" spans="1:6">
      <c r="A651" s="268"/>
      <c r="B651" s="268"/>
      <c r="C651" s="268"/>
      <c r="D651" s="268"/>
      <c r="E651" s="268"/>
      <c r="F651" s="268"/>
    </row>
    <row r="652" spans="1:6">
      <c r="A652" s="268"/>
      <c r="B652" s="268"/>
      <c r="C652" s="268"/>
      <c r="D652" s="268"/>
      <c r="E652" s="268"/>
      <c r="F652" s="268"/>
    </row>
    <row r="653" spans="1:6">
      <c r="A653" s="268"/>
      <c r="B653" s="268"/>
      <c r="C653" s="268"/>
      <c r="D653" s="268"/>
      <c r="E653" s="268"/>
      <c r="F653" s="268"/>
    </row>
    <row r="654" spans="1:6">
      <c r="A654" s="270"/>
      <c r="B654" s="268"/>
      <c r="C654" s="268"/>
      <c r="D654" s="268"/>
      <c r="E654" s="268"/>
      <c r="F654" s="268"/>
    </row>
    <row r="655" spans="1:6">
      <c r="A655" s="267"/>
      <c r="B655" s="268"/>
      <c r="C655" s="268"/>
      <c r="D655" s="268"/>
      <c r="E655" s="268"/>
      <c r="F655" s="268"/>
    </row>
    <row r="656" spans="1:6">
      <c r="A656" s="267"/>
      <c r="B656" s="268"/>
      <c r="C656" s="268"/>
      <c r="D656" s="268"/>
      <c r="E656" s="268"/>
      <c r="F656" s="268"/>
    </row>
    <row r="657" spans="1:6">
      <c r="A657" s="269"/>
      <c r="B657" s="268"/>
      <c r="C657" s="268"/>
      <c r="D657" s="268"/>
      <c r="E657" s="268"/>
      <c r="F657" s="268"/>
    </row>
    <row r="658" spans="1:6">
      <c r="A658" s="267"/>
      <c r="B658" s="268"/>
      <c r="C658" s="268"/>
      <c r="D658" s="268"/>
      <c r="E658" s="268"/>
      <c r="F658" s="268"/>
    </row>
    <row r="659" spans="1:6">
      <c r="A659" s="267"/>
      <c r="B659" s="268"/>
      <c r="C659" s="268"/>
      <c r="D659" s="268"/>
      <c r="E659" s="268"/>
      <c r="F659" s="268"/>
    </row>
    <row r="660" spans="1:6">
      <c r="A660" s="268"/>
      <c r="B660" s="268"/>
      <c r="C660" s="268"/>
      <c r="D660" s="268"/>
      <c r="E660" s="268"/>
      <c r="F660" s="268"/>
    </row>
    <row r="661" spans="1:6">
      <c r="A661" s="268"/>
      <c r="B661" s="268"/>
      <c r="C661" s="268"/>
      <c r="D661" s="268"/>
      <c r="E661" s="268"/>
      <c r="F661" s="268"/>
    </row>
    <row r="662" spans="1:6">
      <c r="C662" s="269"/>
      <c r="D662" s="268"/>
      <c r="E662" s="268"/>
      <c r="F662" s="268"/>
    </row>
    <row r="663" spans="1:6">
      <c r="A663" s="268"/>
      <c r="B663" s="268"/>
      <c r="C663" s="268"/>
      <c r="D663" s="268"/>
      <c r="E663" s="268"/>
      <c r="F663" s="268"/>
    </row>
    <row r="664" spans="1:6">
      <c r="A664" s="268"/>
      <c r="B664" s="268"/>
      <c r="C664" s="268"/>
      <c r="D664" s="268"/>
      <c r="E664" s="268"/>
      <c r="F664" s="268"/>
    </row>
    <row r="665" spans="1:6">
      <c r="A665" s="268"/>
      <c r="B665" s="268"/>
      <c r="C665" s="268"/>
      <c r="D665" s="268"/>
      <c r="E665" s="268"/>
      <c r="F665" s="268"/>
    </row>
    <row r="666" spans="1:6">
      <c r="A666" s="268"/>
      <c r="B666" s="268"/>
      <c r="C666" s="268"/>
      <c r="D666" s="268"/>
      <c r="E666" s="268"/>
      <c r="F666" s="268"/>
    </row>
    <row r="667" spans="1:6">
      <c r="A667" s="270"/>
      <c r="B667" s="268"/>
      <c r="C667" s="268"/>
      <c r="D667" s="268"/>
      <c r="E667" s="268"/>
      <c r="F667" s="268"/>
    </row>
    <row r="668" spans="1:6">
      <c r="A668" s="267"/>
      <c r="B668" s="268"/>
      <c r="C668" s="268"/>
      <c r="D668" s="268"/>
      <c r="E668" s="268"/>
      <c r="F668" s="268"/>
    </row>
    <row r="669" spans="1:6">
      <c r="A669" s="267"/>
      <c r="B669" s="268"/>
      <c r="C669" s="268"/>
      <c r="D669" s="268"/>
      <c r="E669" s="268"/>
      <c r="F669" s="268"/>
    </row>
    <row r="670" spans="1:6">
      <c r="A670" s="267"/>
      <c r="B670" s="268"/>
      <c r="C670" s="268"/>
      <c r="D670" s="268"/>
      <c r="E670" s="268"/>
      <c r="F670" s="268"/>
    </row>
    <row r="671" spans="1:6">
      <c r="A671" s="267"/>
      <c r="B671" s="268"/>
      <c r="C671" s="268"/>
      <c r="D671" s="268"/>
      <c r="E671" s="268"/>
      <c r="F671" s="268"/>
    </row>
    <row r="672" spans="1:6">
      <c r="A672" s="269"/>
      <c r="B672" s="268"/>
      <c r="C672" s="268"/>
      <c r="D672" s="268"/>
      <c r="E672" s="268"/>
      <c r="F672" s="268"/>
    </row>
    <row r="673" spans="1:6">
      <c r="A673" s="269"/>
      <c r="B673" s="268"/>
      <c r="C673" s="268"/>
      <c r="D673" s="268"/>
      <c r="E673" s="268"/>
      <c r="F673" s="268"/>
    </row>
    <row r="674" spans="1:6">
      <c r="A674" s="269"/>
      <c r="B674" s="268"/>
      <c r="C674" s="268"/>
      <c r="D674" s="268"/>
      <c r="E674" s="268"/>
      <c r="F674" s="268"/>
    </row>
    <row r="675" spans="1:6">
      <c r="A675" s="268"/>
      <c r="B675" s="268"/>
      <c r="C675" s="268"/>
      <c r="D675" s="268"/>
      <c r="E675" s="268"/>
      <c r="F675" s="268"/>
    </row>
    <row r="676" spans="1:6">
      <c r="A676" s="268"/>
      <c r="B676" s="268"/>
      <c r="C676" s="268"/>
      <c r="D676" s="268"/>
      <c r="E676" s="268"/>
      <c r="F676" s="268"/>
    </row>
    <row r="677" spans="1:6">
      <c r="A677" s="270"/>
      <c r="B677" s="268"/>
      <c r="C677" s="268"/>
      <c r="D677" s="268"/>
      <c r="E677" s="268"/>
      <c r="F677" s="268"/>
    </row>
    <row r="678" spans="1:6">
      <c r="A678" s="267"/>
      <c r="B678" s="268"/>
      <c r="C678" s="268"/>
      <c r="D678" s="268"/>
      <c r="E678" s="268"/>
      <c r="F678" s="268"/>
    </row>
    <row r="679" spans="1:6">
      <c r="A679" s="267"/>
      <c r="B679" s="268"/>
      <c r="C679" s="268"/>
      <c r="D679" s="268"/>
      <c r="E679" s="268"/>
      <c r="F679" s="268"/>
    </row>
    <row r="680" spans="1:6">
      <c r="A680" s="267"/>
      <c r="B680" s="268"/>
      <c r="C680" s="268"/>
      <c r="D680" s="268"/>
      <c r="E680" s="268"/>
      <c r="F680" s="268"/>
    </row>
    <row r="681" spans="1:6">
      <c r="A681" s="267"/>
      <c r="B681" s="268"/>
      <c r="C681" s="268"/>
      <c r="D681" s="268"/>
      <c r="E681" s="268"/>
      <c r="F681" s="268"/>
    </row>
    <row r="682" spans="1:6">
      <c r="A682" s="269"/>
      <c r="B682" s="268"/>
      <c r="C682" s="268"/>
      <c r="D682" s="268"/>
      <c r="E682" s="268"/>
      <c r="F682" s="268"/>
    </row>
    <row r="683" spans="1:6">
      <c r="A683" s="268"/>
      <c r="B683" s="268"/>
      <c r="C683" s="268"/>
      <c r="D683" s="268"/>
      <c r="E683" s="268"/>
      <c r="F683" s="268"/>
    </row>
    <row r="684" spans="1:6">
      <c r="A684" s="268"/>
      <c r="B684" s="268"/>
      <c r="C684" s="268"/>
      <c r="D684" s="268"/>
      <c r="E684" s="268"/>
      <c r="F684" s="268"/>
    </row>
    <row r="685" spans="1:6">
      <c r="A685" s="268"/>
      <c r="B685" s="268"/>
      <c r="C685" s="268"/>
      <c r="D685" s="268"/>
      <c r="E685" s="268"/>
      <c r="F685" s="268"/>
    </row>
    <row r="686" spans="1:6">
      <c r="A686" s="268"/>
      <c r="B686" s="268"/>
      <c r="C686" s="268"/>
      <c r="D686" s="268"/>
      <c r="E686" s="268"/>
      <c r="F686" s="268"/>
    </row>
    <row r="687" spans="1:6">
      <c r="A687" s="270"/>
      <c r="B687" s="268"/>
      <c r="C687" s="268"/>
      <c r="D687" s="268"/>
      <c r="E687" s="268"/>
      <c r="F687" s="268"/>
    </row>
    <row r="688" spans="1:6">
      <c r="A688" s="267"/>
      <c r="B688" s="268"/>
      <c r="C688" s="268"/>
      <c r="D688" s="268"/>
      <c r="E688" s="268"/>
      <c r="F688" s="268"/>
    </row>
    <row r="689" spans="1:6">
      <c r="A689" s="269"/>
      <c r="B689" s="268"/>
      <c r="C689" s="268"/>
      <c r="D689" s="268"/>
      <c r="E689" s="268"/>
      <c r="F689" s="268"/>
    </row>
    <row r="690" spans="1:6">
      <c r="A690" s="268"/>
      <c r="B690" s="268"/>
      <c r="C690" s="268"/>
      <c r="D690" s="268"/>
      <c r="E690" s="268"/>
      <c r="F690" s="268"/>
    </row>
    <row r="691" spans="1:6">
      <c r="A691" s="268"/>
      <c r="B691" s="268"/>
      <c r="C691" s="268"/>
      <c r="D691" s="268"/>
      <c r="E691" s="268"/>
      <c r="F691" s="268"/>
    </row>
    <row r="692" spans="1:6">
      <c r="A692" s="268"/>
      <c r="B692" s="268"/>
      <c r="C692" s="268"/>
      <c r="D692" s="268"/>
      <c r="E692" s="268"/>
      <c r="F692" s="268"/>
    </row>
    <row r="693" spans="1:6">
      <c r="A693" s="268"/>
      <c r="B693" s="268"/>
      <c r="C693" s="268"/>
      <c r="D693" s="268"/>
      <c r="E693" s="268"/>
      <c r="F693" s="268"/>
    </row>
    <row r="694" spans="1:6">
      <c r="A694" s="270"/>
      <c r="B694" s="268"/>
      <c r="C694" s="268"/>
      <c r="D694" s="268"/>
      <c r="E694" s="268"/>
      <c r="F694" s="268"/>
    </row>
    <row r="695" spans="1:6">
      <c r="A695" s="267"/>
      <c r="B695" s="268"/>
      <c r="C695" s="268"/>
      <c r="D695" s="268"/>
      <c r="E695" s="268"/>
      <c r="F695" s="268"/>
    </row>
    <row r="696" spans="1:6">
      <c r="A696" s="269"/>
      <c r="B696" s="268"/>
      <c r="C696" s="268"/>
      <c r="D696" s="268"/>
      <c r="E696" s="268"/>
      <c r="F696" s="268"/>
    </row>
    <row r="697" spans="1:6">
      <c r="A697" s="268"/>
      <c r="B697" s="268"/>
      <c r="C697" s="268"/>
      <c r="D697" s="268"/>
      <c r="E697" s="268"/>
      <c r="F697" s="268"/>
    </row>
    <row r="698" spans="1:6">
      <c r="A698" s="268"/>
      <c r="B698" s="268"/>
      <c r="C698" s="268"/>
      <c r="D698" s="268"/>
      <c r="E698" s="268"/>
      <c r="F698" s="268"/>
    </row>
    <row r="699" spans="1:6">
      <c r="A699" s="268"/>
      <c r="B699" s="268"/>
      <c r="C699" s="268"/>
      <c r="D699" s="268"/>
      <c r="E699" s="268"/>
      <c r="F699" s="268"/>
    </row>
    <row r="700" spans="1:6">
      <c r="A700" s="268"/>
      <c r="B700" s="268"/>
      <c r="C700" s="268"/>
      <c r="D700" s="268"/>
      <c r="E700" s="268"/>
      <c r="F700" s="268"/>
    </row>
    <row r="701" spans="1:6">
      <c r="A701" s="268"/>
      <c r="B701" s="268"/>
      <c r="C701" s="268"/>
      <c r="D701" s="268"/>
      <c r="E701" s="268"/>
      <c r="F701" s="268"/>
    </row>
    <row r="702" spans="1:6">
      <c r="D702" s="269"/>
      <c r="E702" s="268"/>
      <c r="F702" s="268"/>
    </row>
    <row r="703" spans="1:6">
      <c r="A703" s="268"/>
      <c r="B703" s="268"/>
      <c r="C703" s="268"/>
      <c r="D703" s="268"/>
      <c r="E703" s="268"/>
      <c r="F703" s="268"/>
    </row>
    <row r="704" spans="1:6">
      <c r="A704" s="268"/>
      <c r="B704" s="268"/>
      <c r="C704" s="268"/>
      <c r="D704" s="268"/>
      <c r="E704" s="268"/>
      <c r="F704" s="268"/>
    </row>
    <row r="705" spans="1:7">
      <c r="A705" s="268"/>
      <c r="B705" s="268"/>
      <c r="C705" s="268"/>
      <c r="D705" s="268"/>
      <c r="E705" s="268"/>
      <c r="F705" s="268"/>
    </row>
    <row r="706" spans="1:7">
      <c r="A706" s="268"/>
      <c r="B706" s="268"/>
      <c r="C706" s="268"/>
      <c r="D706" s="268"/>
      <c r="E706" s="268"/>
      <c r="F706" s="268"/>
    </row>
    <row r="707" spans="1:7">
      <c r="A707" s="268"/>
      <c r="B707" s="268"/>
      <c r="C707" s="268"/>
      <c r="D707" s="268"/>
      <c r="E707" s="268"/>
      <c r="F707" s="268"/>
    </row>
    <row r="708" spans="1:7">
      <c r="F708" s="268"/>
    </row>
    <row r="709" spans="1:7">
      <c r="F709" s="268"/>
    </row>
    <row r="710" spans="1:7">
      <c r="B710" s="276"/>
      <c r="F710" s="268"/>
    </row>
    <row r="711" spans="1:7">
      <c r="F711" s="268"/>
    </row>
    <row r="712" spans="1:7">
      <c r="F712" s="268"/>
    </row>
    <row r="713" spans="1:7">
      <c r="F713" s="268"/>
    </row>
    <row r="714" spans="1:7">
      <c r="A714" s="270"/>
      <c r="B714" s="270"/>
      <c r="C714" s="270"/>
      <c r="D714" s="270"/>
      <c r="F714" s="268"/>
    </row>
    <row r="715" spans="1:7">
      <c r="A715" s="267"/>
      <c r="B715" s="267"/>
      <c r="C715" s="267"/>
      <c r="D715" s="267"/>
      <c r="F715" s="268"/>
    </row>
    <row r="716" spans="1:7">
      <c r="A716" s="270"/>
      <c r="B716" s="270"/>
      <c r="C716" s="270"/>
      <c r="D716" s="276"/>
      <c r="F716" s="268"/>
    </row>
    <row r="717" spans="1:7">
      <c r="A717" s="270"/>
      <c r="B717" s="270"/>
      <c r="C717" s="270"/>
      <c r="D717" s="270"/>
      <c r="F717" s="268"/>
    </row>
    <row r="718" spans="1:7">
      <c r="A718" s="268"/>
      <c r="B718" s="267"/>
      <c r="C718" s="272"/>
      <c r="D718" s="267"/>
      <c r="E718" s="272"/>
      <c r="F718" s="269"/>
      <c r="G718" s="268"/>
    </row>
    <row r="719" spans="1:7">
      <c r="A719" s="268"/>
      <c r="B719" s="268"/>
      <c r="C719" s="268"/>
      <c r="D719" s="269"/>
      <c r="E719" s="268"/>
      <c r="F719" s="268"/>
    </row>
    <row r="720" spans="1:7">
      <c r="A720" s="268"/>
      <c r="B720" s="268"/>
      <c r="C720" s="268"/>
      <c r="D720" s="268"/>
      <c r="E720" s="268"/>
      <c r="F720" s="268"/>
    </row>
    <row r="721" spans="1:6">
      <c r="A721" s="268"/>
      <c r="B721" s="268"/>
      <c r="C721" s="268"/>
      <c r="D721" s="268"/>
      <c r="E721" s="268"/>
      <c r="F721" s="268"/>
    </row>
    <row r="722" spans="1:6">
      <c r="A722" s="270"/>
      <c r="B722" s="268"/>
      <c r="C722" s="268"/>
      <c r="D722" s="268"/>
      <c r="E722" s="268"/>
      <c r="F722" s="268"/>
    </row>
    <row r="723" spans="1:6">
      <c r="A723" s="267"/>
      <c r="B723" s="268"/>
      <c r="C723" s="268"/>
      <c r="D723" s="268"/>
      <c r="E723" s="268"/>
      <c r="F723" s="268"/>
    </row>
    <row r="724" spans="1:6">
      <c r="A724" s="267"/>
      <c r="B724" s="268"/>
      <c r="C724" s="268"/>
      <c r="D724" s="268"/>
      <c r="E724" s="268"/>
      <c r="F724" s="268"/>
    </row>
    <row r="725" spans="1:6">
      <c r="A725" s="267"/>
      <c r="B725" s="268"/>
      <c r="C725" s="268"/>
      <c r="D725" s="268"/>
      <c r="E725" s="268"/>
      <c r="F725" s="268"/>
    </row>
    <row r="726" spans="1:6">
      <c r="A726" s="267"/>
      <c r="B726" s="268"/>
      <c r="C726" s="268"/>
      <c r="D726" s="268"/>
      <c r="E726" s="268"/>
      <c r="F726" s="268"/>
    </row>
    <row r="727" spans="1:6">
      <c r="A727" s="267"/>
      <c r="B727" s="268"/>
      <c r="C727" s="268"/>
      <c r="D727" s="268"/>
      <c r="E727" s="268"/>
      <c r="F727" s="268"/>
    </row>
    <row r="728" spans="1:6">
      <c r="A728" s="262"/>
      <c r="B728" s="268"/>
      <c r="C728" s="262"/>
      <c r="D728" s="268"/>
      <c r="E728" s="268"/>
      <c r="F728" s="268"/>
    </row>
    <row r="729" spans="1:6">
      <c r="A729" s="262"/>
      <c r="B729" s="268"/>
      <c r="C729" s="262"/>
      <c r="D729" s="268"/>
      <c r="E729" s="268"/>
      <c r="F729" s="268"/>
    </row>
    <row r="730" spans="1:6">
      <c r="A730" s="269"/>
      <c r="B730" s="268"/>
      <c r="C730" s="268"/>
      <c r="D730" s="268"/>
      <c r="E730" s="268"/>
      <c r="F730" s="268"/>
    </row>
    <row r="731" spans="1:6">
      <c r="A731" s="268"/>
      <c r="B731" s="268"/>
      <c r="C731" s="268"/>
      <c r="D731" s="268"/>
      <c r="E731" s="268"/>
      <c r="F731" s="268"/>
    </row>
    <row r="732" spans="1:6">
      <c r="A732" s="268"/>
      <c r="B732" s="268"/>
      <c r="C732" s="268"/>
      <c r="D732" s="268"/>
      <c r="E732" s="268"/>
      <c r="F732" s="268"/>
    </row>
    <row r="733" spans="1:6">
      <c r="A733" s="268"/>
      <c r="B733" s="268"/>
      <c r="C733" s="268"/>
      <c r="D733" s="268"/>
      <c r="E733" s="268"/>
      <c r="F733" s="268"/>
    </row>
    <row r="734" spans="1:6">
      <c r="A734" s="268"/>
      <c r="B734" s="268"/>
      <c r="C734" s="268"/>
      <c r="D734" s="268"/>
      <c r="E734" s="268"/>
      <c r="F734" s="268"/>
    </row>
    <row r="735" spans="1:6">
      <c r="A735" s="270"/>
      <c r="B735" s="268"/>
      <c r="C735" s="268"/>
      <c r="D735" s="268"/>
      <c r="E735" s="268"/>
      <c r="F735" s="268"/>
    </row>
    <row r="736" spans="1:6">
      <c r="A736" s="267"/>
      <c r="B736" s="268"/>
      <c r="C736" s="268"/>
      <c r="D736" s="268"/>
      <c r="E736" s="268"/>
      <c r="F736" s="268"/>
    </row>
    <row r="737" spans="1:6">
      <c r="A737" s="267"/>
      <c r="B737" s="268"/>
      <c r="C737" s="268"/>
      <c r="D737" s="268"/>
      <c r="E737" s="268"/>
      <c r="F737" s="268"/>
    </row>
    <row r="738" spans="1:6">
      <c r="A738" s="267"/>
      <c r="B738" s="268"/>
      <c r="C738" s="268"/>
      <c r="D738" s="268"/>
      <c r="E738" s="268"/>
      <c r="F738" s="268"/>
    </row>
    <row r="739" spans="1:6">
      <c r="A739" s="267"/>
      <c r="B739" s="268"/>
      <c r="C739" s="268"/>
      <c r="D739" s="268"/>
      <c r="E739" s="268"/>
      <c r="F739" s="268"/>
    </row>
    <row r="740" spans="1:6">
      <c r="A740" s="267"/>
      <c r="B740" s="268"/>
      <c r="C740" s="268"/>
      <c r="D740" s="268"/>
      <c r="E740" s="268"/>
      <c r="F740" s="268"/>
    </row>
    <row r="741" spans="1:6">
      <c r="A741" s="267"/>
      <c r="B741" s="268"/>
      <c r="C741" s="268"/>
      <c r="D741" s="268"/>
      <c r="E741" s="268"/>
      <c r="F741" s="268"/>
    </row>
    <row r="742" spans="1:6">
      <c r="A742" s="269"/>
      <c r="B742" s="268"/>
      <c r="C742" s="268"/>
      <c r="D742" s="268"/>
      <c r="E742" s="268"/>
      <c r="F742" s="268"/>
    </row>
    <row r="743" spans="1:6">
      <c r="A743" s="268"/>
      <c r="B743" s="268"/>
      <c r="C743" s="268"/>
      <c r="D743" s="268"/>
      <c r="E743" s="268"/>
      <c r="F743" s="268"/>
    </row>
    <row r="744" spans="1:6">
      <c r="A744" s="268"/>
      <c r="B744" s="268"/>
      <c r="C744" s="268"/>
      <c r="D744" s="268"/>
      <c r="E744" s="268"/>
      <c r="F744" s="268"/>
    </row>
    <row r="745" spans="1:6">
      <c r="A745" s="268"/>
      <c r="B745" s="268"/>
      <c r="C745" s="268"/>
      <c r="D745" s="268"/>
      <c r="E745" s="268"/>
      <c r="F745" s="268"/>
    </row>
    <row r="746" spans="1:6">
      <c r="A746" s="268"/>
      <c r="B746" s="268"/>
      <c r="C746" s="268"/>
      <c r="D746" s="268"/>
      <c r="E746" s="268"/>
      <c r="F746" s="268"/>
    </row>
    <row r="747" spans="1:6">
      <c r="A747" s="270"/>
      <c r="B747" s="268"/>
      <c r="C747" s="268"/>
      <c r="D747" s="268"/>
      <c r="E747" s="268"/>
      <c r="F747" s="268"/>
    </row>
    <row r="748" spans="1:6">
      <c r="A748" s="267"/>
      <c r="B748" s="268"/>
      <c r="C748" s="268"/>
      <c r="D748" s="268"/>
      <c r="E748" s="268"/>
      <c r="F748" s="268"/>
    </row>
    <row r="749" spans="1:6">
      <c r="A749" s="267"/>
      <c r="B749" s="268"/>
      <c r="C749" s="268"/>
      <c r="D749" s="268"/>
      <c r="E749" s="268"/>
      <c r="F749" s="268"/>
    </row>
    <row r="750" spans="1:6">
      <c r="A750" s="267"/>
      <c r="B750" s="268"/>
      <c r="C750" s="268"/>
      <c r="D750" s="268"/>
      <c r="E750" s="268"/>
      <c r="F750" s="268"/>
    </row>
    <row r="751" spans="1:6">
      <c r="A751" s="267"/>
      <c r="B751" s="268"/>
      <c r="C751" s="268"/>
      <c r="D751" s="268"/>
      <c r="E751" s="268"/>
      <c r="F751" s="268"/>
    </row>
    <row r="752" spans="1:6">
      <c r="A752" s="267"/>
      <c r="B752" s="268"/>
      <c r="C752" s="268"/>
      <c r="D752" s="268"/>
      <c r="E752" s="268"/>
      <c r="F752" s="268"/>
    </row>
    <row r="753" spans="1:6">
      <c r="A753" s="267"/>
      <c r="B753" s="268"/>
      <c r="C753" s="268"/>
      <c r="D753" s="268"/>
      <c r="E753" s="268"/>
      <c r="F753" s="268"/>
    </row>
    <row r="754" spans="1:6">
      <c r="A754" s="269"/>
      <c r="B754" s="268"/>
      <c r="C754" s="268"/>
      <c r="D754" s="268"/>
      <c r="E754" s="268"/>
      <c r="F754" s="268"/>
    </row>
    <row r="755" spans="1:6">
      <c r="A755" s="268"/>
      <c r="B755" s="268"/>
      <c r="C755" s="268"/>
      <c r="D755" s="268"/>
      <c r="E755" s="268"/>
      <c r="F755" s="268"/>
    </row>
    <row r="756" spans="1:6">
      <c r="A756" s="268"/>
      <c r="B756" s="268"/>
      <c r="C756" s="268"/>
      <c r="D756" s="268"/>
      <c r="E756" s="268"/>
      <c r="F756" s="268"/>
    </row>
    <row r="757" spans="1:6">
      <c r="A757" s="268"/>
      <c r="B757" s="268"/>
      <c r="C757" s="268"/>
      <c r="D757" s="268"/>
      <c r="E757" s="268"/>
      <c r="F757" s="268"/>
    </row>
    <row r="758" spans="1:6">
      <c r="A758" s="268"/>
      <c r="B758" s="268"/>
      <c r="C758" s="268"/>
      <c r="D758" s="268"/>
      <c r="E758" s="268"/>
      <c r="F758" s="268"/>
    </row>
    <row r="759" spans="1:6">
      <c r="D759" s="269"/>
      <c r="E759" s="268"/>
      <c r="F759" s="268"/>
    </row>
    <row r="760" spans="1:6">
      <c r="A760" s="268"/>
      <c r="B760" s="268"/>
      <c r="C760" s="268"/>
      <c r="D760" s="268"/>
      <c r="E760" s="268"/>
      <c r="F760" s="268"/>
    </row>
    <row r="761" spans="1:6">
      <c r="A761" s="268"/>
      <c r="B761" s="268"/>
      <c r="C761" s="268"/>
      <c r="D761" s="268"/>
      <c r="E761" s="268"/>
      <c r="F761" s="268"/>
    </row>
    <row r="762" spans="1:6">
      <c r="A762" s="268"/>
      <c r="B762" s="268"/>
      <c r="C762" s="268"/>
      <c r="D762" s="268"/>
      <c r="E762" s="268"/>
      <c r="F762" s="268"/>
    </row>
    <row r="763" spans="1:6">
      <c r="A763" s="268"/>
      <c r="B763" s="268"/>
      <c r="C763" s="268"/>
      <c r="D763" s="268"/>
      <c r="E763" s="268"/>
      <c r="F763" s="268"/>
    </row>
    <row r="764" spans="1:6">
      <c r="A764" s="268"/>
      <c r="B764" s="268"/>
      <c r="C764" s="268"/>
      <c r="D764" s="268"/>
      <c r="E764" s="268"/>
      <c r="F764" s="268"/>
    </row>
    <row r="765" spans="1:6" ht="15.6">
      <c r="A765" s="277"/>
      <c r="B765" s="277"/>
      <c r="C765" s="277"/>
      <c r="D765" s="277"/>
      <c r="E765" s="277"/>
      <c r="F765" s="277"/>
    </row>
    <row r="766" spans="1:6">
      <c r="A766" s="278"/>
      <c r="B766" s="278"/>
      <c r="C766" s="278"/>
      <c r="D766" s="279"/>
      <c r="E766" s="278"/>
      <c r="F766" s="278"/>
    </row>
    <row r="767" spans="1:6">
      <c r="A767" s="275"/>
      <c r="B767" s="275"/>
      <c r="C767" s="275"/>
      <c r="D767" s="275"/>
      <c r="E767" s="275"/>
      <c r="F767" s="275"/>
    </row>
    <row r="768" spans="1:6">
      <c r="A768" s="275"/>
      <c r="B768" s="275"/>
      <c r="C768" s="275"/>
      <c r="D768" s="275"/>
      <c r="E768" s="275"/>
      <c r="F768" s="275"/>
    </row>
    <row r="769" spans="1:6">
      <c r="A769" s="275"/>
      <c r="B769" s="275"/>
      <c r="C769" s="275"/>
      <c r="D769" s="275"/>
      <c r="E769" s="275"/>
      <c r="F769" s="275"/>
    </row>
    <row r="770" spans="1:6">
      <c r="A770" s="275"/>
      <c r="B770" s="275"/>
      <c r="C770" s="275"/>
      <c r="D770" s="275"/>
      <c r="E770" s="275"/>
      <c r="F770" s="275"/>
    </row>
    <row r="771" spans="1:6">
      <c r="A771" s="275"/>
      <c r="B771" s="275"/>
      <c r="C771" s="275"/>
      <c r="D771" s="275"/>
      <c r="E771" s="275"/>
      <c r="F771" s="275"/>
    </row>
    <row r="772" spans="1:6">
      <c r="A772" s="275"/>
      <c r="B772" s="275"/>
      <c r="C772" s="275"/>
      <c r="D772" s="275"/>
      <c r="E772" s="275"/>
      <c r="F772" s="275"/>
    </row>
    <row r="773" spans="1:6">
      <c r="A773" s="275"/>
      <c r="B773" s="275"/>
      <c r="C773" s="275"/>
      <c r="D773" s="275"/>
      <c r="E773" s="275"/>
      <c r="F773" s="275"/>
    </row>
    <row r="774" spans="1:6">
      <c r="A774" s="275"/>
      <c r="B774" s="275"/>
      <c r="C774" s="275"/>
      <c r="D774" s="275"/>
      <c r="E774" s="275"/>
      <c r="F774" s="275"/>
    </row>
    <row r="775" spans="1:6">
      <c r="A775" s="275"/>
      <c r="B775" s="275"/>
      <c r="C775" s="275"/>
      <c r="D775" s="275"/>
      <c r="E775" s="275"/>
      <c r="F775" s="275"/>
    </row>
    <row r="776" spans="1:6">
      <c r="A776" s="275"/>
      <c r="B776" s="275"/>
      <c r="C776" s="275"/>
      <c r="D776" s="275"/>
      <c r="E776" s="275"/>
      <c r="F776" s="275"/>
    </row>
    <row r="777" spans="1:6">
      <c r="A777" s="275"/>
      <c r="B777" s="275"/>
      <c r="C777" s="275"/>
      <c r="D777" s="275"/>
      <c r="E777" s="275"/>
      <c r="F777" s="275"/>
    </row>
    <row r="778" spans="1:6">
      <c r="A778" s="275"/>
      <c r="B778" s="275"/>
      <c r="C778" s="275"/>
      <c r="D778" s="275"/>
      <c r="E778" s="275"/>
      <c r="F778" s="275"/>
    </row>
    <row r="779" spans="1:6">
      <c r="A779" s="275"/>
      <c r="B779" s="275"/>
      <c r="C779" s="275"/>
      <c r="D779" s="275"/>
      <c r="E779" s="275"/>
      <c r="F779" s="275"/>
    </row>
    <row r="780" spans="1:6">
      <c r="A780" s="275"/>
      <c r="B780" s="275"/>
      <c r="C780" s="275"/>
      <c r="D780" s="275"/>
      <c r="E780" s="275"/>
      <c r="F780" s="275"/>
    </row>
    <row r="781" spans="1:6">
      <c r="A781" s="275"/>
      <c r="B781" s="275"/>
      <c r="C781" s="275"/>
      <c r="D781" s="275"/>
      <c r="E781" s="275"/>
      <c r="F781" s="275"/>
    </row>
    <row r="782" spans="1:6">
      <c r="A782" s="275"/>
      <c r="B782" s="275"/>
      <c r="C782" s="275"/>
      <c r="D782" s="275"/>
      <c r="E782" s="275"/>
      <c r="F782" s="275"/>
    </row>
    <row r="783" spans="1:6">
      <c r="A783" s="275"/>
      <c r="B783" s="275"/>
      <c r="C783" s="275"/>
      <c r="D783" s="275"/>
      <c r="E783" s="275"/>
      <c r="F783" s="275"/>
    </row>
    <row r="784" spans="1:6">
      <c r="A784" s="275"/>
      <c r="B784" s="275"/>
      <c r="C784" s="275"/>
      <c r="D784" s="275"/>
      <c r="E784" s="275"/>
      <c r="F784" s="275"/>
    </row>
    <row r="785" spans="1:6">
      <c r="A785" s="275"/>
      <c r="B785" s="275"/>
      <c r="C785" s="275"/>
      <c r="D785" s="275"/>
      <c r="E785" s="275"/>
      <c r="F785" s="275"/>
    </row>
    <row r="786" spans="1:6">
      <c r="A786" s="275"/>
      <c r="B786" s="275"/>
      <c r="C786" s="275"/>
      <c r="D786" s="275"/>
      <c r="E786" s="275"/>
      <c r="F786" s="275"/>
    </row>
    <row r="787" spans="1:6">
      <c r="A787" s="275"/>
      <c r="B787" s="275"/>
      <c r="C787" s="275"/>
      <c r="D787" s="275"/>
      <c r="E787" s="275"/>
      <c r="F787" s="280"/>
    </row>
    <row r="788" spans="1:6">
      <c r="A788" s="275"/>
      <c r="B788" s="275"/>
      <c r="C788" s="275"/>
      <c r="D788" s="275"/>
      <c r="E788" s="275"/>
      <c r="F788" s="275"/>
    </row>
    <row r="789" spans="1:6" ht="15.6">
      <c r="A789" s="277"/>
      <c r="B789" s="277"/>
      <c r="C789" s="277"/>
      <c r="D789" s="277"/>
      <c r="E789" s="277"/>
      <c r="F789" s="277"/>
    </row>
    <row r="790" spans="1:6">
      <c r="A790" s="278"/>
      <c r="B790" s="278"/>
      <c r="C790" s="278"/>
      <c r="D790" s="279"/>
      <c r="E790" s="278"/>
      <c r="F790" s="278"/>
    </row>
    <row r="791" spans="1:6">
      <c r="A791" s="275"/>
      <c r="B791" s="275"/>
      <c r="C791" s="275"/>
      <c r="D791" s="275"/>
      <c r="E791" s="275"/>
      <c r="F791" s="275"/>
    </row>
    <row r="792" spans="1:6">
      <c r="A792" s="275"/>
      <c r="B792" s="275"/>
      <c r="C792" s="275"/>
      <c r="D792" s="275"/>
      <c r="E792" s="275"/>
      <c r="F792" s="275"/>
    </row>
    <row r="793" spans="1:6">
      <c r="A793" s="275"/>
      <c r="B793" s="275"/>
      <c r="C793" s="275"/>
      <c r="D793" s="275"/>
      <c r="E793" s="275"/>
      <c r="F793" s="275"/>
    </row>
    <row r="794" spans="1:6">
      <c r="A794" s="275"/>
      <c r="B794" s="275"/>
      <c r="C794" s="275"/>
      <c r="D794" s="275"/>
      <c r="E794" s="275"/>
      <c r="F794" s="275"/>
    </row>
    <row r="795" spans="1:6">
      <c r="A795" s="275"/>
      <c r="B795" s="275"/>
      <c r="C795" s="275"/>
      <c r="D795" s="275"/>
      <c r="E795" s="275"/>
      <c r="F795" s="275"/>
    </row>
    <row r="796" spans="1:6">
      <c r="A796" s="275"/>
      <c r="B796" s="275"/>
      <c r="C796" s="275"/>
      <c r="D796" s="275"/>
      <c r="E796" s="275"/>
      <c r="F796" s="275"/>
    </row>
    <row r="797" spans="1:6">
      <c r="A797" s="275"/>
      <c r="B797" s="275"/>
      <c r="C797" s="275"/>
      <c r="D797" s="275"/>
      <c r="E797" s="275"/>
      <c r="F797" s="275"/>
    </row>
    <row r="798" spans="1:6">
      <c r="A798" s="275"/>
      <c r="B798" s="275"/>
      <c r="C798" s="275"/>
      <c r="D798" s="275"/>
      <c r="E798" s="275"/>
      <c r="F798" s="275"/>
    </row>
    <row r="799" spans="1:6">
      <c r="A799" s="275"/>
      <c r="B799" s="275"/>
      <c r="C799" s="275"/>
      <c r="D799" s="275"/>
      <c r="E799" s="275"/>
      <c r="F799" s="275"/>
    </row>
    <row r="800" spans="1:6">
      <c r="A800" s="275"/>
      <c r="B800" s="275"/>
      <c r="C800" s="275"/>
      <c r="D800" s="275"/>
      <c r="E800" s="275"/>
      <c r="F800" s="275"/>
    </row>
    <row r="801" spans="1:7">
      <c r="A801" s="275"/>
      <c r="B801" s="275"/>
      <c r="C801" s="275"/>
      <c r="D801" s="275"/>
      <c r="E801" s="275"/>
      <c r="F801" s="275"/>
    </row>
    <row r="802" spans="1:7">
      <c r="A802" s="275"/>
      <c r="B802" s="275"/>
      <c r="C802" s="275"/>
      <c r="D802" s="267"/>
      <c r="E802" s="275"/>
      <c r="F802" s="275"/>
    </row>
    <row r="803" spans="1:7">
      <c r="A803" s="275"/>
      <c r="B803" s="275"/>
      <c r="C803" s="275"/>
      <c r="D803" s="272"/>
      <c r="E803" s="275"/>
      <c r="F803" s="275"/>
    </row>
    <row r="804" spans="1:7">
      <c r="A804" s="275"/>
      <c r="B804" s="275"/>
      <c r="C804" s="275"/>
      <c r="D804" s="275"/>
      <c r="E804" s="275"/>
      <c r="F804" s="275"/>
    </row>
    <row r="805" spans="1:7">
      <c r="A805" s="258"/>
      <c r="B805" s="258"/>
      <c r="C805" s="258"/>
      <c r="D805" s="258"/>
      <c r="E805" s="258"/>
      <c r="F805" s="280"/>
    </row>
    <row r="806" spans="1:7">
      <c r="F806" s="275"/>
    </row>
    <row r="807" spans="1:7">
      <c r="A807" s="281"/>
      <c r="B807" s="281"/>
      <c r="C807" s="267"/>
      <c r="D807" s="272"/>
      <c r="E807" s="267"/>
      <c r="F807" s="272"/>
    </row>
    <row r="808" spans="1:7">
      <c r="A808" s="281"/>
      <c r="B808" s="267"/>
      <c r="C808" s="272"/>
      <c r="D808" s="267"/>
      <c r="E808" s="272"/>
      <c r="F808" s="267"/>
      <c r="G808" s="272"/>
    </row>
    <row r="809" spans="1:7">
      <c r="A809" s="282"/>
      <c r="B809" s="269"/>
      <c r="C809" s="268"/>
      <c r="D809" s="268"/>
      <c r="E809" s="268"/>
      <c r="F809" s="268"/>
    </row>
    <row r="810" spans="1:7">
      <c r="F810" s="275"/>
    </row>
    <row r="811" spans="1:7">
      <c r="F811" s="275"/>
    </row>
    <row r="812" spans="1:7">
      <c r="F812" s="275"/>
    </row>
    <row r="813" spans="1:7">
      <c r="F813" s="275"/>
    </row>
    <row r="814" spans="1:7" ht="15.6">
      <c r="A814" s="277"/>
      <c r="B814" s="277"/>
      <c r="C814" s="277"/>
      <c r="D814" s="277"/>
      <c r="E814" s="277"/>
      <c r="F814" s="277"/>
    </row>
    <row r="815" spans="1:7">
      <c r="A815" s="278"/>
      <c r="B815" s="278"/>
      <c r="C815" s="278"/>
      <c r="D815" s="279"/>
      <c r="E815" s="278"/>
      <c r="F815" s="278"/>
    </row>
    <row r="816" spans="1:7">
      <c r="A816" s="275"/>
      <c r="B816" s="283"/>
      <c r="C816" s="275"/>
      <c r="F816" s="275"/>
    </row>
    <row r="817" spans="1:6">
      <c r="A817" s="275"/>
      <c r="B817" s="283"/>
      <c r="C817" s="275"/>
    </row>
    <row r="818" spans="1:6">
      <c r="A818" s="275"/>
      <c r="B818" s="283"/>
      <c r="C818" s="275"/>
    </row>
    <row r="819" spans="1:6">
      <c r="A819" s="275"/>
      <c r="B819" s="283"/>
      <c r="C819" s="275"/>
    </row>
    <row r="820" spans="1:6">
      <c r="A820" s="275"/>
      <c r="B820" s="283"/>
      <c r="C820" s="275"/>
    </row>
    <row r="821" spans="1:6">
      <c r="A821" s="275"/>
      <c r="B821" s="283"/>
      <c r="C821" s="275"/>
    </row>
    <row r="822" spans="1:6">
      <c r="A822" s="275"/>
      <c r="B822" s="283"/>
      <c r="C822" s="275"/>
    </row>
    <row r="823" spans="1:6">
      <c r="A823" s="275"/>
      <c r="B823" s="283"/>
      <c r="C823" s="275"/>
    </row>
    <row r="824" spans="1:6">
      <c r="A824" s="275"/>
      <c r="B824" s="283"/>
      <c r="C824" s="275"/>
    </row>
    <row r="825" spans="1:6">
      <c r="A825" s="275"/>
      <c r="B825" s="283"/>
      <c r="C825" s="275"/>
    </row>
    <row r="826" spans="1:6">
      <c r="A826" s="275"/>
      <c r="B826" s="283"/>
      <c r="C826" s="284"/>
      <c r="D826" s="268"/>
    </row>
    <row r="830" spans="1:6">
      <c r="A830" s="268"/>
      <c r="B830" s="268"/>
      <c r="C830" s="268"/>
      <c r="D830" s="268"/>
      <c r="E830" s="268"/>
      <c r="F830" s="268"/>
    </row>
    <row r="831" spans="1:6">
      <c r="A831" s="268"/>
      <c r="B831" s="268"/>
      <c r="C831" s="268"/>
      <c r="D831" s="268"/>
      <c r="E831" s="268"/>
      <c r="F831" s="268"/>
    </row>
    <row r="832" spans="1:6" ht="15.6">
      <c r="A832" s="277"/>
      <c r="B832" s="277"/>
      <c r="C832" s="277"/>
      <c r="D832" s="277"/>
      <c r="E832" s="277"/>
      <c r="F832" s="277"/>
    </row>
    <row r="833" spans="1:7">
      <c r="A833" s="278"/>
      <c r="B833" s="278"/>
      <c r="C833" s="278"/>
      <c r="D833" s="279"/>
      <c r="E833" s="278"/>
      <c r="F833" s="278"/>
    </row>
    <row r="834" spans="1:7">
      <c r="A834" s="275"/>
      <c r="B834" s="275"/>
      <c r="C834" s="275"/>
      <c r="D834" s="275"/>
      <c r="E834" s="275"/>
      <c r="F834" s="275"/>
    </row>
    <row r="835" spans="1:7">
      <c r="A835" s="275"/>
      <c r="B835" s="275"/>
      <c r="C835" s="275"/>
      <c r="D835" s="275"/>
      <c r="E835" s="275"/>
      <c r="F835" s="275"/>
    </row>
    <row r="836" spans="1:7">
      <c r="A836" s="275"/>
      <c r="B836" s="275"/>
      <c r="C836" s="275"/>
      <c r="D836" s="275"/>
      <c r="E836" s="275"/>
      <c r="F836" s="275"/>
    </row>
    <row r="837" spans="1:7">
      <c r="A837" s="275"/>
      <c r="B837" s="275"/>
      <c r="C837" s="275"/>
      <c r="D837" s="275"/>
      <c r="E837" s="275"/>
      <c r="F837" s="275"/>
    </row>
    <row r="838" spans="1:7">
      <c r="A838" s="275"/>
      <c r="B838" s="275"/>
      <c r="C838" s="275"/>
      <c r="D838" s="275"/>
      <c r="E838" s="275"/>
      <c r="F838" s="275"/>
    </row>
    <row r="839" spans="1:7">
      <c r="A839" s="275"/>
      <c r="B839" s="275"/>
      <c r="C839" s="275"/>
      <c r="D839" s="267"/>
      <c r="E839" s="275"/>
      <c r="F839" s="275"/>
    </row>
    <row r="840" spans="1:7">
      <c r="A840" s="275"/>
      <c r="B840" s="275"/>
      <c r="C840" s="275"/>
      <c r="D840" s="267"/>
      <c r="E840" s="275"/>
      <c r="F840" s="275"/>
    </row>
    <row r="841" spans="1:7">
      <c r="A841" s="275"/>
      <c r="B841" s="275"/>
      <c r="C841" s="275"/>
      <c r="D841" s="272"/>
      <c r="E841" s="275"/>
      <c r="F841" s="269"/>
      <c r="G841" s="268"/>
    </row>
    <row r="842" spans="1:7">
      <c r="A842" s="275"/>
      <c r="B842" s="275"/>
      <c r="C842" s="275"/>
      <c r="D842" s="268"/>
      <c r="E842" s="268"/>
      <c r="F842" s="268"/>
    </row>
    <row r="843" spans="1:7">
      <c r="A843" s="275"/>
      <c r="B843" s="275"/>
      <c r="C843" s="275"/>
      <c r="D843" s="268"/>
      <c r="E843" s="268"/>
      <c r="F843" s="268"/>
    </row>
    <row r="844" spans="1:7">
      <c r="A844" s="268"/>
      <c r="B844" s="268"/>
      <c r="C844" s="268"/>
      <c r="D844" s="268"/>
      <c r="E844" s="268"/>
      <c r="F844" s="268"/>
    </row>
    <row r="845" spans="1:7">
      <c r="A845" s="268"/>
      <c r="B845" s="268"/>
      <c r="C845" s="268"/>
      <c r="D845" s="268"/>
      <c r="E845" s="268"/>
      <c r="F845" s="268"/>
    </row>
    <row r="846" spans="1:7" ht="15.6">
      <c r="A846" s="277"/>
      <c r="B846" s="277"/>
      <c r="C846" s="277"/>
      <c r="D846" s="277"/>
      <c r="E846" s="277"/>
      <c r="F846" s="277"/>
    </row>
    <row r="847" spans="1:7">
      <c r="A847" s="278"/>
      <c r="B847" s="278"/>
      <c r="C847" s="278"/>
      <c r="D847" s="279"/>
      <c r="E847" s="278"/>
      <c r="F847" s="278"/>
    </row>
    <row r="848" spans="1:7">
      <c r="A848" s="275"/>
      <c r="B848" s="275"/>
      <c r="C848" s="275"/>
      <c r="D848" s="275"/>
      <c r="E848" s="275"/>
      <c r="F848" s="275"/>
    </row>
    <row r="849" spans="1:12">
      <c r="A849" s="275"/>
      <c r="B849" s="275"/>
      <c r="C849" s="275"/>
      <c r="D849" s="275"/>
      <c r="E849" s="275"/>
      <c r="F849" s="275"/>
    </row>
    <row r="850" spans="1:12">
      <c r="A850" s="275"/>
      <c r="B850" s="275"/>
      <c r="C850" s="275"/>
      <c r="D850" s="275"/>
      <c r="E850" s="275"/>
      <c r="F850" s="275"/>
    </row>
    <row r="851" spans="1:12">
      <c r="A851" s="275"/>
      <c r="B851" s="275"/>
      <c r="C851" s="275"/>
      <c r="D851" s="275"/>
      <c r="E851" s="275"/>
      <c r="F851" s="275"/>
    </row>
    <row r="852" spans="1:12">
      <c r="A852" s="275"/>
      <c r="B852" s="275"/>
      <c r="C852" s="275"/>
      <c r="D852" s="275"/>
      <c r="E852" s="275"/>
      <c r="F852" s="275"/>
    </row>
    <row r="853" spans="1:12">
      <c r="A853" s="275"/>
      <c r="B853" s="275"/>
      <c r="C853" s="275"/>
      <c r="D853" s="275"/>
      <c r="E853" s="275"/>
      <c r="F853" s="275"/>
    </row>
    <row r="854" spans="1:12">
      <c r="A854" s="275"/>
      <c r="B854" s="275"/>
      <c r="C854" s="275"/>
      <c r="D854" s="267"/>
      <c r="E854" s="275"/>
      <c r="F854" s="275"/>
    </row>
    <row r="855" spans="1:12">
      <c r="A855" s="275"/>
      <c r="B855" s="275"/>
      <c r="C855" s="275"/>
      <c r="D855" s="272"/>
      <c r="E855" s="275"/>
      <c r="F855" s="275"/>
    </row>
    <row r="856" spans="1:12">
      <c r="A856" s="275"/>
      <c r="B856" s="275"/>
      <c r="C856" s="275"/>
      <c r="D856" s="275"/>
      <c r="E856" s="275"/>
      <c r="F856" s="275"/>
    </row>
    <row r="857" spans="1:12">
      <c r="A857" s="268"/>
      <c r="B857" s="268"/>
      <c r="C857" s="268"/>
      <c r="D857" s="268"/>
      <c r="E857" s="268"/>
      <c r="F857" s="269"/>
      <c r="G857" s="268"/>
    </row>
    <row r="858" spans="1:12">
      <c r="A858" s="268"/>
      <c r="B858" s="268"/>
      <c r="C858" s="268"/>
      <c r="D858" s="268"/>
      <c r="E858" s="268"/>
      <c r="F858" s="268"/>
    </row>
    <row r="859" spans="1:12">
      <c r="A859" s="268"/>
      <c r="B859" s="268"/>
      <c r="C859" s="268"/>
      <c r="D859" s="268"/>
      <c r="E859" s="268"/>
      <c r="F859" s="268"/>
    </row>
    <row r="860" spans="1:12">
      <c r="C860" s="267"/>
      <c r="D860" s="272"/>
      <c r="E860" s="267"/>
      <c r="F860" s="271"/>
      <c r="G860" s="269"/>
      <c r="H860" s="268"/>
      <c r="I860" s="268"/>
      <c r="J860" s="268"/>
      <c r="K860" s="268"/>
      <c r="L860" s="268"/>
    </row>
    <row r="861" spans="1:12">
      <c r="A861" s="268"/>
      <c r="B861" s="268"/>
      <c r="C861" s="268"/>
      <c r="D861" s="268"/>
      <c r="E861" s="268"/>
      <c r="F861" s="268"/>
    </row>
    <row r="862" spans="1:12">
      <c r="A862" s="268"/>
      <c r="B862" s="268"/>
      <c r="C862" s="268"/>
      <c r="D862" s="268"/>
      <c r="E862" s="268"/>
      <c r="F862" s="268"/>
    </row>
    <row r="863" spans="1:12">
      <c r="A863" s="268"/>
      <c r="B863" s="268"/>
      <c r="C863" s="268"/>
      <c r="D863" s="268"/>
      <c r="E863" s="268"/>
      <c r="F863" s="268"/>
    </row>
    <row r="864" spans="1:12">
      <c r="B864" s="269"/>
      <c r="C864" s="268"/>
      <c r="D864" s="268"/>
      <c r="E864" s="268"/>
      <c r="F864" s="268"/>
    </row>
    <row r="865" spans="1:6">
      <c r="A865" s="268"/>
      <c r="B865" s="268"/>
      <c r="C865" s="268"/>
      <c r="D865" s="268"/>
      <c r="E865" s="268"/>
      <c r="F865" s="268"/>
    </row>
    <row r="866" spans="1:6">
      <c r="A866" s="268"/>
      <c r="B866" s="268"/>
      <c r="C866" s="268"/>
      <c r="D866" s="268"/>
      <c r="E866" s="268"/>
      <c r="F866" s="268"/>
    </row>
    <row r="867" spans="1:6">
      <c r="A867" s="268"/>
      <c r="B867" s="268"/>
      <c r="C867" s="268"/>
      <c r="D867" s="268"/>
      <c r="E867" s="268"/>
      <c r="F867" s="268"/>
    </row>
    <row r="868" spans="1:6" ht="15.6">
      <c r="A868" s="277"/>
      <c r="B868" s="277"/>
      <c r="C868" s="277"/>
      <c r="D868" s="277"/>
      <c r="E868" s="277"/>
      <c r="F868" s="277"/>
    </row>
    <row r="869" spans="1:6">
      <c r="A869" s="278"/>
      <c r="B869" s="278"/>
      <c r="C869" s="278"/>
      <c r="D869" s="279"/>
      <c r="E869" s="278"/>
      <c r="F869" s="278"/>
    </row>
    <row r="870" spans="1:6">
      <c r="A870" s="275"/>
      <c r="B870" s="275"/>
      <c r="C870" s="275"/>
      <c r="D870" s="275"/>
      <c r="E870" s="275"/>
      <c r="F870" s="275"/>
    </row>
    <row r="871" spans="1:6">
      <c r="A871" s="275"/>
      <c r="B871" s="275"/>
      <c r="C871" s="275"/>
      <c r="D871" s="275"/>
      <c r="E871" s="275"/>
      <c r="F871" s="275"/>
    </row>
    <row r="872" spans="1:6">
      <c r="A872" s="275"/>
      <c r="B872" s="275"/>
      <c r="C872" s="275"/>
      <c r="D872" s="275"/>
      <c r="E872" s="275"/>
      <c r="F872" s="275"/>
    </row>
    <row r="873" spans="1:6">
      <c r="A873" s="275"/>
      <c r="B873" s="275"/>
      <c r="C873" s="275"/>
      <c r="D873" s="275"/>
      <c r="E873" s="275"/>
      <c r="F873" s="275"/>
    </row>
    <row r="874" spans="1:6">
      <c r="A874" s="275"/>
      <c r="B874" s="275"/>
      <c r="C874" s="275"/>
      <c r="D874" s="275"/>
      <c r="E874" s="275"/>
      <c r="F874" s="275"/>
    </row>
    <row r="875" spans="1:6">
      <c r="A875" s="275"/>
      <c r="B875" s="275"/>
      <c r="C875" s="275"/>
      <c r="D875" s="275"/>
      <c r="E875" s="275"/>
      <c r="F875" s="275"/>
    </row>
    <row r="876" spans="1:6">
      <c r="A876" s="275"/>
      <c r="B876" s="275"/>
      <c r="C876" s="275"/>
      <c r="D876" s="275"/>
      <c r="E876" s="275"/>
      <c r="F876" s="275"/>
    </row>
    <row r="877" spans="1:6">
      <c r="A877" s="275"/>
      <c r="B877" s="275"/>
      <c r="C877" s="275"/>
      <c r="D877" s="275"/>
      <c r="E877" s="275"/>
      <c r="F877" s="275"/>
    </row>
    <row r="878" spans="1:6">
      <c r="A878" s="275"/>
      <c r="B878" s="275"/>
      <c r="C878" s="275"/>
      <c r="D878" s="275"/>
      <c r="E878" s="275"/>
      <c r="F878" s="275"/>
    </row>
    <row r="879" spans="1:6">
      <c r="A879" s="275"/>
      <c r="B879" s="275"/>
      <c r="C879" s="275"/>
      <c r="D879" s="275"/>
      <c r="E879" s="275"/>
      <c r="F879" s="275"/>
    </row>
    <row r="880" spans="1:6">
      <c r="A880" s="275"/>
      <c r="B880" s="275"/>
      <c r="C880" s="275"/>
      <c r="D880" s="275"/>
      <c r="E880" s="275"/>
      <c r="F880" s="275"/>
    </row>
    <row r="881" spans="1:7">
      <c r="A881" s="275"/>
      <c r="B881" s="275"/>
      <c r="C881" s="275"/>
      <c r="D881" s="267"/>
      <c r="E881" s="275"/>
      <c r="F881" s="275"/>
    </row>
    <row r="882" spans="1:7">
      <c r="A882" s="275"/>
      <c r="B882" s="275"/>
      <c r="C882" s="275"/>
      <c r="D882" s="272"/>
      <c r="E882" s="275"/>
      <c r="F882" s="275"/>
    </row>
    <row r="883" spans="1:7">
      <c r="A883" s="275"/>
      <c r="B883" s="275"/>
      <c r="C883" s="275"/>
      <c r="D883" s="275"/>
      <c r="E883" s="275"/>
      <c r="F883" s="275"/>
    </row>
    <row r="884" spans="1:7">
      <c r="A884" s="258"/>
      <c r="B884" s="258"/>
      <c r="C884" s="258"/>
      <c r="D884" s="258"/>
      <c r="E884" s="258"/>
      <c r="F884" s="269"/>
      <c r="G884" s="268"/>
    </row>
    <row r="885" spans="1:7">
      <c r="A885" s="268"/>
      <c r="B885" s="268"/>
      <c r="C885" s="268"/>
      <c r="D885" s="268"/>
      <c r="E885" s="268"/>
      <c r="F885" s="268"/>
    </row>
    <row r="886" spans="1:7">
      <c r="A886" s="268"/>
      <c r="B886" s="268"/>
      <c r="C886" s="268"/>
      <c r="D886" s="268"/>
      <c r="E886" s="268"/>
      <c r="F886" s="268"/>
    </row>
    <row r="887" spans="1:7">
      <c r="A887" s="268"/>
      <c r="B887" s="268"/>
      <c r="C887" s="268"/>
      <c r="D887" s="268"/>
      <c r="E887" s="268"/>
      <c r="F887" s="268"/>
    </row>
    <row r="888" spans="1:7">
      <c r="A888" s="268"/>
      <c r="B888" s="268"/>
      <c r="C888" s="268"/>
      <c r="D888" s="268"/>
      <c r="E888" s="268"/>
      <c r="F888" s="268"/>
    </row>
    <row r="889" spans="1:7">
      <c r="A889" s="270"/>
      <c r="B889" s="270"/>
      <c r="C889" s="270"/>
      <c r="D889" s="270"/>
      <c r="F889" s="268"/>
    </row>
    <row r="890" spans="1:7">
      <c r="A890" s="275"/>
      <c r="B890" s="275"/>
      <c r="C890" s="275"/>
      <c r="D890" s="275"/>
      <c r="E890" s="268"/>
      <c r="F890" s="268"/>
    </row>
    <row r="891" spans="1:7">
      <c r="A891" s="275"/>
      <c r="B891" s="275"/>
      <c r="C891" s="275"/>
      <c r="D891" s="275"/>
      <c r="E891" s="268"/>
      <c r="F891" s="268"/>
    </row>
    <row r="892" spans="1:7">
      <c r="A892" s="275"/>
      <c r="B892" s="275"/>
      <c r="C892" s="275"/>
      <c r="D892" s="275"/>
      <c r="E892" s="268"/>
      <c r="F892" s="268"/>
    </row>
    <row r="893" spans="1:7">
      <c r="A893" s="268"/>
      <c r="B893" s="268"/>
      <c r="D893" s="269"/>
      <c r="E893" s="268"/>
      <c r="F893" s="268"/>
    </row>
    <row r="894" spans="1:7">
      <c r="A894" s="268"/>
      <c r="B894" s="268"/>
      <c r="C894" s="268"/>
      <c r="D894" s="268"/>
      <c r="E894" s="268"/>
      <c r="F894" s="268"/>
    </row>
    <row r="895" spans="1:7">
      <c r="A895" s="268"/>
      <c r="B895" s="268"/>
      <c r="C895" s="268"/>
      <c r="D895" s="268"/>
      <c r="E895" s="268"/>
      <c r="F895" s="268"/>
    </row>
    <row r="896" spans="1:7">
      <c r="A896" s="268"/>
      <c r="B896" s="268"/>
      <c r="C896" s="268"/>
      <c r="D896" s="268"/>
      <c r="E896" s="268"/>
      <c r="F896" s="268"/>
    </row>
    <row r="897" spans="1:6">
      <c r="A897" s="268"/>
      <c r="B897" s="268"/>
      <c r="C897" s="268"/>
      <c r="D897" s="268"/>
      <c r="E897" s="268"/>
      <c r="F897" s="268"/>
    </row>
    <row r="898" spans="1:6">
      <c r="A898" s="270"/>
      <c r="B898" s="270"/>
      <c r="C898" s="270"/>
      <c r="D898" s="270"/>
      <c r="E898" s="268"/>
      <c r="F898" s="268"/>
    </row>
    <row r="899" spans="1:6">
      <c r="A899" s="267"/>
      <c r="B899" s="267"/>
      <c r="C899" s="275"/>
      <c r="D899" s="275"/>
      <c r="E899" s="268"/>
      <c r="F899" s="268"/>
    </row>
    <row r="900" spans="1:6">
      <c r="A900" s="267"/>
      <c r="B900" s="267"/>
      <c r="C900" s="275"/>
      <c r="D900" s="275"/>
      <c r="E900" s="268"/>
      <c r="F900" s="268"/>
    </row>
    <row r="901" spans="1:6">
      <c r="A901" s="267"/>
      <c r="B901" s="267"/>
      <c r="C901" s="275"/>
      <c r="D901" s="275"/>
      <c r="E901" s="268"/>
      <c r="F901" s="268"/>
    </row>
    <row r="902" spans="1:6">
      <c r="A902" s="267"/>
      <c r="B902" s="267"/>
      <c r="C902" s="275"/>
      <c r="D902" s="275"/>
      <c r="E902" s="268"/>
      <c r="F902" s="268"/>
    </row>
    <row r="903" spans="1:6">
      <c r="A903" s="267"/>
      <c r="B903" s="267"/>
      <c r="C903" s="275"/>
      <c r="D903" s="275"/>
      <c r="E903" s="268"/>
      <c r="F903" s="268"/>
    </row>
    <row r="904" spans="1:6">
      <c r="A904" s="267"/>
      <c r="B904" s="267"/>
      <c r="C904" s="275"/>
      <c r="D904" s="275"/>
      <c r="E904" s="268"/>
      <c r="F904" s="268"/>
    </row>
    <row r="905" spans="1:6">
      <c r="A905" s="267"/>
      <c r="B905" s="267"/>
      <c r="C905" s="275"/>
      <c r="D905" s="275"/>
      <c r="E905" s="268"/>
      <c r="F905" s="268"/>
    </row>
    <row r="906" spans="1:6">
      <c r="A906" s="267"/>
      <c r="B906" s="267"/>
      <c r="C906" s="275"/>
      <c r="D906" s="275"/>
      <c r="E906" s="268"/>
      <c r="F906" s="268"/>
    </row>
    <row r="907" spans="1:6">
      <c r="A907" s="267"/>
      <c r="B907" s="267"/>
      <c r="C907" s="275"/>
      <c r="D907" s="275"/>
      <c r="E907" s="268"/>
      <c r="F907" s="268"/>
    </row>
    <row r="908" spans="1:6">
      <c r="A908" s="267"/>
      <c r="B908" s="267"/>
      <c r="C908" s="275"/>
      <c r="D908" s="275"/>
      <c r="E908" s="268"/>
      <c r="F908" s="268"/>
    </row>
    <row r="909" spans="1:6">
      <c r="A909" s="267"/>
      <c r="B909" s="267"/>
      <c r="C909" s="275"/>
      <c r="D909" s="275"/>
      <c r="E909" s="268"/>
      <c r="F909" s="268"/>
    </row>
    <row r="910" spans="1:6">
      <c r="A910" s="267"/>
      <c r="B910" s="267"/>
      <c r="C910" s="275"/>
      <c r="D910" s="269"/>
      <c r="E910" s="268"/>
      <c r="F910" s="268"/>
    </row>
    <row r="911" spans="1:6">
      <c r="A911" s="267"/>
      <c r="B911" s="267"/>
      <c r="C911" s="275"/>
      <c r="D911" s="275"/>
      <c r="E911" s="268"/>
      <c r="F911" s="268"/>
    </row>
    <row r="912" spans="1:6">
      <c r="A912" s="267"/>
      <c r="B912" s="267"/>
      <c r="C912" s="275"/>
      <c r="D912" s="275"/>
      <c r="E912" s="268"/>
      <c r="F912" s="268"/>
    </row>
    <row r="913" spans="1:6">
      <c r="A913" s="268"/>
      <c r="B913" s="268"/>
      <c r="C913" s="268"/>
      <c r="D913" s="268"/>
      <c r="E913" s="268"/>
      <c r="F913" s="268"/>
    </row>
    <row r="914" spans="1:6">
      <c r="A914" s="268"/>
      <c r="B914" s="268"/>
      <c r="C914" s="268"/>
      <c r="D914" s="268"/>
      <c r="E914" s="268"/>
      <c r="F914" s="268"/>
    </row>
    <row r="915" spans="1:6">
      <c r="A915" s="268"/>
      <c r="B915" s="268"/>
      <c r="C915" s="268"/>
      <c r="D915" s="268"/>
      <c r="E915" s="268"/>
      <c r="F915" s="268"/>
    </row>
    <row r="916" spans="1:6">
      <c r="A916" s="270"/>
      <c r="B916" s="268"/>
      <c r="C916" s="268"/>
      <c r="D916" s="268"/>
      <c r="E916" s="268"/>
      <c r="F916" s="268"/>
    </row>
    <row r="917" spans="1:6">
      <c r="A917" s="267"/>
      <c r="B917" s="268"/>
      <c r="C917" s="268"/>
      <c r="D917" s="268"/>
      <c r="E917" s="268"/>
      <c r="F917" s="268"/>
    </row>
    <row r="918" spans="1:6">
      <c r="A918" s="267"/>
      <c r="B918" s="268"/>
      <c r="C918" s="268"/>
      <c r="D918" s="268"/>
      <c r="E918" s="268"/>
      <c r="F918" s="268"/>
    </row>
    <row r="919" spans="1:6">
      <c r="A919" s="267"/>
      <c r="B919" s="268"/>
      <c r="C919" s="268"/>
      <c r="D919" s="268"/>
      <c r="E919" s="268"/>
      <c r="F919" s="268"/>
    </row>
    <row r="920" spans="1:6">
      <c r="A920" s="267"/>
      <c r="B920" s="268"/>
      <c r="C920" s="268"/>
      <c r="D920" s="268"/>
      <c r="E920" s="268"/>
      <c r="F920" s="268"/>
    </row>
    <row r="921" spans="1:6">
      <c r="A921" s="267"/>
      <c r="B921" s="268"/>
      <c r="C921" s="268"/>
      <c r="D921" s="268"/>
      <c r="E921" s="268"/>
      <c r="F921" s="268"/>
    </row>
    <row r="922" spans="1:6">
      <c r="A922" s="267"/>
      <c r="B922" s="268"/>
      <c r="C922" s="268"/>
      <c r="D922" s="268"/>
      <c r="E922" s="268"/>
      <c r="F922" s="268"/>
    </row>
    <row r="923" spans="1:6">
      <c r="A923" s="267"/>
      <c r="B923" s="268"/>
      <c r="C923" s="268"/>
      <c r="D923" s="268"/>
      <c r="E923" s="268"/>
      <c r="F923" s="268"/>
    </row>
    <row r="924" spans="1:6">
      <c r="A924" s="267"/>
      <c r="B924" s="268"/>
      <c r="C924" s="268"/>
      <c r="D924" s="268"/>
      <c r="E924" s="268"/>
      <c r="F924" s="268"/>
    </row>
    <row r="925" spans="1:6">
      <c r="A925" s="267"/>
      <c r="B925" s="268"/>
      <c r="C925" s="268"/>
      <c r="D925" s="268"/>
      <c r="E925" s="268"/>
      <c r="F925" s="268"/>
    </row>
    <row r="926" spans="1:6">
      <c r="A926" s="267"/>
      <c r="B926" s="268"/>
      <c r="C926" s="268"/>
      <c r="D926" s="268"/>
      <c r="E926" s="268"/>
      <c r="F926" s="268"/>
    </row>
    <row r="927" spans="1:6">
      <c r="A927" s="267"/>
      <c r="B927" s="268"/>
      <c r="C927" s="268"/>
      <c r="D927" s="268"/>
      <c r="E927" s="268"/>
      <c r="F927" s="268"/>
    </row>
    <row r="928" spans="1:6">
      <c r="A928" s="267"/>
      <c r="B928" s="268"/>
      <c r="C928" s="268"/>
      <c r="D928" s="268"/>
      <c r="E928" s="268"/>
      <c r="F928" s="268"/>
    </row>
    <row r="929" spans="1:6">
      <c r="A929" s="267"/>
      <c r="B929" s="268"/>
      <c r="C929" s="268"/>
      <c r="D929" s="268"/>
      <c r="E929" s="268"/>
      <c r="F929" s="268"/>
    </row>
    <row r="930" spans="1:6">
      <c r="A930" s="267"/>
      <c r="B930" s="268"/>
      <c r="C930" s="268"/>
      <c r="D930" s="268"/>
      <c r="E930" s="268"/>
      <c r="F930" s="268"/>
    </row>
    <row r="931" spans="1:6">
      <c r="A931" s="267"/>
      <c r="B931" s="268"/>
      <c r="C931" s="268"/>
      <c r="D931" s="268"/>
      <c r="E931" s="268"/>
      <c r="F931" s="268"/>
    </row>
    <row r="932" spans="1:6">
      <c r="A932" s="267"/>
      <c r="B932" s="268"/>
      <c r="C932" s="268"/>
      <c r="D932" s="268"/>
      <c r="E932" s="268"/>
      <c r="F932" s="268"/>
    </row>
    <row r="933" spans="1:6">
      <c r="A933" s="267"/>
      <c r="B933" s="268"/>
      <c r="C933" s="268"/>
      <c r="D933" s="268"/>
      <c r="E933" s="268"/>
      <c r="F933" s="268"/>
    </row>
    <row r="934" spans="1:6">
      <c r="A934" s="267"/>
      <c r="B934" s="268"/>
      <c r="C934" s="268"/>
      <c r="D934" s="268"/>
      <c r="E934" s="268"/>
      <c r="F934" s="268"/>
    </row>
    <row r="935" spans="1:6">
      <c r="A935" s="267"/>
      <c r="B935" s="268"/>
      <c r="C935" s="268"/>
      <c r="D935" s="268"/>
      <c r="E935" s="268"/>
      <c r="F935" s="268"/>
    </row>
    <row r="936" spans="1:6">
      <c r="A936" s="267"/>
      <c r="B936" s="268"/>
      <c r="C936" s="268"/>
      <c r="D936" s="268"/>
      <c r="E936" s="268"/>
      <c r="F936" s="268"/>
    </row>
    <row r="937" spans="1:6">
      <c r="A937" s="267"/>
      <c r="B937" s="268"/>
      <c r="C937" s="268"/>
      <c r="D937" s="268"/>
      <c r="E937" s="268"/>
      <c r="F937" s="268"/>
    </row>
    <row r="938" spans="1:6">
      <c r="A938" s="269"/>
      <c r="B938" s="268"/>
      <c r="C938" s="268"/>
      <c r="D938" s="268"/>
      <c r="E938" s="268"/>
      <c r="F938" s="268"/>
    </row>
    <row r="939" spans="1:6">
      <c r="B939" s="269"/>
      <c r="C939" s="268"/>
      <c r="D939" s="268"/>
      <c r="E939" s="268"/>
      <c r="F939" s="268"/>
    </row>
    <row r="940" spans="1:6">
      <c r="A940" s="268"/>
      <c r="B940" s="268"/>
      <c r="C940" s="268"/>
      <c r="D940" s="268"/>
      <c r="E940" s="268"/>
      <c r="F940" s="268"/>
    </row>
    <row r="941" spans="1:6">
      <c r="A941" s="268"/>
      <c r="B941" s="268"/>
      <c r="C941" s="268"/>
      <c r="D941" s="268"/>
      <c r="E941" s="268"/>
      <c r="F941" s="268"/>
    </row>
    <row r="942" spans="1:6">
      <c r="A942" s="268"/>
      <c r="B942" s="268"/>
      <c r="C942" s="268"/>
      <c r="D942" s="268"/>
      <c r="E942" s="268"/>
      <c r="F942" s="268"/>
    </row>
    <row r="943" spans="1:6">
      <c r="A943" s="270"/>
      <c r="B943" s="268"/>
      <c r="C943" s="268"/>
      <c r="D943" s="268"/>
      <c r="E943" s="268"/>
      <c r="F943" s="268"/>
    </row>
    <row r="944" spans="1:6">
      <c r="A944" s="267"/>
      <c r="B944" s="268"/>
      <c r="C944" s="268"/>
      <c r="D944" s="268"/>
      <c r="E944" s="268"/>
      <c r="F944" s="268"/>
    </row>
    <row r="945" spans="1:6">
      <c r="A945" s="269"/>
      <c r="B945" s="268"/>
      <c r="C945" s="268"/>
      <c r="D945" s="268"/>
      <c r="E945" s="268"/>
      <c r="F945" s="268"/>
    </row>
    <row r="946" spans="1:6">
      <c r="A946" s="268"/>
      <c r="B946" s="268"/>
      <c r="C946" s="268"/>
      <c r="D946" s="268"/>
      <c r="E946" s="268"/>
      <c r="F946" s="268"/>
    </row>
    <row r="947" spans="1:6">
      <c r="A947" s="268"/>
      <c r="B947" s="268"/>
      <c r="C947" s="268"/>
      <c r="D947" s="268"/>
      <c r="E947" s="268"/>
      <c r="F947" s="268"/>
    </row>
    <row r="948" spans="1:6" ht="15.6">
      <c r="A948" s="285"/>
      <c r="B948" s="285"/>
      <c r="C948" s="285"/>
      <c r="D948" s="285"/>
      <c r="E948" s="285"/>
    </row>
    <row r="949" spans="1:6">
      <c r="A949" s="268"/>
      <c r="B949" s="268"/>
    </row>
    <row r="950" spans="1:6">
      <c r="B950" s="268"/>
    </row>
    <row r="951" spans="1:6">
      <c r="A951" s="268"/>
      <c r="B951" s="268"/>
    </row>
    <row r="953" spans="1:6">
      <c r="C953" s="286"/>
      <c r="D953" s="286"/>
    </row>
    <row r="954" spans="1:6">
      <c r="C954" s="286"/>
      <c r="D954" s="286"/>
    </row>
    <row r="955" spans="1:6">
      <c r="C955" s="275"/>
      <c r="D955" s="275"/>
    </row>
    <row r="956" spans="1:6">
      <c r="A956" s="286"/>
      <c r="B956" s="286"/>
      <c r="C956" s="275"/>
      <c r="D956" s="275"/>
    </row>
    <row r="957" spans="1:6">
      <c r="A957" s="286"/>
      <c r="B957" s="286"/>
    </row>
    <row r="958" spans="1:6">
      <c r="A958" s="275"/>
      <c r="B958" s="275"/>
    </row>
    <row r="959" spans="1:6">
      <c r="A959" s="275"/>
      <c r="B959" s="275"/>
    </row>
    <row r="977" spans="1:6">
      <c r="A977" s="287"/>
      <c r="C977" s="272"/>
      <c r="D977" s="272"/>
      <c r="E977" s="272"/>
      <c r="F977" s="272"/>
    </row>
    <row r="978" spans="1:6">
      <c r="C978" s="267"/>
      <c r="D978" s="267"/>
      <c r="E978" s="267"/>
      <c r="F978" s="267"/>
    </row>
    <row r="979" spans="1:6">
      <c r="C979" s="267"/>
      <c r="D979" s="267"/>
      <c r="E979" s="267"/>
      <c r="F979" s="267"/>
    </row>
    <row r="980" spans="1:6">
      <c r="A980" s="272"/>
      <c r="B980" s="272"/>
      <c r="C980" s="267"/>
      <c r="D980" s="267"/>
      <c r="E980" s="267"/>
      <c r="F980" s="267"/>
    </row>
    <row r="981" spans="1:6">
      <c r="A981" s="267"/>
      <c r="B981" s="267"/>
      <c r="C981" s="267"/>
      <c r="D981" s="267"/>
      <c r="E981" s="267"/>
      <c r="F981" s="267"/>
    </row>
    <row r="982" spans="1:6">
      <c r="A982" s="267"/>
      <c r="B982" s="267"/>
      <c r="C982" s="267"/>
      <c r="D982" s="267"/>
      <c r="E982" s="267"/>
      <c r="F982" s="267"/>
    </row>
    <row r="983" spans="1:6">
      <c r="A983" s="267"/>
      <c r="B983" s="267"/>
      <c r="C983" s="267"/>
      <c r="D983" s="267"/>
      <c r="E983" s="267"/>
      <c r="F983" s="267"/>
    </row>
    <row r="984" spans="1:6">
      <c r="A984" s="267"/>
      <c r="B984" s="267"/>
      <c r="C984" s="267"/>
      <c r="D984" s="267"/>
      <c r="E984" s="267"/>
      <c r="F984" s="267"/>
    </row>
    <row r="985" spans="1:6">
      <c r="A985" s="267"/>
      <c r="B985" s="267"/>
      <c r="C985" s="267"/>
      <c r="D985" s="267"/>
      <c r="E985" s="267"/>
      <c r="F985" s="267"/>
    </row>
    <row r="986" spans="1:6">
      <c r="A986" s="267"/>
      <c r="B986" s="267"/>
      <c r="C986" s="267"/>
      <c r="D986" s="267"/>
      <c r="E986" s="267"/>
      <c r="F986" s="267"/>
    </row>
    <row r="987" spans="1:6">
      <c r="A987" s="267"/>
      <c r="B987" s="267"/>
      <c r="C987" s="267"/>
      <c r="D987" s="267"/>
      <c r="E987" s="267"/>
      <c r="F987" s="267"/>
    </row>
    <row r="988" spans="1:6">
      <c r="A988" s="267"/>
      <c r="B988" s="267"/>
      <c r="C988" s="267"/>
      <c r="D988" s="267"/>
      <c r="E988" s="267"/>
      <c r="F988" s="267"/>
    </row>
    <row r="989" spans="1:6">
      <c r="A989" s="267"/>
      <c r="B989" s="267"/>
      <c r="C989" s="267"/>
      <c r="D989" s="267"/>
      <c r="E989" s="267"/>
      <c r="F989" s="267"/>
    </row>
    <row r="990" spans="1:6">
      <c r="A990" s="267"/>
      <c r="B990" s="267"/>
      <c r="C990" s="267"/>
      <c r="D990" s="267"/>
      <c r="E990" s="267"/>
      <c r="F990" s="267"/>
    </row>
    <row r="991" spans="1:6">
      <c r="A991" s="267"/>
      <c r="B991" s="267"/>
      <c r="C991" s="267"/>
      <c r="D991" s="267"/>
      <c r="E991" s="267"/>
      <c r="F991" s="267"/>
    </row>
    <row r="992" spans="1:6">
      <c r="A992" s="267"/>
      <c r="B992" s="267"/>
      <c r="C992" s="267"/>
      <c r="D992" s="267"/>
      <c r="E992" s="267"/>
      <c r="F992" s="267"/>
    </row>
    <row r="993" spans="1:6">
      <c r="A993" s="267"/>
      <c r="B993" s="267"/>
      <c r="C993" s="267"/>
      <c r="D993" s="267"/>
      <c r="E993" s="267"/>
      <c r="F993" s="267"/>
    </row>
    <row r="994" spans="1:6">
      <c r="A994" s="267"/>
      <c r="B994" s="267"/>
      <c r="C994" s="267"/>
      <c r="D994" s="267"/>
      <c r="E994" s="267"/>
      <c r="F994" s="267"/>
    </row>
    <row r="995" spans="1:6">
      <c r="A995" s="267"/>
      <c r="B995" s="267"/>
      <c r="C995" s="267"/>
      <c r="D995" s="267"/>
      <c r="E995" s="267"/>
      <c r="F995" s="267"/>
    </row>
    <row r="996" spans="1:6">
      <c r="A996" s="267"/>
      <c r="B996" s="267"/>
      <c r="C996" s="267"/>
      <c r="D996" s="267"/>
      <c r="E996" s="267"/>
      <c r="F996" s="267"/>
    </row>
    <row r="997" spans="1:6">
      <c r="A997" s="267"/>
      <c r="B997" s="267"/>
      <c r="C997" s="267"/>
      <c r="D997" s="267"/>
      <c r="E997" s="267"/>
      <c r="F997" s="267"/>
    </row>
    <row r="998" spans="1:6">
      <c r="A998" s="267"/>
      <c r="B998" s="267"/>
      <c r="C998" s="267"/>
      <c r="D998" s="267"/>
      <c r="E998" s="267"/>
      <c r="F998" s="267"/>
    </row>
    <row r="999" spans="1:6">
      <c r="A999" s="267"/>
      <c r="B999" s="267"/>
      <c r="C999" s="267"/>
      <c r="D999" s="267"/>
      <c r="E999" s="267"/>
      <c r="F999" s="267"/>
    </row>
    <row r="1000" spans="1:6">
      <c r="A1000" s="267"/>
      <c r="B1000" s="267"/>
      <c r="C1000" s="267"/>
      <c r="D1000" s="267"/>
      <c r="E1000" s="267"/>
      <c r="F1000" s="267"/>
    </row>
    <row r="1001" spans="1:6">
      <c r="A1001" s="267"/>
      <c r="B1001" s="267"/>
      <c r="C1001" s="267"/>
      <c r="D1001" s="267"/>
      <c r="E1001" s="267"/>
      <c r="F1001" s="267"/>
    </row>
    <row r="1002" spans="1:6">
      <c r="A1002" s="267"/>
      <c r="B1002" s="267"/>
      <c r="C1002" s="267"/>
      <c r="D1002" s="267"/>
      <c r="E1002" s="267"/>
      <c r="F1002" s="267"/>
    </row>
    <row r="1003" spans="1:6">
      <c r="A1003" s="267"/>
      <c r="B1003" s="267"/>
      <c r="C1003" s="267"/>
      <c r="D1003" s="267"/>
      <c r="E1003" s="267"/>
      <c r="F1003" s="267"/>
    </row>
    <row r="1004" spans="1:6">
      <c r="A1004" s="267"/>
      <c r="B1004" s="267"/>
      <c r="C1004" s="267"/>
      <c r="D1004" s="267"/>
      <c r="E1004" s="267"/>
      <c r="F1004" s="267"/>
    </row>
    <row r="1005" spans="1:6">
      <c r="A1005" s="267"/>
      <c r="B1005" s="267"/>
      <c r="C1005" s="267"/>
      <c r="D1005" s="267"/>
      <c r="E1005" s="267"/>
      <c r="F1005" s="267"/>
    </row>
    <row r="1006" spans="1:6">
      <c r="A1006" s="267"/>
      <c r="B1006" s="267"/>
      <c r="C1006" s="267"/>
      <c r="D1006" s="267"/>
      <c r="E1006" s="267"/>
      <c r="F1006" s="267"/>
    </row>
    <row r="1007" spans="1:6">
      <c r="A1007" s="267"/>
      <c r="B1007" s="267"/>
      <c r="C1007" s="267"/>
      <c r="D1007" s="267"/>
      <c r="E1007" s="267"/>
      <c r="F1007" s="267"/>
    </row>
    <row r="1008" spans="1:6">
      <c r="A1008" s="267"/>
      <c r="B1008" s="267"/>
      <c r="C1008" s="267"/>
      <c r="D1008" s="267"/>
      <c r="E1008" s="267"/>
      <c r="F1008" s="267"/>
    </row>
    <row r="1009" spans="1:7">
      <c r="A1009" s="267"/>
      <c r="B1009" s="267"/>
      <c r="C1009" s="267"/>
      <c r="D1009" s="267"/>
      <c r="E1009" s="267"/>
      <c r="F1009" s="267"/>
    </row>
    <row r="1010" spans="1:7">
      <c r="A1010" s="267"/>
      <c r="B1010" s="267"/>
      <c r="C1010" s="267"/>
      <c r="D1010" s="267"/>
      <c r="E1010" s="267"/>
      <c r="F1010" s="267"/>
    </row>
    <row r="1011" spans="1:7">
      <c r="A1011" s="267"/>
      <c r="B1011" s="267"/>
      <c r="C1011" s="267"/>
      <c r="D1011" s="267"/>
      <c r="E1011" s="267"/>
      <c r="F1011" s="267"/>
    </row>
    <row r="1012" spans="1:7">
      <c r="A1012" s="267"/>
      <c r="B1012" s="267"/>
      <c r="C1012" s="267"/>
      <c r="D1012" s="267"/>
      <c r="E1012" s="267"/>
      <c r="F1012" s="267"/>
    </row>
    <row r="1013" spans="1:7">
      <c r="A1013" s="272"/>
      <c r="B1013" s="267"/>
      <c r="C1013" s="267"/>
      <c r="D1013" s="267"/>
      <c r="E1013" s="267"/>
      <c r="F1013" s="267"/>
    </row>
    <row r="1014" spans="1:7">
      <c r="A1014" s="272"/>
      <c r="B1014" s="267"/>
      <c r="C1014" s="267"/>
      <c r="D1014" s="267"/>
      <c r="E1014" s="267"/>
      <c r="F1014" s="267"/>
    </row>
    <row r="1015" spans="1:7">
      <c r="A1015" s="267"/>
      <c r="B1015" s="267"/>
      <c r="C1015" s="267"/>
      <c r="D1015" s="267"/>
      <c r="E1015" s="267"/>
      <c r="F1015" s="267"/>
    </row>
    <row r="1016" spans="1:7">
      <c r="A1016" s="267"/>
      <c r="B1016" s="267"/>
      <c r="C1016" s="276"/>
      <c r="D1016" s="267"/>
      <c r="E1016" s="267"/>
      <c r="F1016" s="267"/>
    </row>
    <row r="1017" spans="1:7">
      <c r="A1017" s="267"/>
      <c r="B1017" s="267"/>
      <c r="C1017" s="268"/>
      <c r="D1017" s="268"/>
      <c r="E1017" s="268"/>
      <c r="F1017" s="269"/>
      <c r="G1017" s="268"/>
    </row>
    <row r="1018" spans="1:7">
      <c r="A1018" s="267"/>
      <c r="B1018" s="267"/>
    </row>
    <row r="1019" spans="1:7">
      <c r="A1019" s="276"/>
      <c r="B1019" s="276"/>
      <c r="C1019" s="287"/>
      <c r="D1019" s="287"/>
      <c r="E1019" s="287"/>
      <c r="F1019" s="287"/>
    </row>
    <row r="1020" spans="1:7">
      <c r="A1020" s="268"/>
      <c r="B1020" s="268"/>
      <c r="C1020" s="287"/>
      <c r="D1020" s="287"/>
      <c r="E1020" s="287"/>
      <c r="F1020" s="287"/>
    </row>
    <row r="1021" spans="1:7">
      <c r="C1021" s="287"/>
      <c r="D1021" s="287"/>
      <c r="E1021" s="287"/>
      <c r="F1021" s="287"/>
    </row>
    <row r="1022" spans="1:7">
      <c r="A1022" s="287"/>
      <c r="B1022" s="287"/>
      <c r="C1022" s="288"/>
      <c r="D1022" s="288"/>
      <c r="E1022" s="288"/>
      <c r="F1022" s="288"/>
    </row>
    <row r="1023" spans="1:7">
      <c r="A1023" s="287"/>
      <c r="B1023" s="287"/>
      <c r="C1023" s="288"/>
      <c r="D1023" s="288"/>
      <c r="E1023" s="288"/>
      <c r="F1023" s="288"/>
    </row>
    <row r="1024" spans="1:7">
      <c r="A1024" s="287"/>
      <c r="B1024" s="287"/>
      <c r="C1024" s="288"/>
      <c r="D1024" s="288"/>
      <c r="E1024" s="288"/>
      <c r="F1024" s="288"/>
    </row>
    <row r="1025" spans="1:6">
      <c r="A1025" s="272"/>
      <c r="B1025" s="272"/>
      <c r="C1025" s="288"/>
      <c r="D1025" s="288"/>
      <c r="E1025" s="288"/>
      <c r="F1025" s="288"/>
    </row>
    <row r="1026" spans="1:6">
      <c r="A1026" s="289"/>
      <c r="B1026" s="267"/>
      <c r="C1026" s="288"/>
      <c r="D1026" s="288"/>
      <c r="E1026" s="288"/>
      <c r="F1026" s="288"/>
    </row>
    <row r="1027" spans="1:6">
      <c r="A1027" s="289"/>
      <c r="B1027" s="267"/>
      <c r="C1027" s="288"/>
      <c r="D1027" s="288"/>
      <c r="E1027" s="288"/>
      <c r="F1027" s="288"/>
    </row>
    <row r="1028" spans="1:6">
      <c r="A1028" s="272"/>
      <c r="B1028" s="267"/>
      <c r="C1028" s="288"/>
      <c r="D1028" s="288"/>
      <c r="E1028" s="288"/>
      <c r="F1028" s="288"/>
    </row>
    <row r="1029" spans="1:6">
      <c r="A1029" s="272"/>
      <c r="B1029" s="267"/>
      <c r="C1029" s="288"/>
      <c r="D1029" s="288"/>
      <c r="E1029" s="288"/>
      <c r="F1029" s="288"/>
    </row>
    <row r="1030" spans="1:6">
      <c r="A1030" s="272"/>
      <c r="B1030" s="267"/>
      <c r="C1030" s="288"/>
      <c r="D1030" s="288"/>
      <c r="E1030" s="288"/>
      <c r="F1030" s="288"/>
    </row>
    <row r="1031" spans="1:6">
      <c r="A1031" s="272"/>
      <c r="B1031" s="267"/>
      <c r="C1031" s="288"/>
      <c r="D1031" s="288"/>
      <c r="E1031" s="288"/>
      <c r="F1031" s="288"/>
    </row>
    <row r="1032" spans="1:6">
      <c r="A1032" s="272"/>
      <c r="B1032" s="267"/>
      <c r="C1032" s="288"/>
      <c r="D1032" s="288"/>
      <c r="E1032" s="288"/>
      <c r="F1032" s="288"/>
    </row>
    <row r="1033" spans="1:6">
      <c r="A1033" s="289"/>
      <c r="B1033" s="267"/>
      <c r="C1033" s="288"/>
      <c r="D1033" s="288"/>
      <c r="E1033" s="288"/>
      <c r="F1033" s="288"/>
    </row>
    <row r="1034" spans="1:6">
      <c r="A1034" s="289"/>
      <c r="B1034" s="267"/>
      <c r="C1034" s="268"/>
      <c r="D1034" s="288"/>
      <c r="E1034" s="288"/>
      <c r="F1034" s="288"/>
    </row>
    <row r="1035" spans="1:6">
      <c r="A1035" s="272"/>
      <c r="B1035" s="267"/>
      <c r="C1035" s="288"/>
      <c r="D1035" s="288"/>
      <c r="E1035" s="288"/>
      <c r="F1035" s="288"/>
    </row>
    <row r="1036" spans="1:6">
      <c r="A1036" s="272"/>
      <c r="B1036" s="267"/>
      <c r="C1036" s="290"/>
      <c r="D1036" s="290"/>
      <c r="E1036" s="290"/>
      <c r="F1036" s="290"/>
    </row>
    <row r="1037" spans="1:6">
      <c r="A1037" s="267"/>
      <c r="B1037" s="269"/>
      <c r="C1037" s="290"/>
      <c r="D1037" s="290"/>
      <c r="E1037" s="290"/>
      <c r="F1037" s="290"/>
    </row>
    <row r="1038" spans="1:6">
      <c r="A1038" s="267"/>
      <c r="B1038" s="288"/>
      <c r="C1038" s="288"/>
      <c r="D1038" s="288"/>
      <c r="E1038" s="288"/>
      <c r="F1038" s="288"/>
    </row>
    <row r="1039" spans="1:6">
      <c r="A1039" s="290"/>
      <c r="B1039" s="290"/>
      <c r="C1039" s="269"/>
      <c r="D1039" s="268"/>
      <c r="E1039" s="288"/>
      <c r="F1039" s="288"/>
    </row>
    <row r="1040" spans="1:6">
      <c r="A1040" s="290"/>
      <c r="B1040" s="290"/>
      <c r="E1040" s="288"/>
      <c r="F1040" s="288"/>
    </row>
    <row r="1041" spans="1:6">
      <c r="A1041" s="288"/>
      <c r="B1041" s="288"/>
      <c r="F1041" s="288"/>
    </row>
    <row r="1042" spans="1:6">
      <c r="C1042" s="272"/>
      <c r="D1042" s="291"/>
      <c r="E1042" s="272"/>
      <c r="F1042" s="288"/>
    </row>
    <row r="1043" spans="1:6">
      <c r="A1043" s="288"/>
      <c r="C1043" s="267"/>
      <c r="D1043" s="267"/>
      <c r="E1043" s="267"/>
      <c r="F1043" s="288"/>
    </row>
    <row r="1044" spans="1:6">
      <c r="C1044" s="267"/>
      <c r="D1044" s="267"/>
      <c r="E1044" s="267"/>
      <c r="F1044" s="288"/>
    </row>
    <row r="1045" spans="1:6">
      <c r="A1045" s="272"/>
      <c r="B1045" s="272"/>
      <c r="C1045" s="267"/>
      <c r="D1045" s="267"/>
      <c r="E1045" s="267"/>
      <c r="F1045" s="288"/>
    </row>
    <row r="1046" spans="1:6">
      <c r="A1046" s="267"/>
      <c r="B1046" s="267"/>
      <c r="C1046" s="267"/>
      <c r="D1046" s="267"/>
      <c r="E1046" s="267"/>
      <c r="F1046" s="288"/>
    </row>
    <row r="1047" spans="1:6">
      <c r="A1047" s="267"/>
      <c r="B1047" s="267"/>
      <c r="C1047" s="267"/>
      <c r="D1047" s="267"/>
      <c r="E1047" s="267"/>
      <c r="F1047" s="288"/>
    </row>
    <row r="1048" spans="1:6">
      <c r="A1048" s="267"/>
      <c r="B1048" s="267"/>
      <c r="C1048" s="267"/>
      <c r="D1048" s="267"/>
      <c r="E1048" s="267"/>
      <c r="F1048" s="288"/>
    </row>
    <row r="1049" spans="1:6">
      <c r="A1049" s="267"/>
      <c r="B1049" s="267"/>
      <c r="C1049" s="267"/>
      <c r="D1049" s="267"/>
      <c r="E1049" s="267"/>
      <c r="F1049" s="288"/>
    </row>
    <row r="1050" spans="1:6">
      <c r="A1050" s="267"/>
      <c r="B1050" s="267"/>
      <c r="C1050" s="267"/>
      <c r="D1050" s="267"/>
      <c r="E1050" s="267"/>
      <c r="F1050" s="288"/>
    </row>
    <row r="1051" spans="1:6">
      <c r="A1051" s="267"/>
      <c r="B1051" s="267"/>
      <c r="C1051" s="267"/>
      <c r="D1051" s="267"/>
      <c r="E1051" s="267"/>
      <c r="F1051" s="288"/>
    </row>
    <row r="1052" spans="1:6">
      <c r="A1052" s="267"/>
      <c r="B1052" s="267"/>
      <c r="C1052" s="267"/>
      <c r="D1052" s="267"/>
      <c r="E1052" s="267"/>
      <c r="F1052" s="288"/>
    </row>
    <row r="1053" spans="1:6">
      <c r="A1053" s="267"/>
      <c r="B1053" s="267"/>
      <c r="C1053" s="267"/>
      <c r="D1053" s="267"/>
      <c r="E1053" s="267"/>
      <c r="F1053" s="288"/>
    </row>
    <row r="1054" spans="1:6">
      <c r="A1054" s="267"/>
      <c r="B1054" s="267"/>
      <c r="C1054" s="267"/>
      <c r="D1054" s="267"/>
      <c r="E1054" s="267"/>
      <c r="F1054" s="288"/>
    </row>
    <row r="1055" spans="1:6">
      <c r="A1055" s="267"/>
      <c r="B1055" s="267"/>
      <c r="C1055" s="267"/>
      <c r="D1055" s="267"/>
      <c r="E1055" s="267"/>
      <c r="F1055" s="288"/>
    </row>
    <row r="1056" spans="1:6">
      <c r="A1056" s="267"/>
      <c r="B1056" s="267"/>
      <c r="C1056" s="267"/>
      <c r="D1056" s="267"/>
      <c r="E1056" s="267"/>
      <c r="F1056" s="288"/>
    </row>
    <row r="1057" spans="1:6">
      <c r="A1057" s="267"/>
      <c r="B1057" s="267"/>
      <c r="C1057" s="267"/>
      <c r="D1057" s="267"/>
      <c r="E1057" s="267"/>
      <c r="F1057" s="288"/>
    </row>
    <row r="1058" spans="1:6">
      <c r="A1058" s="267"/>
      <c r="B1058" s="267"/>
      <c r="C1058" s="288"/>
      <c r="D1058" s="288"/>
      <c r="E1058" s="292"/>
      <c r="F1058" s="293"/>
    </row>
    <row r="1059" spans="1:6">
      <c r="A1059" s="267"/>
      <c r="B1059" s="267"/>
      <c r="C1059" s="288"/>
      <c r="D1059" s="288"/>
      <c r="E1059" s="288"/>
      <c r="F1059" s="288"/>
    </row>
    <row r="1060" spans="1:6">
      <c r="A1060" s="267"/>
      <c r="B1060" s="267"/>
      <c r="C1060" s="267"/>
      <c r="D1060" s="271"/>
      <c r="E1060" s="269"/>
      <c r="F1060" s="268"/>
    </row>
    <row r="1061" spans="1:6">
      <c r="A1061" s="288"/>
      <c r="B1061" s="288"/>
      <c r="C1061" s="269"/>
      <c r="D1061" s="268"/>
      <c r="E1061" s="288"/>
      <c r="F1061" s="288"/>
    </row>
    <row r="1062" spans="1:6">
      <c r="A1062" s="288"/>
      <c r="B1062" s="288"/>
      <c r="C1062" s="269"/>
      <c r="D1062" s="268"/>
      <c r="E1062" s="288"/>
      <c r="F1062" s="288"/>
    </row>
    <row r="1063" spans="1:6">
      <c r="A1063" s="267"/>
      <c r="B1063" s="272"/>
      <c r="C1063" s="287"/>
      <c r="D1063" s="287"/>
      <c r="E1063" s="287"/>
      <c r="F1063" s="287"/>
    </row>
    <row r="1064" spans="1:6">
      <c r="A1064" s="272"/>
      <c r="B1064" s="272"/>
      <c r="C1064" s="287"/>
      <c r="D1064" s="287"/>
      <c r="E1064" s="287"/>
      <c r="F1064" s="287"/>
    </row>
    <row r="1065" spans="1:6">
      <c r="A1065" s="272"/>
      <c r="B1065" s="272"/>
      <c r="C1065" s="272"/>
      <c r="D1065" s="287"/>
      <c r="E1065" s="287"/>
      <c r="F1065" s="287"/>
    </row>
    <row r="1066" spans="1:6">
      <c r="A1066" s="287"/>
      <c r="B1066" s="287"/>
      <c r="C1066" s="267"/>
      <c r="D1066" s="287"/>
      <c r="E1066" s="287"/>
      <c r="F1066" s="287"/>
    </row>
    <row r="1067" spans="1:6">
      <c r="A1067" s="287"/>
      <c r="B1067" s="287"/>
      <c r="C1067" s="267"/>
      <c r="D1067" s="287"/>
      <c r="E1067" s="287"/>
      <c r="F1067" s="287"/>
    </row>
    <row r="1068" spans="1:6">
      <c r="A1068" s="272"/>
      <c r="B1068" s="272"/>
      <c r="C1068" s="267"/>
      <c r="D1068" s="287"/>
      <c r="E1068" s="287"/>
      <c r="F1068" s="287"/>
    </row>
    <row r="1069" spans="1:6">
      <c r="A1069" s="267"/>
      <c r="B1069" s="267"/>
      <c r="C1069" s="267"/>
      <c r="D1069" s="287"/>
      <c r="E1069" s="287"/>
      <c r="F1069" s="287"/>
    </row>
    <row r="1070" spans="1:6">
      <c r="A1070" s="267"/>
      <c r="B1070" s="267"/>
      <c r="C1070" s="267"/>
      <c r="D1070" s="287"/>
      <c r="E1070" s="287"/>
      <c r="F1070" s="287"/>
    </row>
    <row r="1071" spans="1:6">
      <c r="A1071" s="267"/>
      <c r="B1071" s="267"/>
      <c r="C1071" s="267"/>
      <c r="D1071" s="287"/>
      <c r="E1071" s="287"/>
      <c r="F1071" s="287"/>
    </row>
    <row r="1072" spans="1:6">
      <c r="A1072" s="267"/>
      <c r="B1072" s="267"/>
      <c r="C1072" s="269"/>
      <c r="D1072" s="268"/>
      <c r="E1072" s="287"/>
      <c r="F1072" s="287"/>
    </row>
    <row r="1073" spans="1:6">
      <c r="A1073" s="267"/>
      <c r="B1073" s="267"/>
      <c r="C1073" s="267"/>
      <c r="D1073" s="288"/>
      <c r="E1073" s="288"/>
      <c r="F1073" s="288"/>
    </row>
    <row r="1074" spans="1:6">
      <c r="A1074" s="267"/>
      <c r="B1074" s="267"/>
      <c r="C1074" s="287"/>
      <c r="D1074" s="287"/>
      <c r="E1074" s="287"/>
      <c r="F1074" s="288"/>
    </row>
    <row r="1075" spans="1:6">
      <c r="A1075" s="287"/>
      <c r="B1075" s="267"/>
      <c r="C1075" s="290"/>
      <c r="D1075" s="290"/>
      <c r="E1075" s="290"/>
      <c r="F1075" s="290"/>
    </row>
    <row r="1076" spans="1:6">
      <c r="A1076" s="288"/>
      <c r="B1076" s="267"/>
      <c r="C1076" s="290"/>
      <c r="D1076" s="290"/>
      <c r="E1076" s="290"/>
      <c r="F1076" s="290"/>
    </row>
    <row r="1077" spans="1:6">
      <c r="A1077" s="287"/>
      <c r="B1077" s="287"/>
      <c r="C1077" s="288"/>
      <c r="D1077" s="288"/>
      <c r="E1077" s="288"/>
      <c r="F1077" s="288"/>
    </row>
    <row r="1078" spans="1:6">
      <c r="A1078" s="290"/>
      <c r="B1078" s="290"/>
      <c r="C1078" s="272"/>
      <c r="D1078" s="272"/>
      <c r="E1078" s="272"/>
      <c r="F1078" s="288"/>
    </row>
    <row r="1079" spans="1:6">
      <c r="A1079" s="290"/>
      <c r="B1079" s="290"/>
      <c r="C1079" s="267"/>
      <c r="D1079" s="267"/>
      <c r="E1079" s="267"/>
      <c r="F1079" s="288"/>
    </row>
    <row r="1080" spans="1:6">
      <c r="A1080" s="272"/>
      <c r="B1080" s="272"/>
      <c r="C1080" s="267"/>
      <c r="D1080" s="267"/>
      <c r="E1080" s="267"/>
      <c r="F1080" s="288"/>
    </row>
    <row r="1081" spans="1:6">
      <c r="A1081" s="272"/>
      <c r="B1081" s="291"/>
      <c r="C1081" s="267"/>
      <c r="D1081" s="267"/>
      <c r="E1081" s="267"/>
      <c r="F1081" s="288"/>
    </row>
    <row r="1082" spans="1:6">
      <c r="A1082" s="267"/>
      <c r="B1082" s="267"/>
      <c r="C1082" s="267"/>
      <c r="D1082" s="267"/>
      <c r="E1082" s="267"/>
      <c r="F1082" s="288"/>
    </row>
    <row r="1083" spans="1:6">
      <c r="A1083" s="267"/>
      <c r="B1083" s="267"/>
      <c r="C1083" s="267"/>
      <c r="D1083" s="267"/>
      <c r="E1083" s="267"/>
      <c r="F1083" s="288"/>
    </row>
    <row r="1084" spans="1:6">
      <c r="A1084" s="267"/>
      <c r="B1084" s="267"/>
      <c r="C1084" s="267"/>
      <c r="D1084" s="267"/>
      <c r="E1084" s="267"/>
      <c r="F1084" s="288"/>
    </row>
    <row r="1085" spans="1:6">
      <c r="A1085" s="267"/>
      <c r="B1085" s="267"/>
      <c r="C1085" s="267"/>
      <c r="D1085" s="267"/>
      <c r="E1085" s="267"/>
      <c r="F1085" s="288"/>
    </row>
    <row r="1086" spans="1:6">
      <c r="A1086" s="267"/>
      <c r="B1086" s="267"/>
      <c r="C1086" s="267"/>
      <c r="D1086" s="267"/>
      <c r="E1086" s="267"/>
      <c r="F1086" s="288"/>
    </row>
    <row r="1087" spans="1:6">
      <c r="A1087" s="267"/>
      <c r="B1087" s="267"/>
      <c r="C1087" s="267"/>
      <c r="D1087" s="267"/>
      <c r="E1087" s="267"/>
      <c r="F1087" s="288"/>
    </row>
    <row r="1088" spans="1:6">
      <c r="A1088" s="267"/>
      <c r="B1088" s="267"/>
      <c r="C1088" s="267"/>
      <c r="D1088" s="267"/>
      <c r="E1088" s="267"/>
      <c r="F1088" s="288"/>
    </row>
    <row r="1089" spans="1:6">
      <c r="A1089" s="267"/>
      <c r="B1089" s="267"/>
      <c r="C1089" s="267"/>
      <c r="D1089" s="267"/>
      <c r="E1089" s="267"/>
      <c r="F1089" s="288"/>
    </row>
    <row r="1090" spans="1:6">
      <c r="A1090" s="267"/>
      <c r="B1090" s="267"/>
      <c r="C1090" s="267"/>
      <c r="D1090" s="267"/>
      <c r="E1090" s="267"/>
      <c r="F1090" s="288"/>
    </row>
    <row r="1091" spans="1:6">
      <c r="A1091" s="267"/>
      <c r="B1091" s="267"/>
      <c r="C1091" s="267"/>
      <c r="D1091" s="267"/>
      <c r="E1091" s="267"/>
      <c r="F1091" s="288"/>
    </row>
    <row r="1092" spans="1:6">
      <c r="A1092" s="267"/>
      <c r="B1092" s="267"/>
      <c r="C1092" s="267"/>
      <c r="D1092" s="267"/>
      <c r="E1092" s="267"/>
      <c r="F1092" s="288"/>
    </row>
    <row r="1093" spans="1:6">
      <c r="A1093" s="267"/>
      <c r="B1093" s="267"/>
      <c r="C1093" s="267"/>
      <c r="D1093" s="267"/>
      <c r="E1093" s="267"/>
      <c r="F1093" s="288"/>
    </row>
    <row r="1094" spans="1:6">
      <c r="A1094" s="267"/>
      <c r="B1094" s="267"/>
      <c r="C1094" s="267"/>
      <c r="D1094" s="267"/>
      <c r="E1094" s="267"/>
      <c r="F1094" s="288"/>
    </row>
    <row r="1095" spans="1:6">
      <c r="A1095" s="267"/>
      <c r="B1095" s="267"/>
      <c r="C1095" s="267"/>
      <c r="D1095" s="267"/>
      <c r="E1095" s="267"/>
      <c r="F1095" s="288"/>
    </row>
    <row r="1096" spans="1:6">
      <c r="A1096" s="267"/>
      <c r="B1096" s="267"/>
      <c r="C1096" s="267"/>
      <c r="D1096" s="267"/>
      <c r="E1096" s="267"/>
      <c r="F1096" s="288"/>
    </row>
    <row r="1097" spans="1:6">
      <c r="A1097" s="267"/>
      <c r="B1097" s="267"/>
      <c r="C1097" s="288"/>
      <c r="D1097" s="288"/>
      <c r="E1097" s="269"/>
      <c r="F1097" s="268"/>
    </row>
    <row r="1098" spans="1:6">
      <c r="A1098" s="267"/>
      <c r="B1098" s="267"/>
      <c r="C1098" s="288"/>
      <c r="D1098" s="288"/>
      <c r="E1098" s="288"/>
      <c r="F1098" s="288"/>
    </row>
    <row r="1099" spans="1:6">
      <c r="A1099" s="267"/>
      <c r="B1099" s="267"/>
      <c r="C1099" s="290"/>
      <c r="D1099" s="290"/>
      <c r="E1099" s="290"/>
      <c r="F1099" s="290"/>
    </row>
    <row r="1100" spans="1:6">
      <c r="A1100" s="272"/>
      <c r="B1100" s="272"/>
      <c r="C1100" s="290"/>
      <c r="D1100" s="290"/>
      <c r="E1100" s="290"/>
      <c r="F1100" s="290"/>
    </row>
    <row r="1101" spans="1:6">
      <c r="A1101" s="272"/>
      <c r="B1101" s="272"/>
      <c r="C1101" s="288"/>
      <c r="D1101" s="288"/>
      <c r="E1101" s="288"/>
      <c r="F1101" s="288"/>
    </row>
    <row r="1102" spans="1:6">
      <c r="A1102" s="290"/>
      <c r="B1102" s="290"/>
      <c r="C1102" s="267"/>
      <c r="D1102" s="267"/>
      <c r="E1102" s="267"/>
      <c r="F1102" s="288"/>
    </row>
    <row r="1103" spans="1:6">
      <c r="A1103" s="290"/>
      <c r="B1103" s="290"/>
      <c r="C1103" s="267"/>
      <c r="D1103" s="267"/>
      <c r="E1103" s="267"/>
      <c r="F1103" s="288"/>
    </row>
    <row r="1104" spans="1:6">
      <c r="A1104" s="288"/>
      <c r="B1104" s="288"/>
      <c r="C1104" s="267"/>
      <c r="D1104" s="267"/>
      <c r="E1104" s="267"/>
      <c r="F1104" s="288"/>
    </row>
    <row r="1105" spans="1:6">
      <c r="A1105" s="267"/>
      <c r="B1105" s="267"/>
      <c r="C1105" s="267"/>
      <c r="D1105" s="267"/>
      <c r="E1105" s="267"/>
      <c r="F1105" s="288"/>
    </row>
    <row r="1106" spans="1:6">
      <c r="A1106" s="267"/>
      <c r="B1106" s="267"/>
      <c r="C1106" s="267"/>
      <c r="D1106" s="267"/>
      <c r="E1106" s="267"/>
      <c r="F1106" s="288"/>
    </row>
    <row r="1107" spans="1:6">
      <c r="A1107" s="267"/>
      <c r="B1107" s="267"/>
      <c r="C1107" s="288"/>
      <c r="D1107" s="288"/>
      <c r="E1107" s="269"/>
      <c r="F1107" s="268"/>
    </row>
    <row r="1108" spans="1:6">
      <c r="A1108" s="267"/>
      <c r="B1108" s="267"/>
      <c r="C1108" s="288"/>
      <c r="D1108" s="288"/>
      <c r="E1108" s="288"/>
      <c r="F1108" s="288"/>
    </row>
    <row r="1109" spans="1:6">
      <c r="A1109" s="267"/>
      <c r="B1109" s="267"/>
      <c r="C1109" s="287"/>
      <c r="D1109" s="287"/>
      <c r="E1109" s="287"/>
      <c r="F1109" s="287"/>
    </row>
    <row r="1110" spans="1:6">
      <c r="A1110" s="272"/>
      <c r="B1110" s="272"/>
      <c r="C1110" s="287"/>
      <c r="D1110" s="287"/>
      <c r="E1110" s="287"/>
      <c r="F1110" s="287"/>
    </row>
    <row r="1111" spans="1:6">
      <c r="A1111" s="272"/>
      <c r="B1111" s="272"/>
      <c r="C1111" s="272"/>
      <c r="D1111" s="272"/>
      <c r="E1111" s="287"/>
      <c r="F1111" s="287"/>
    </row>
    <row r="1112" spans="1:6">
      <c r="A1112" s="287"/>
      <c r="B1112" s="287"/>
      <c r="C1112" s="267"/>
      <c r="D1112" s="267"/>
      <c r="E1112" s="287"/>
      <c r="F1112" s="287"/>
    </row>
    <row r="1113" spans="1:6">
      <c r="A1113" s="287"/>
      <c r="B1113" s="287"/>
      <c r="C1113" s="267"/>
      <c r="D1113" s="267"/>
      <c r="E1113" s="287"/>
      <c r="F1113" s="287"/>
    </row>
    <row r="1114" spans="1:6">
      <c r="A1114" s="272"/>
      <c r="B1114" s="272"/>
      <c r="C1114" s="267"/>
      <c r="D1114" s="267"/>
      <c r="E1114" s="287"/>
      <c r="F1114" s="287"/>
    </row>
    <row r="1115" spans="1:6">
      <c r="A1115" s="289"/>
      <c r="B1115" s="267"/>
      <c r="C1115" s="267"/>
      <c r="D1115" s="267"/>
      <c r="E1115" s="287"/>
      <c r="F1115" s="287"/>
    </row>
    <row r="1116" spans="1:6">
      <c r="A1116" s="289"/>
      <c r="B1116" s="267"/>
      <c r="C1116" s="267"/>
      <c r="D1116" s="267"/>
      <c r="E1116" s="287"/>
      <c r="F1116" s="287"/>
    </row>
    <row r="1117" spans="1:6">
      <c r="A1117" s="272"/>
      <c r="B1117" s="267"/>
      <c r="C1117" s="267"/>
      <c r="D1117" s="267"/>
      <c r="E1117" s="287"/>
      <c r="F1117" s="287"/>
    </row>
    <row r="1118" spans="1:6">
      <c r="A1118" s="272"/>
      <c r="B1118" s="267"/>
      <c r="C1118" s="267"/>
      <c r="D1118" s="267"/>
      <c r="E1118" s="287"/>
      <c r="F1118" s="287"/>
    </row>
    <row r="1119" spans="1:6">
      <c r="A1119" s="272"/>
      <c r="B1119" s="267"/>
      <c r="C1119" s="267"/>
      <c r="D1119" s="267"/>
      <c r="E1119" s="287"/>
      <c r="F1119" s="287"/>
    </row>
    <row r="1120" spans="1:6">
      <c r="A1120" s="272"/>
      <c r="B1120" s="267"/>
      <c r="C1120" s="267"/>
      <c r="D1120" s="267"/>
      <c r="E1120" s="287"/>
      <c r="F1120" s="287"/>
    </row>
    <row r="1121" spans="1:6">
      <c r="A1121" s="272"/>
      <c r="B1121" s="267"/>
      <c r="C1121" s="267"/>
      <c r="D1121" s="267"/>
      <c r="E1121" s="287"/>
      <c r="F1121" s="287"/>
    </row>
    <row r="1122" spans="1:6">
      <c r="A1122" s="289"/>
      <c r="B1122" s="267"/>
      <c r="C1122" s="267"/>
      <c r="D1122" s="267"/>
      <c r="E1122" s="287"/>
      <c r="F1122" s="287"/>
    </row>
    <row r="1123" spans="1:6">
      <c r="A1123" s="289"/>
      <c r="B1123" s="267"/>
      <c r="C1123" s="287"/>
      <c r="D1123" s="269"/>
      <c r="E1123" s="268"/>
      <c r="F1123" s="287"/>
    </row>
    <row r="1124" spans="1:6">
      <c r="A1124" s="272"/>
      <c r="B1124" s="267"/>
      <c r="C1124" s="287"/>
      <c r="D1124" s="287"/>
      <c r="E1124" s="287"/>
      <c r="F1124" s="287"/>
    </row>
    <row r="1125" spans="1:6">
      <c r="A1125" s="272"/>
      <c r="B1125" s="267"/>
      <c r="C1125" s="287"/>
      <c r="D1125" s="287"/>
      <c r="E1125" s="287"/>
      <c r="F1125" s="288"/>
    </row>
    <row r="1126" spans="1:6">
      <c r="A1126" s="287"/>
      <c r="B1126" s="267"/>
      <c r="C1126" s="287"/>
      <c r="D1126" s="287"/>
      <c r="E1126" s="287"/>
      <c r="F1126" s="287"/>
    </row>
    <row r="1127" spans="1:6">
      <c r="A1127" s="287"/>
      <c r="B1127" s="287"/>
      <c r="C1127" s="287"/>
      <c r="D1127" s="287"/>
      <c r="E1127" s="287"/>
      <c r="F1127" s="287"/>
    </row>
    <row r="1128" spans="1:6">
      <c r="A1128" s="287"/>
      <c r="B1128" s="287"/>
      <c r="C1128" s="287"/>
      <c r="D1128" s="287"/>
      <c r="E1128" s="287"/>
      <c r="F1128" s="287"/>
    </row>
    <row r="1129" spans="1:6">
      <c r="A1129" s="287"/>
      <c r="B1129" s="287"/>
      <c r="C1129" s="287"/>
      <c r="D1129" s="287"/>
      <c r="E1129" s="287"/>
      <c r="F1129" s="287"/>
    </row>
    <row r="1130" spans="1:6">
      <c r="A1130" s="287"/>
      <c r="B1130" s="287"/>
      <c r="C1130" s="287"/>
      <c r="D1130" s="287"/>
      <c r="E1130" s="287"/>
      <c r="F1130" s="287"/>
    </row>
    <row r="1131" spans="1:6">
      <c r="A1131" s="272"/>
      <c r="B1131" s="272"/>
      <c r="C1131" s="287"/>
      <c r="D1131" s="287"/>
      <c r="E1131" s="287"/>
      <c r="F1131" s="287"/>
    </row>
    <row r="1132" spans="1:6">
      <c r="A1132" s="289"/>
      <c r="B1132" s="267"/>
      <c r="C1132" s="287"/>
      <c r="D1132" s="287"/>
      <c r="E1132" s="287"/>
      <c r="F1132" s="287"/>
    </row>
    <row r="1133" spans="1:6">
      <c r="A1133" s="289"/>
      <c r="B1133" s="267"/>
      <c r="C1133" s="268"/>
      <c r="D1133" s="287"/>
      <c r="E1133" s="287"/>
      <c r="F1133" s="287"/>
    </row>
    <row r="1134" spans="1:6">
      <c r="A1134" s="289"/>
      <c r="B1134" s="267"/>
      <c r="C1134" s="287"/>
      <c r="D1134" s="287"/>
      <c r="E1134" s="287"/>
      <c r="F1134" s="287"/>
    </row>
    <row r="1135" spans="1:6">
      <c r="A1135" s="289"/>
      <c r="B1135" s="267"/>
      <c r="C1135" s="287"/>
      <c r="D1135" s="287"/>
      <c r="E1135" s="287"/>
      <c r="F1135" s="287"/>
    </row>
    <row r="1136" spans="1:6">
      <c r="A1136" s="287"/>
      <c r="B1136" s="269"/>
      <c r="C1136" s="287"/>
      <c r="D1136" s="287"/>
      <c r="E1136" s="287"/>
      <c r="F1136" s="287"/>
    </row>
    <row r="1137" spans="1:6">
      <c r="A1137" s="287"/>
      <c r="B1137" s="287"/>
      <c r="C1137" s="287"/>
      <c r="D1137" s="287"/>
      <c r="E1137" s="287"/>
      <c r="F1137" s="287"/>
    </row>
    <row r="1138" spans="1:6">
      <c r="A1138" s="287"/>
      <c r="B1138" s="287"/>
      <c r="C1138" s="287"/>
      <c r="D1138" s="287"/>
      <c r="E1138" s="287"/>
      <c r="F1138" s="287"/>
    </row>
    <row r="1139" spans="1:6">
      <c r="A1139" s="287"/>
      <c r="B1139" s="287"/>
      <c r="C1139" s="287"/>
      <c r="D1139" s="287"/>
      <c r="E1139" s="287"/>
      <c r="F1139" s="287"/>
    </row>
    <row r="1140" spans="1:6">
      <c r="A1140" s="272"/>
      <c r="B1140" s="272"/>
      <c r="C1140" s="287"/>
      <c r="D1140" s="287"/>
      <c r="E1140" s="287"/>
      <c r="F1140" s="287"/>
    </row>
    <row r="1141" spans="1:6">
      <c r="A1141" s="289"/>
      <c r="B1141" s="267"/>
      <c r="C1141" s="287"/>
      <c r="D1141" s="287"/>
      <c r="E1141" s="287"/>
      <c r="F1141" s="287"/>
    </row>
    <row r="1142" spans="1:6">
      <c r="A1142" s="289"/>
      <c r="B1142" s="267"/>
      <c r="C1142" s="268"/>
      <c r="D1142" s="287"/>
      <c r="E1142" s="287"/>
      <c r="F1142" s="287"/>
    </row>
    <row r="1143" spans="1:6">
      <c r="A1143" s="289"/>
      <c r="B1143" s="267"/>
      <c r="C1143" s="287"/>
      <c r="D1143" s="287"/>
      <c r="E1143" s="287"/>
      <c r="F1143" s="287"/>
    </row>
    <row r="1144" spans="1:6">
      <c r="A1144" s="289"/>
      <c r="B1144" s="267"/>
      <c r="C1144" s="287"/>
      <c r="D1144" s="287"/>
      <c r="E1144" s="287"/>
      <c r="F1144" s="287"/>
    </row>
    <row r="1145" spans="1:6">
      <c r="A1145" s="287"/>
      <c r="B1145" s="269"/>
      <c r="C1145" s="287"/>
      <c r="D1145" s="287"/>
      <c r="E1145" s="287"/>
      <c r="F1145" s="287"/>
    </row>
    <row r="1146" spans="1:6">
      <c r="A1146" s="287"/>
      <c r="B1146" s="287"/>
      <c r="C1146" s="287"/>
      <c r="D1146" s="287"/>
      <c r="E1146" s="287"/>
      <c r="F1146" s="287"/>
    </row>
    <row r="1147" spans="1:6">
      <c r="A1147" s="287"/>
      <c r="B1147" s="287"/>
      <c r="C1147" s="268"/>
      <c r="D1147" s="287"/>
      <c r="E1147" s="287"/>
      <c r="F1147" s="287"/>
    </row>
    <row r="1148" spans="1:6">
      <c r="A1148" s="287"/>
      <c r="B1148" s="287"/>
      <c r="C1148" s="287"/>
      <c r="D1148" s="287"/>
      <c r="E1148" s="287"/>
      <c r="F1148" s="287"/>
    </row>
    <row r="1149" spans="1:6">
      <c r="A1149" s="272"/>
      <c r="B1149" s="272"/>
      <c r="C1149" s="287"/>
      <c r="D1149" s="287"/>
      <c r="E1149" s="287"/>
      <c r="F1149" s="287"/>
    </row>
    <row r="1150" spans="1:6">
      <c r="A1150" s="289"/>
      <c r="B1150" s="269"/>
      <c r="C1150" s="287"/>
      <c r="D1150" s="287"/>
      <c r="E1150" s="287"/>
      <c r="F1150" s="287"/>
    </row>
    <row r="1151" spans="1:6">
      <c r="A1151" s="287"/>
      <c r="B1151" s="287"/>
      <c r="C1151" s="267"/>
      <c r="D1151" s="267"/>
      <c r="E1151" s="287"/>
      <c r="F1151" s="287"/>
    </row>
    <row r="1152" spans="1:6">
      <c r="A1152" s="287"/>
      <c r="B1152" s="287"/>
      <c r="C1152" s="267"/>
      <c r="D1152" s="267"/>
      <c r="E1152" s="287"/>
      <c r="F1152" s="287"/>
    </row>
    <row r="1153" spans="1:6">
      <c r="A1153" s="287"/>
      <c r="B1153" s="287"/>
      <c r="C1153" s="267"/>
      <c r="D1153" s="267"/>
      <c r="E1153" s="287"/>
      <c r="F1153" s="287"/>
    </row>
    <row r="1154" spans="1:6">
      <c r="A1154" s="272"/>
      <c r="B1154" s="267"/>
      <c r="C1154" s="267"/>
      <c r="D1154" s="267"/>
      <c r="E1154" s="287"/>
      <c r="F1154" s="287"/>
    </row>
    <row r="1155" spans="1:6">
      <c r="A1155" s="289"/>
      <c r="B1155" s="267"/>
      <c r="C1155" s="267"/>
      <c r="D1155" s="267"/>
      <c r="E1155" s="287"/>
      <c r="F1155" s="287"/>
    </row>
    <row r="1156" spans="1:6">
      <c r="A1156" s="289"/>
      <c r="B1156" s="267"/>
      <c r="C1156" s="267"/>
      <c r="D1156" s="267"/>
      <c r="E1156" s="287"/>
      <c r="F1156" s="287"/>
    </row>
    <row r="1157" spans="1:6">
      <c r="A1157" s="289"/>
      <c r="B1157" s="267"/>
      <c r="C1157" s="287"/>
      <c r="D1157" s="269"/>
      <c r="E1157" s="268"/>
      <c r="F1157" s="287"/>
    </row>
    <row r="1158" spans="1:6">
      <c r="A1158" s="289"/>
      <c r="B1158" s="267"/>
      <c r="C1158" s="287"/>
      <c r="D1158" s="287"/>
      <c r="E1158" s="287"/>
      <c r="F1158" s="287"/>
    </row>
    <row r="1159" spans="1:6">
      <c r="A1159" s="289"/>
      <c r="B1159" s="267"/>
      <c r="C1159" s="290"/>
      <c r="D1159" s="290"/>
      <c r="E1159" s="290"/>
      <c r="F1159" s="290"/>
    </row>
    <row r="1160" spans="1:6">
      <c r="A1160" s="287"/>
      <c r="B1160" s="287"/>
      <c r="C1160" s="290"/>
      <c r="D1160" s="290"/>
      <c r="E1160" s="290"/>
      <c r="F1160" s="290"/>
    </row>
    <row r="1161" spans="1:6">
      <c r="A1161" s="287"/>
      <c r="B1161" s="287"/>
      <c r="C1161" s="288"/>
      <c r="D1161" s="288"/>
      <c r="E1161" s="288"/>
      <c r="F1161" s="288"/>
    </row>
    <row r="1162" spans="1:6">
      <c r="A1162" s="290"/>
      <c r="B1162" s="290"/>
      <c r="C1162" s="288"/>
      <c r="D1162" s="288"/>
      <c r="E1162" s="288"/>
      <c r="F1162" s="288"/>
    </row>
    <row r="1163" spans="1:6">
      <c r="A1163" s="290"/>
      <c r="B1163" s="290"/>
      <c r="C1163" s="288"/>
      <c r="D1163" s="288"/>
      <c r="E1163" s="288"/>
      <c r="F1163" s="288"/>
    </row>
    <row r="1164" spans="1:6">
      <c r="A1164" s="288"/>
      <c r="B1164" s="288"/>
      <c r="C1164" s="288"/>
      <c r="D1164" s="288"/>
      <c r="E1164" s="288"/>
      <c r="F1164" s="288"/>
    </row>
    <row r="1165" spans="1:6">
      <c r="A1165" s="272"/>
      <c r="B1165" s="272"/>
      <c r="C1165" s="288"/>
      <c r="D1165" s="288"/>
      <c r="E1165" s="288"/>
      <c r="F1165" s="288"/>
    </row>
    <row r="1166" spans="1:6">
      <c r="A1166" s="289"/>
      <c r="B1166" s="267"/>
      <c r="C1166" s="288"/>
      <c r="D1166" s="288"/>
      <c r="E1166" s="288"/>
      <c r="F1166" s="288"/>
    </row>
    <row r="1167" spans="1:6">
      <c r="A1167" s="289"/>
      <c r="B1167" s="267"/>
      <c r="C1167" s="288"/>
      <c r="D1167" s="288"/>
      <c r="E1167" s="288"/>
      <c r="F1167" s="288"/>
    </row>
    <row r="1168" spans="1:6">
      <c r="A1168" s="289"/>
      <c r="B1168" s="267"/>
      <c r="C1168" s="294"/>
      <c r="D1168" s="287"/>
      <c r="E1168" s="287"/>
      <c r="F1168" s="287"/>
    </row>
    <row r="1169" spans="1:6">
      <c r="A1169" s="289"/>
      <c r="B1169" s="267"/>
      <c r="C1169" s="287"/>
      <c r="D1169" s="287"/>
      <c r="E1169" s="287"/>
      <c r="F1169" s="287"/>
    </row>
    <row r="1170" spans="1:6">
      <c r="A1170" s="289"/>
      <c r="B1170" s="267"/>
      <c r="C1170" s="287"/>
      <c r="D1170" s="287"/>
      <c r="E1170" s="287"/>
      <c r="F1170" s="287"/>
    </row>
    <row r="1171" spans="1:6">
      <c r="A1171" s="287"/>
      <c r="B1171" s="295"/>
      <c r="C1171" s="287"/>
      <c r="D1171" s="287"/>
      <c r="E1171" s="287"/>
      <c r="F1171" s="287"/>
    </row>
    <row r="1172" spans="1:6">
      <c r="A1172" s="287"/>
      <c r="B1172" s="287"/>
      <c r="C1172" s="287"/>
      <c r="D1172" s="287"/>
      <c r="E1172" s="287"/>
      <c r="F1172" s="287"/>
    </row>
    <row r="1173" spans="1:6">
      <c r="A1173" s="287"/>
      <c r="B1173" s="287"/>
      <c r="C1173" s="287"/>
      <c r="D1173" s="287"/>
      <c r="E1173" s="287"/>
      <c r="F1173" s="287"/>
    </row>
    <row r="1174" spans="1:6">
      <c r="A1174" s="287"/>
      <c r="B1174" s="287"/>
      <c r="C1174" s="287"/>
      <c r="D1174" s="287"/>
      <c r="E1174" s="287"/>
      <c r="F1174" s="287"/>
    </row>
    <row r="1175" spans="1:6">
      <c r="A1175" s="272"/>
      <c r="B1175" s="267"/>
      <c r="C1175" s="287"/>
      <c r="D1175" s="287"/>
      <c r="E1175" s="287"/>
      <c r="F1175" s="287"/>
    </row>
    <row r="1176" spans="1:6">
      <c r="A1176" s="281"/>
      <c r="B1176" s="267"/>
      <c r="C1176" s="287"/>
      <c r="D1176" s="287"/>
      <c r="E1176" s="287"/>
      <c r="F1176" s="287"/>
    </row>
    <row r="1177" spans="1:6">
      <c r="A1177" s="281"/>
      <c r="B1177" s="267"/>
      <c r="C1177" s="287"/>
      <c r="D1177" s="287"/>
      <c r="E1177" s="287"/>
      <c r="F1177" s="287"/>
    </row>
    <row r="1178" spans="1:6">
      <c r="A1178" s="281"/>
      <c r="B1178" s="267"/>
      <c r="C1178" s="287"/>
      <c r="D1178" s="287"/>
      <c r="E1178" s="287"/>
      <c r="F1178" s="287"/>
    </row>
    <row r="1179" spans="1:6">
      <c r="A1179" s="281"/>
      <c r="B1179" s="267"/>
      <c r="C1179" s="287"/>
      <c r="D1179" s="287"/>
      <c r="E1179" s="287"/>
      <c r="F1179" s="287"/>
    </row>
    <row r="1180" spans="1:6">
      <c r="A1180" s="289"/>
      <c r="B1180" s="267"/>
      <c r="C1180" s="287"/>
      <c r="D1180" s="287"/>
      <c r="E1180" s="287"/>
      <c r="F1180" s="287"/>
    </row>
    <row r="1181" spans="1:6">
      <c r="A1181" s="289"/>
      <c r="B1181" s="267"/>
      <c r="C1181" s="294"/>
      <c r="D1181" s="287"/>
      <c r="E1181" s="287"/>
      <c r="F1181" s="287"/>
    </row>
    <row r="1182" spans="1:6">
      <c r="A1182" s="281"/>
      <c r="B1182" s="267"/>
      <c r="C1182" s="287"/>
      <c r="D1182" s="287"/>
      <c r="E1182" s="287"/>
      <c r="F1182" s="287"/>
    </row>
    <row r="1183" spans="1:6">
      <c r="A1183" s="281"/>
      <c r="B1183" s="267"/>
      <c r="C1183" s="287"/>
      <c r="D1183" s="287"/>
      <c r="E1183" s="287"/>
      <c r="F1183" s="287"/>
    </row>
    <row r="1184" spans="1:6">
      <c r="A1184" s="287"/>
      <c r="B1184" s="295"/>
      <c r="C1184" s="287"/>
      <c r="D1184" s="287"/>
      <c r="E1184" s="287"/>
      <c r="F1184" s="287"/>
    </row>
    <row r="1185" spans="1:6">
      <c r="A1185" s="287"/>
      <c r="B1185" s="287"/>
      <c r="C1185" s="287"/>
      <c r="D1185" s="287"/>
      <c r="E1185" s="287"/>
      <c r="F1185" s="287"/>
    </row>
    <row r="1186" spans="1:6">
      <c r="A1186" s="287"/>
      <c r="B1186" s="287"/>
      <c r="C1186" s="287"/>
      <c r="D1186" s="287"/>
      <c r="E1186" s="287"/>
      <c r="F1186" s="287"/>
    </row>
    <row r="1187" spans="1:6">
      <c r="A1187" s="287"/>
      <c r="B1187" s="287"/>
      <c r="C1187" s="287"/>
      <c r="D1187" s="287"/>
      <c r="E1187" s="287"/>
      <c r="F1187" s="287"/>
    </row>
    <row r="1188" spans="1:6">
      <c r="A1188" s="272"/>
      <c r="B1188" s="267"/>
      <c r="C1188" s="287"/>
      <c r="D1188" s="287"/>
      <c r="E1188" s="287"/>
      <c r="F1188" s="287"/>
    </row>
    <row r="1189" spans="1:6">
      <c r="A1189" s="281"/>
      <c r="B1189" s="267"/>
      <c r="C1189" s="287"/>
      <c r="D1189" s="287"/>
      <c r="E1189" s="287"/>
      <c r="F1189" s="287"/>
    </row>
    <row r="1190" spans="1:6">
      <c r="A1190" s="281"/>
      <c r="B1190" s="267"/>
      <c r="C1190" s="287"/>
      <c r="D1190" s="287"/>
      <c r="E1190" s="287"/>
      <c r="F1190" s="287"/>
    </row>
    <row r="1191" spans="1:6">
      <c r="A1191" s="281"/>
      <c r="B1191" s="267"/>
      <c r="C1191" s="287"/>
      <c r="D1191" s="287"/>
      <c r="E1191" s="287"/>
      <c r="F1191" s="287"/>
    </row>
    <row r="1192" spans="1:6">
      <c r="A1192" s="281"/>
      <c r="B1192" s="267"/>
      <c r="C1192" s="287"/>
      <c r="D1192" s="287"/>
      <c r="E1192" s="287"/>
      <c r="F1192" s="287"/>
    </row>
    <row r="1193" spans="1:6">
      <c r="A1193" s="289"/>
      <c r="B1193" s="267"/>
      <c r="C1193" s="287"/>
      <c r="D1193" s="287"/>
      <c r="E1193" s="287"/>
      <c r="F1193" s="287"/>
    </row>
    <row r="1194" spans="1:6">
      <c r="A1194" s="289"/>
      <c r="B1194" s="267"/>
      <c r="C1194" s="294"/>
      <c r="D1194" s="287"/>
      <c r="E1194" s="287"/>
      <c r="F1194" s="287"/>
    </row>
    <row r="1195" spans="1:6">
      <c r="A1195" s="281"/>
      <c r="B1195" s="267"/>
      <c r="C1195" s="287"/>
      <c r="D1195" s="287"/>
      <c r="E1195" s="287"/>
      <c r="F1195" s="287"/>
    </row>
    <row r="1196" spans="1:6">
      <c r="A1196" s="281"/>
      <c r="B1196" s="267"/>
      <c r="C1196" s="287"/>
      <c r="D1196" s="287"/>
      <c r="E1196" s="287"/>
      <c r="F1196" s="287"/>
    </row>
    <row r="1197" spans="1:6">
      <c r="A1197" s="287"/>
      <c r="B1197" s="295"/>
      <c r="C1197" s="287"/>
      <c r="D1197" s="287"/>
      <c r="E1197" s="287"/>
      <c r="F1197" s="287"/>
    </row>
    <row r="1198" spans="1:6">
      <c r="A1198" s="287"/>
      <c r="B1198" s="287"/>
      <c r="C1198" s="287"/>
      <c r="D1198" s="287"/>
      <c r="E1198" s="287"/>
      <c r="F1198" s="287"/>
    </row>
    <row r="1199" spans="1:6">
      <c r="A1199" s="287"/>
      <c r="B1199" s="287"/>
      <c r="C1199" s="287"/>
      <c r="D1199" s="287"/>
      <c r="E1199" s="287"/>
      <c r="F1199" s="287"/>
    </row>
    <row r="1200" spans="1:6">
      <c r="A1200" s="287"/>
      <c r="B1200" s="287"/>
      <c r="C1200" s="287"/>
      <c r="D1200" s="287"/>
      <c r="E1200" s="287"/>
      <c r="F1200" s="287"/>
    </row>
    <row r="1201" spans="1:6">
      <c r="A1201" s="272"/>
      <c r="B1201" s="272"/>
      <c r="C1201" s="287"/>
      <c r="D1201" s="287"/>
      <c r="E1201" s="287"/>
      <c r="F1201" s="287"/>
    </row>
    <row r="1202" spans="1:6">
      <c r="A1202" s="289"/>
      <c r="B1202" s="267"/>
      <c r="C1202" s="287"/>
      <c r="D1202" s="287"/>
      <c r="E1202" s="287"/>
      <c r="F1202" s="287"/>
    </row>
    <row r="1203" spans="1:6">
      <c r="A1203" s="289"/>
      <c r="B1203" s="267"/>
      <c r="C1203" s="294"/>
      <c r="D1203" s="287"/>
      <c r="E1203" s="287"/>
      <c r="F1203" s="287"/>
    </row>
    <row r="1204" spans="1:6">
      <c r="A1204" s="289"/>
      <c r="B1204" s="267"/>
      <c r="C1204" s="287"/>
      <c r="D1204" s="287"/>
      <c r="E1204" s="287"/>
      <c r="F1204" s="287"/>
    </row>
    <row r="1205" spans="1:6">
      <c r="A1205" s="289"/>
      <c r="B1205" s="267"/>
      <c r="C1205" s="287"/>
      <c r="D1205" s="287"/>
      <c r="E1205" s="287"/>
      <c r="F1205" s="287"/>
    </row>
    <row r="1206" spans="1:6">
      <c r="A1206" s="287"/>
      <c r="B1206" s="295"/>
      <c r="C1206" s="287"/>
      <c r="D1206" s="287"/>
      <c r="E1206" s="287"/>
      <c r="F1206" s="287"/>
    </row>
    <row r="1207" spans="1:6">
      <c r="A1207" s="287"/>
      <c r="B1207" s="287"/>
      <c r="C1207" s="287"/>
      <c r="D1207" s="287"/>
      <c r="E1207" s="287"/>
      <c r="F1207" s="287"/>
    </row>
    <row r="1208" spans="1:6">
      <c r="A1208" s="287"/>
      <c r="B1208" s="287"/>
      <c r="C1208" s="287"/>
      <c r="D1208" s="287"/>
      <c r="E1208" s="287"/>
      <c r="F1208" s="287"/>
    </row>
    <row r="1209" spans="1:6">
      <c r="A1209" s="287"/>
      <c r="B1209" s="287"/>
      <c r="C1209" s="294"/>
      <c r="D1209" s="287"/>
      <c r="E1209" s="287"/>
      <c r="F1209" s="287"/>
    </row>
    <row r="1210" spans="1:6">
      <c r="A1210" s="272"/>
      <c r="B1210" s="272"/>
      <c r="C1210" s="287"/>
      <c r="D1210" s="287"/>
      <c r="E1210" s="287"/>
      <c r="F1210" s="287"/>
    </row>
    <row r="1211" spans="1:6">
      <c r="A1211" s="289"/>
      <c r="B1211" s="267"/>
      <c r="C1211" s="287"/>
      <c r="D1211" s="287"/>
      <c r="E1211" s="287"/>
      <c r="F1211" s="287"/>
    </row>
    <row r="1212" spans="1:6">
      <c r="A1212" s="289"/>
      <c r="B1212" s="295"/>
      <c r="C1212" s="290"/>
      <c r="D1212" s="290"/>
      <c r="E1212" s="290"/>
      <c r="F1212" s="287"/>
    </row>
    <row r="1213" spans="1:6">
      <c r="A1213" s="287"/>
      <c r="B1213" s="287"/>
      <c r="C1213" s="290"/>
      <c r="D1213" s="290"/>
      <c r="E1213" s="290"/>
      <c r="F1213" s="287"/>
    </row>
    <row r="1214" spans="1:6">
      <c r="A1214" s="287"/>
      <c r="B1214" s="287"/>
      <c r="C1214" s="288"/>
      <c r="D1214" s="288"/>
      <c r="E1214" s="288"/>
      <c r="F1214" s="288"/>
    </row>
    <row r="1215" spans="1:6">
      <c r="A1215" s="290"/>
      <c r="B1215" s="290"/>
      <c r="C1215" s="272"/>
      <c r="D1215" s="272"/>
      <c r="E1215" s="296"/>
      <c r="F1215" s="296"/>
    </row>
    <row r="1216" spans="1:6">
      <c r="A1216" s="290"/>
      <c r="B1216" s="290"/>
      <c r="C1216" s="267"/>
      <c r="D1216" s="267"/>
      <c r="E1216" s="296"/>
      <c r="F1216" s="296"/>
    </row>
    <row r="1217" spans="1:6">
      <c r="A1217" s="288"/>
      <c r="B1217" s="288"/>
      <c r="C1217" s="267"/>
      <c r="D1217" s="267"/>
      <c r="E1217" s="296"/>
      <c r="F1217" s="296"/>
    </row>
    <row r="1218" spans="1:6">
      <c r="A1218" s="272"/>
      <c r="B1218" s="272"/>
      <c r="C1218" s="267"/>
      <c r="D1218" s="267"/>
      <c r="E1218" s="296"/>
      <c r="F1218" s="296"/>
    </row>
    <row r="1219" spans="1:6">
      <c r="A1219" s="272"/>
      <c r="B1219" s="267"/>
      <c r="C1219" s="267"/>
      <c r="D1219" s="267"/>
      <c r="E1219" s="296"/>
      <c r="F1219" s="296"/>
    </row>
    <row r="1220" spans="1:6">
      <c r="A1220" s="272"/>
      <c r="B1220" s="267"/>
      <c r="C1220" s="267"/>
      <c r="D1220" s="267"/>
      <c r="E1220" s="296"/>
      <c r="F1220" s="296"/>
    </row>
    <row r="1221" spans="1:6">
      <c r="A1221" s="272"/>
      <c r="B1221" s="267"/>
      <c r="C1221" s="267"/>
      <c r="D1221" s="267"/>
      <c r="E1221" s="296"/>
      <c r="F1221" s="296"/>
    </row>
    <row r="1222" spans="1:6">
      <c r="A1222" s="272"/>
      <c r="B1222" s="267"/>
      <c r="C1222" s="296"/>
      <c r="D1222" s="295"/>
      <c r="E1222" s="294"/>
      <c r="F1222" s="296"/>
    </row>
    <row r="1223" spans="1:6">
      <c r="A1223" s="272"/>
      <c r="B1223" s="267"/>
      <c r="C1223" s="296"/>
      <c r="D1223" s="296"/>
      <c r="E1223" s="296"/>
      <c r="F1223" s="296"/>
    </row>
    <row r="1224" spans="1:6">
      <c r="A1224" s="272"/>
      <c r="B1224" s="267"/>
      <c r="C1224" s="290"/>
      <c r="D1224" s="290"/>
      <c r="E1224" s="290"/>
      <c r="F1224" s="287"/>
    </row>
    <row r="1225" spans="1:6">
      <c r="A1225" s="272"/>
      <c r="B1225" s="272"/>
      <c r="C1225" s="290"/>
      <c r="D1225" s="290"/>
      <c r="E1225" s="290"/>
      <c r="F1225" s="287"/>
    </row>
    <row r="1226" spans="1:6">
      <c r="A1226" s="272"/>
      <c r="B1226" s="272"/>
      <c r="C1226" s="287"/>
      <c r="D1226" s="287"/>
      <c r="E1226" s="287"/>
      <c r="F1226" s="287"/>
    </row>
    <row r="1227" spans="1:6">
      <c r="A1227" s="290"/>
      <c r="B1227" s="290"/>
      <c r="C1227" s="272"/>
      <c r="D1227" s="272"/>
      <c r="E1227" s="288"/>
      <c r="F1227" s="288"/>
    </row>
    <row r="1228" spans="1:6">
      <c r="A1228" s="290"/>
      <c r="B1228" s="290"/>
      <c r="C1228" s="267"/>
      <c r="D1228" s="267"/>
      <c r="E1228" s="288"/>
      <c r="F1228" s="288"/>
    </row>
    <row r="1229" spans="1:6">
      <c r="A1229" s="287"/>
      <c r="B1229" s="287"/>
      <c r="C1229" s="267"/>
      <c r="D1229" s="267"/>
      <c r="E1229" s="288"/>
      <c r="F1229" s="288"/>
    </row>
    <row r="1230" spans="1:6">
      <c r="A1230" s="272"/>
      <c r="B1230" s="272"/>
      <c r="C1230" s="267"/>
      <c r="D1230" s="267"/>
      <c r="E1230" s="288"/>
      <c r="F1230" s="288"/>
    </row>
    <row r="1231" spans="1:6">
      <c r="A1231" s="289"/>
      <c r="B1231" s="267"/>
      <c r="C1231" s="267"/>
      <c r="D1231" s="267"/>
      <c r="E1231" s="288"/>
      <c r="F1231" s="288"/>
    </row>
    <row r="1232" spans="1:6">
      <c r="A1232" s="289"/>
      <c r="B1232" s="267"/>
      <c r="C1232" s="268"/>
      <c r="D1232" s="295"/>
      <c r="E1232" s="294"/>
      <c r="F1232" s="288"/>
    </row>
    <row r="1233" spans="1:12">
      <c r="A1233" s="289"/>
      <c r="B1233" s="267"/>
      <c r="C1233" s="288"/>
      <c r="D1233" s="288"/>
      <c r="E1233" s="288"/>
      <c r="F1233" s="288"/>
    </row>
    <row r="1234" spans="1:12">
      <c r="A1234" s="289"/>
      <c r="B1234" s="267"/>
      <c r="C1234" s="288"/>
      <c r="D1234" s="288"/>
      <c r="E1234" s="288"/>
      <c r="F1234" s="288"/>
    </row>
    <row r="1235" spans="1:12">
      <c r="A1235" s="288"/>
      <c r="B1235" s="269"/>
      <c r="C1235" s="288"/>
      <c r="D1235" s="288"/>
      <c r="E1235" s="288"/>
      <c r="F1235" s="288"/>
    </row>
    <row r="1236" spans="1:12">
      <c r="A1236" s="288"/>
      <c r="B1236" s="288"/>
      <c r="C1236" s="288"/>
      <c r="D1236" s="288"/>
      <c r="E1236" s="288"/>
      <c r="F1236" s="288"/>
    </row>
    <row r="1237" spans="1:12">
      <c r="A1237" s="287"/>
      <c r="B1237" s="287"/>
      <c r="C1237" s="295"/>
      <c r="D1237" s="294"/>
      <c r="E1237" s="288"/>
      <c r="F1237" s="288"/>
    </row>
    <row r="1238" spans="1:12">
      <c r="A1238" s="287"/>
      <c r="B1238" s="287"/>
      <c r="C1238" s="288"/>
      <c r="D1238" s="288"/>
      <c r="E1238" s="288"/>
      <c r="F1238" s="288"/>
    </row>
    <row r="1239" spans="1:12">
      <c r="A1239" s="287"/>
      <c r="B1239" s="287"/>
      <c r="C1239" s="288"/>
      <c r="D1239" s="288"/>
      <c r="E1239" s="288"/>
      <c r="F1239" s="288"/>
    </row>
    <row r="1240" spans="1:12">
      <c r="A1240" s="272"/>
      <c r="B1240" s="272"/>
      <c r="C1240" s="288"/>
      <c r="D1240" s="288"/>
      <c r="E1240" s="288"/>
      <c r="F1240" s="288"/>
    </row>
    <row r="1241" spans="1:12">
      <c r="A1241" s="287"/>
      <c r="B1241" s="287"/>
      <c r="C1241" s="288"/>
      <c r="D1241" s="288"/>
      <c r="E1241" s="288"/>
      <c r="F1241" s="288"/>
    </row>
    <row r="1242" spans="1:12">
      <c r="A1242" s="287"/>
      <c r="B1242" s="287"/>
      <c r="C1242" s="295"/>
      <c r="D1242" s="294"/>
      <c r="E1242" s="288"/>
      <c r="F1242" s="288"/>
    </row>
    <row r="1243" spans="1:12">
      <c r="A1243" s="287"/>
      <c r="B1243" s="287"/>
      <c r="C1243" s="288"/>
      <c r="D1243" s="288"/>
      <c r="E1243" s="288"/>
      <c r="F1243" s="288"/>
    </row>
    <row r="1244" spans="1:12">
      <c r="A1244" s="287"/>
      <c r="B1244" s="287"/>
      <c r="C1244" s="288"/>
      <c r="D1244" s="288"/>
      <c r="E1244" s="288"/>
      <c r="F1244" s="288"/>
    </row>
    <row r="1245" spans="1:12">
      <c r="A1245" s="272"/>
      <c r="B1245" s="272"/>
      <c r="C1245" s="297"/>
      <c r="D1245" s="297"/>
      <c r="E1245" s="297"/>
      <c r="F1245" s="298"/>
      <c r="G1245" s="243"/>
      <c r="H1245" s="243"/>
      <c r="I1245" s="243"/>
      <c r="J1245" s="243"/>
      <c r="K1245" s="243"/>
      <c r="L1245" s="243"/>
    </row>
    <row r="1246" spans="1:12">
      <c r="A1246" s="288"/>
      <c r="B1246" s="288"/>
      <c r="C1246" s="288"/>
      <c r="D1246" s="288"/>
      <c r="E1246" s="288"/>
      <c r="F1246" s="288"/>
    </row>
    <row r="1247" spans="1:12">
      <c r="A1247" s="287"/>
      <c r="B1247" s="287"/>
      <c r="C1247" s="288"/>
      <c r="D1247" s="288"/>
      <c r="E1247" s="288"/>
      <c r="F1247" s="288"/>
    </row>
    <row r="1248" spans="1:12">
      <c r="A1248" s="297"/>
      <c r="B1248" s="297"/>
      <c r="C1248" s="288"/>
      <c r="D1248" s="288"/>
      <c r="E1248" s="288"/>
      <c r="F1248" s="288"/>
    </row>
    <row r="1249" spans="1:6">
      <c r="A1249" s="288"/>
      <c r="B1249" s="288"/>
      <c r="C1249" s="288"/>
      <c r="D1249" s="288"/>
      <c r="E1249" s="288"/>
      <c r="F1249" s="288"/>
    </row>
    <row r="1250" spans="1:6">
      <c r="A1250" s="272"/>
      <c r="B1250" s="272"/>
      <c r="C1250" s="288"/>
      <c r="D1250" s="288"/>
      <c r="E1250" s="288"/>
      <c r="F1250" s="288"/>
    </row>
    <row r="1251" spans="1:6">
      <c r="A1251" s="272"/>
      <c r="B1251" s="267"/>
      <c r="C1251" s="294"/>
      <c r="D1251" s="288"/>
      <c r="E1251" s="288"/>
      <c r="F1251" s="288"/>
    </row>
    <row r="1252" spans="1:6">
      <c r="A1252" s="289"/>
      <c r="B1252" s="267"/>
      <c r="C1252" s="268"/>
      <c r="D1252" s="288"/>
      <c r="E1252" s="288"/>
      <c r="F1252" s="288"/>
    </row>
    <row r="1253" spans="1:6">
      <c r="A1253" s="289"/>
      <c r="B1253" s="267"/>
      <c r="C1253" s="287"/>
      <c r="D1253" s="287"/>
      <c r="E1253" s="287"/>
      <c r="F1253" s="287"/>
    </row>
    <row r="1254" spans="1:6">
      <c r="A1254" s="291"/>
      <c r="B1254" s="295"/>
      <c r="C1254" s="288"/>
      <c r="D1254" s="288"/>
      <c r="E1254" s="288"/>
      <c r="F1254" s="288"/>
    </row>
    <row r="1255" spans="1:6">
      <c r="A1255" s="291"/>
      <c r="B1255" s="269"/>
      <c r="C1255" s="295"/>
      <c r="D1255" s="294"/>
      <c r="E1255" s="288"/>
      <c r="F1255" s="288"/>
    </row>
    <row r="1256" spans="1:6">
      <c r="A1256" s="287"/>
      <c r="B1256" s="287"/>
      <c r="C1256" s="288"/>
      <c r="D1256" s="288"/>
      <c r="E1256" s="288"/>
      <c r="F1256" s="288"/>
    </row>
    <row r="1257" spans="1:6">
      <c r="A1257" s="288"/>
      <c r="B1257" s="288"/>
      <c r="C1257" s="297"/>
      <c r="D1257" s="288"/>
      <c r="E1257" s="288"/>
      <c r="F1257" s="288"/>
    </row>
    <row r="1258" spans="1:6">
      <c r="A1258" s="272"/>
      <c r="B1258" s="272"/>
      <c r="C1258" s="288"/>
      <c r="D1258" s="288"/>
      <c r="E1258" s="288"/>
      <c r="F1258" s="288"/>
    </row>
    <row r="1259" spans="1:6">
      <c r="A1259" s="272"/>
      <c r="B1259" s="267"/>
      <c r="C1259" s="288"/>
      <c r="D1259" s="288"/>
      <c r="E1259" s="288"/>
      <c r="F1259" s="288"/>
    </row>
    <row r="1260" spans="1:6">
      <c r="A1260" s="297"/>
      <c r="B1260" s="297"/>
      <c r="C1260" s="288"/>
      <c r="D1260" s="288"/>
      <c r="E1260" s="288"/>
      <c r="F1260" s="288"/>
    </row>
    <row r="1261" spans="1:6">
      <c r="A1261" s="288"/>
      <c r="B1261" s="288"/>
      <c r="C1261" s="288"/>
      <c r="D1261" s="288"/>
      <c r="E1261" s="288"/>
      <c r="F1261" s="288"/>
    </row>
    <row r="1262" spans="1:6">
      <c r="A1262" s="272"/>
      <c r="B1262" s="272"/>
      <c r="C1262" s="294"/>
      <c r="D1262" s="288"/>
      <c r="E1262" s="288"/>
      <c r="F1262" s="288"/>
    </row>
    <row r="1263" spans="1:6">
      <c r="A1263" s="272"/>
      <c r="B1263" s="267"/>
      <c r="C1263" s="288"/>
      <c r="D1263" s="288"/>
      <c r="E1263" s="288"/>
      <c r="F1263" s="288"/>
    </row>
    <row r="1264" spans="1:6">
      <c r="A1264" s="272"/>
      <c r="B1264" s="267"/>
      <c r="C1264" s="287"/>
      <c r="D1264" s="287"/>
      <c r="E1264" s="288"/>
      <c r="F1264" s="288"/>
    </row>
    <row r="1265" spans="1:6">
      <c r="A1265" s="291"/>
      <c r="B1265" s="295"/>
      <c r="C1265" s="288"/>
      <c r="D1265" s="288"/>
      <c r="E1265" s="288"/>
      <c r="F1265" s="288"/>
    </row>
    <row r="1266" spans="1:6">
      <c r="A1266" s="289"/>
      <c r="B1266" s="267"/>
      <c r="C1266" s="295"/>
      <c r="D1266" s="294"/>
      <c r="E1266" s="288"/>
      <c r="F1266" s="288"/>
    </row>
    <row r="1267" spans="1:6">
      <c r="A1267" s="287"/>
      <c r="B1267" s="287"/>
      <c r="C1267" s="288"/>
      <c r="D1267" s="288"/>
      <c r="E1267" s="288"/>
      <c r="F1267" s="288"/>
    </row>
    <row r="1268" spans="1:6">
      <c r="A1268" s="288"/>
      <c r="B1268" s="288"/>
      <c r="C1268" s="287"/>
      <c r="D1268" s="287"/>
      <c r="E1268" s="287"/>
      <c r="F1268" s="287"/>
    </row>
    <row r="1269" spans="1:6">
      <c r="A1269" s="272"/>
      <c r="B1269" s="272"/>
      <c r="C1269" s="288"/>
      <c r="D1269" s="288"/>
      <c r="E1269" s="288"/>
      <c r="F1269" s="288"/>
    </row>
    <row r="1270" spans="1:6">
      <c r="A1270" s="288"/>
      <c r="B1270" s="288"/>
      <c r="C1270" s="288"/>
      <c r="D1270" s="288"/>
      <c r="E1270" s="288"/>
      <c r="F1270" s="288"/>
    </row>
    <row r="1271" spans="1:6">
      <c r="A1271" s="287"/>
      <c r="B1271" s="287"/>
      <c r="C1271" s="288"/>
      <c r="D1271" s="288"/>
      <c r="E1271" s="288"/>
      <c r="F1271" s="288"/>
    </row>
    <row r="1272" spans="1:6">
      <c r="A1272" s="288"/>
      <c r="B1272" s="288"/>
      <c r="C1272" s="288"/>
      <c r="D1272" s="288"/>
      <c r="E1272" s="288"/>
      <c r="F1272" s="288"/>
    </row>
    <row r="1273" spans="1:6">
      <c r="A1273" s="272"/>
      <c r="B1273" s="272"/>
      <c r="C1273" s="288"/>
      <c r="D1273" s="288"/>
      <c r="E1273" s="288"/>
      <c r="F1273" s="288"/>
    </row>
    <row r="1274" spans="1:6">
      <c r="A1274" s="272"/>
      <c r="B1274" s="267"/>
      <c r="C1274" s="294"/>
      <c r="D1274" s="288"/>
      <c r="E1274" s="288"/>
      <c r="F1274" s="288"/>
    </row>
    <row r="1275" spans="1:6">
      <c r="A1275" s="272"/>
      <c r="B1275" s="267"/>
      <c r="C1275" s="288"/>
      <c r="D1275" s="288"/>
      <c r="E1275" s="288"/>
      <c r="F1275" s="288"/>
    </row>
    <row r="1276" spans="1:6">
      <c r="A1276" s="272"/>
      <c r="B1276" s="267"/>
      <c r="C1276" s="287"/>
      <c r="D1276" s="287"/>
      <c r="E1276" s="287"/>
      <c r="F1276" s="288"/>
    </row>
    <row r="1277" spans="1:6">
      <c r="A1277" s="291"/>
      <c r="B1277" s="295"/>
      <c r="C1277" s="288"/>
      <c r="D1277" s="288"/>
      <c r="E1277" s="288"/>
      <c r="F1277" s="288"/>
    </row>
    <row r="1278" spans="1:6">
      <c r="A1278" s="289"/>
      <c r="B1278" s="267"/>
      <c r="C1278" s="295"/>
      <c r="D1278" s="294"/>
      <c r="E1278" s="288"/>
      <c r="F1278" s="288"/>
    </row>
    <row r="1279" spans="1:6">
      <c r="A1279" s="287"/>
      <c r="B1279" s="287"/>
      <c r="C1279" s="288"/>
      <c r="D1279" s="288"/>
      <c r="E1279" s="288"/>
      <c r="F1279" s="288"/>
    </row>
    <row r="1280" spans="1:6">
      <c r="A1280" s="289"/>
      <c r="B1280" s="275"/>
      <c r="C1280" s="287"/>
      <c r="D1280" s="287"/>
      <c r="E1280" s="287"/>
      <c r="F1280" s="287"/>
    </row>
    <row r="1281" spans="1:6">
      <c r="A1281" s="272"/>
      <c r="B1281" s="272"/>
      <c r="C1281" s="268"/>
      <c r="D1281" s="288"/>
      <c r="E1281" s="288"/>
      <c r="F1281" s="288"/>
    </row>
    <row r="1282" spans="1:6">
      <c r="A1282" s="289"/>
      <c r="B1282" s="267"/>
      <c r="C1282" s="268"/>
      <c r="D1282" s="288"/>
      <c r="E1282" s="288"/>
      <c r="F1282" s="288"/>
    </row>
    <row r="1283" spans="1:6">
      <c r="A1283" s="287"/>
      <c r="B1283" s="287"/>
      <c r="C1283" s="268"/>
      <c r="D1283" s="288"/>
      <c r="E1283" s="288"/>
      <c r="F1283" s="288"/>
    </row>
    <row r="1284" spans="1:6">
      <c r="A1284" s="288"/>
      <c r="B1284" s="269"/>
      <c r="C1284" s="268"/>
      <c r="D1284" s="288"/>
      <c r="E1284" s="288"/>
      <c r="F1284" s="288"/>
    </row>
    <row r="1285" spans="1:6">
      <c r="A1285" s="272"/>
      <c r="B1285" s="272"/>
      <c r="C1285" s="268"/>
      <c r="D1285" s="288"/>
      <c r="E1285" s="288"/>
      <c r="F1285" s="288"/>
    </row>
    <row r="1286" spans="1:6">
      <c r="A1286" s="272"/>
      <c r="B1286" s="267"/>
      <c r="C1286" s="268"/>
      <c r="D1286" s="288"/>
      <c r="E1286" s="288"/>
      <c r="F1286" s="288"/>
    </row>
    <row r="1287" spans="1:6">
      <c r="A1287" s="272"/>
      <c r="B1287" s="267"/>
      <c r="C1287" s="268"/>
      <c r="D1287" s="288"/>
      <c r="E1287" s="288"/>
      <c r="F1287" s="288"/>
    </row>
    <row r="1288" spans="1:6">
      <c r="A1288" s="272"/>
      <c r="B1288" s="267"/>
      <c r="C1288" s="268"/>
      <c r="D1288" s="288"/>
      <c r="E1288" s="288"/>
      <c r="F1288" s="288"/>
    </row>
    <row r="1289" spans="1:6">
      <c r="A1289" s="272"/>
      <c r="B1289" s="267"/>
      <c r="C1289" s="287"/>
      <c r="D1289" s="287"/>
      <c r="E1289" s="287"/>
      <c r="F1289" s="287"/>
    </row>
    <row r="1290" spans="1:6">
      <c r="A1290" s="289"/>
      <c r="B1290" s="267"/>
      <c r="C1290" s="268"/>
      <c r="D1290" s="288"/>
      <c r="E1290" s="288"/>
      <c r="F1290" s="288"/>
    </row>
    <row r="1291" spans="1:6">
      <c r="A1291" s="289"/>
      <c r="B1291" s="267"/>
      <c r="C1291" s="294"/>
      <c r="D1291" s="288"/>
      <c r="E1291" s="288"/>
      <c r="F1291" s="288"/>
    </row>
  </sheetData>
  <mergeCells count="199">
    <mergeCell ref="A21:A24"/>
    <mergeCell ref="C21:C24"/>
    <mergeCell ref="D21:D24"/>
    <mergeCell ref="J21:J24"/>
    <mergeCell ref="A29:G29"/>
    <mergeCell ref="A25:A28"/>
    <mergeCell ref="C25:C28"/>
    <mergeCell ref="D25:D28"/>
    <mergeCell ref="H25:H28"/>
    <mergeCell ref="H8:H11"/>
    <mergeCell ref="H12:H15"/>
    <mergeCell ref="I8:I11"/>
    <mergeCell ref="I12:I15"/>
    <mergeCell ref="M21:M24"/>
    <mergeCell ref="M25:M28"/>
    <mergeCell ref="K21:K24"/>
    <mergeCell ref="K25:K28"/>
    <mergeCell ref="L25:L28"/>
    <mergeCell ref="I25:I28"/>
    <mergeCell ref="J25:J28"/>
    <mergeCell ref="L21:L24"/>
    <mergeCell ref="K12:K15"/>
    <mergeCell ref="M12:M15"/>
    <mergeCell ref="A32:D32"/>
    <mergeCell ref="F33:G33"/>
    <mergeCell ref="J12:J15"/>
    <mergeCell ref="H21:H24"/>
    <mergeCell ref="L12:L15"/>
    <mergeCell ref="A1:M1"/>
    <mergeCell ref="A6:D6"/>
    <mergeCell ref="F7:G7"/>
    <mergeCell ref="A8:A11"/>
    <mergeCell ref="C8:C11"/>
    <mergeCell ref="D8:D11"/>
    <mergeCell ref="K8:K11"/>
    <mergeCell ref="M8:M11"/>
    <mergeCell ref="J8:J11"/>
    <mergeCell ref="L8:L11"/>
    <mergeCell ref="A12:A15"/>
    <mergeCell ref="C12:C15"/>
    <mergeCell ref="D12:D15"/>
    <mergeCell ref="A19:D19"/>
    <mergeCell ref="F20:G20"/>
    <mergeCell ref="A17:G17"/>
    <mergeCell ref="I21:I24"/>
    <mergeCell ref="J34:J37"/>
    <mergeCell ref="K34:K37"/>
    <mergeCell ref="L34:L37"/>
    <mergeCell ref="M34:M37"/>
    <mergeCell ref="N34:N37"/>
    <mergeCell ref="A34:A37"/>
    <mergeCell ref="C34:C37"/>
    <mergeCell ref="D34:D37"/>
    <mergeCell ref="H34:H37"/>
    <mergeCell ref="I34:I37"/>
    <mergeCell ref="J38:J41"/>
    <mergeCell ref="K38:K41"/>
    <mergeCell ref="L38:L41"/>
    <mergeCell ref="M38:M41"/>
    <mergeCell ref="N38:N41"/>
    <mergeCell ref="A38:A41"/>
    <mergeCell ref="C38:C41"/>
    <mergeCell ref="D38:D41"/>
    <mergeCell ref="H38:H41"/>
    <mergeCell ref="I38:I41"/>
    <mergeCell ref="J42:J45"/>
    <mergeCell ref="K42:K45"/>
    <mergeCell ref="L42:L45"/>
    <mergeCell ref="M42:M45"/>
    <mergeCell ref="N42:N45"/>
    <mergeCell ref="A42:A45"/>
    <mergeCell ref="C42:C45"/>
    <mergeCell ref="D42:D45"/>
    <mergeCell ref="H42:H45"/>
    <mergeCell ref="I42:I45"/>
    <mergeCell ref="J46:J49"/>
    <mergeCell ref="K46:K49"/>
    <mergeCell ref="L46:L49"/>
    <mergeCell ref="M46:M49"/>
    <mergeCell ref="N46:N49"/>
    <mergeCell ref="A46:A49"/>
    <mergeCell ref="C46:C49"/>
    <mergeCell ref="D46:D49"/>
    <mergeCell ref="H46:H49"/>
    <mergeCell ref="I46:I49"/>
    <mergeCell ref="J50:J53"/>
    <mergeCell ref="K50:K53"/>
    <mergeCell ref="L50:L53"/>
    <mergeCell ref="M50:M53"/>
    <mergeCell ref="N50:N53"/>
    <mergeCell ref="A50:A53"/>
    <mergeCell ref="C50:C53"/>
    <mergeCell ref="D50:D53"/>
    <mergeCell ref="H50:H53"/>
    <mergeCell ref="I50:I53"/>
    <mergeCell ref="J54:J57"/>
    <mergeCell ref="K54:K57"/>
    <mergeCell ref="L54:L57"/>
    <mergeCell ref="M54:M57"/>
    <mergeCell ref="N54:N57"/>
    <mergeCell ref="A54:A57"/>
    <mergeCell ref="C54:C57"/>
    <mergeCell ref="D54:D57"/>
    <mergeCell ref="H54:H57"/>
    <mergeCell ref="I54:I57"/>
    <mergeCell ref="M61:M64"/>
    <mergeCell ref="N61:N64"/>
    <mergeCell ref="A61:A64"/>
    <mergeCell ref="C61:C64"/>
    <mergeCell ref="D61:D63"/>
    <mergeCell ref="H61:H64"/>
    <mergeCell ref="I61:I64"/>
    <mergeCell ref="J58:J60"/>
    <mergeCell ref="K58:K60"/>
    <mergeCell ref="L58:L60"/>
    <mergeCell ref="M58:M60"/>
    <mergeCell ref="N58:N60"/>
    <mergeCell ref="A58:A60"/>
    <mergeCell ref="C58:C60"/>
    <mergeCell ref="D58:D60"/>
    <mergeCell ref="H58:H60"/>
    <mergeCell ref="I58:I60"/>
    <mergeCell ref="A65:G65"/>
    <mergeCell ref="A67:D67"/>
    <mergeCell ref="F68:G68"/>
    <mergeCell ref="A69:A72"/>
    <mergeCell ref="C69:C72"/>
    <mergeCell ref="D69:D72"/>
    <mergeCell ref="J61:J64"/>
    <mergeCell ref="K61:K64"/>
    <mergeCell ref="L61:L64"/>
    <mergeCell ref="M69:M72"/>
    <mergeCell ref="N69:N72"/>
    <mergeCell ref="A73:A76"/>
    <mergeCell ref="C73:C76"/>
    <mergeCell ref="D73:D76"/>
    <mergeCell ref="H73:H76"/>
    <mergeCell ref="I73:I76"/>
    <mergeCell ref="J73:J76"/>
    <mergeCell ref="K73:K76"/>
    <mergeCell ref="L73:L76"/>
    <mergeCell ref="M73:M76"/>
    <mergeCell ref="N73:N76"/>
    <mergeCell ref="H69:H72"/>
    <mergeCell ref="I69:I72"/>
    <mergeCell ref="J69:J72"/>
    <mergeCell ref="K69:K72"/>
    <mergeCell ref="L69:L72"/>
    <mergeCell ref="J77:J80"/>
    <mergeCell ref="K77:K80"/>
    <mergeCell ref="L77:L80"/>
    <mergeCell ref="M77:M80"/>
    <mergeCell ref="N77:N80"/>
    <mergeCell ref="A77:A80"/>
    <mergeCell ref="C77:C80"/>
    <mergeCell ref="D77:D80"/>
    <mergeCell ref="H77:H80"/>
    <mergeCell ref="I77:I80"/>
    <mergeCell ref="J81:J84"/>
    <mergeCell ref="K81:K84"/>
    <mergeCell ref="L81:L84"/>
    <mergeCell ref="M81:M84"/>
    <mergeCell ref="N81:N84"/>
    <mergeCell ref="A81:A84"/>
    <mergeCell ref="C81:C84"/>
    <mergeCell ref="D81:D84"/>
    <mergeCell ref="H81:H84"/>
    <mergeCell ref="I81:I84"/>
    <mergeCell ref="J85:J88"/>
    <mergeCell ref="K85:K88"/>
    <mergeCell ref="L85:L88"/>
    <mergeCell ref="M85:M88"/>
    <mergeCell ref="N85:N88"/>
    <mergeCell ref="A85:A88"/>
    <mergeCell ref="C85:C88"/>
    <mergeCell ref="D85:D88"/>
    <mergeCell ref="H85:H88"/>
    <mergeCell ref="I85:I88"/>
    <mergeCell ref="J89:J91"/>
    <mergeCell ref="K89:K91"/>
    <mergeCell ref="L89:L91"/>
    <mergeCell ref="M89:M91"/>
    <mergeCell ref="N89:N91"/>
    <mergeCell ref="A89:A91"/>
    <mergeCell ref="C89:C91"/>
    <mergeCell ref="D89:D91"/>
    <mergeCell ref="H89:H91"/>
    <mergeCell ref="I89:I91"/>
    <mergeCell ref="A96:G96"/>
    <mergeCell ref="J92:J95"/>
    <mergeCell ref="K92:K95"/>
    <mergeCell ref="L92:L95"/>
    <mergeCell ref="M92:M95"/>
    <mergeCell ref="N92:N95"/>
    <mergeCell ref="A92:A95"/>
    <mergeCell ref="C92:C95"/>
    <mergeCell ref="D92:D95"/>
    <mergeCell ref="H92:H95"/>
    <mergeCell ref="I92:I95"/>
  </mergeCells>
  <printOptions horizontalCentered="1"/>
  <pageMargins left="0.19685039370078741" right="0.19685039370078741" top="0.59055118110236227" bottom="0.39370078740157483" header="0" footer="0"/>
  <pageSetup paperSize="9" scale="60" fitToHeight="2" orientation="landscape"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K86"/>
  <sheetViews>
    <sheetView view="pageBreakPreview" topLeftCell="A56" zoomScaleNormal="100" zoomScaleSheetLayoutView="100" workbookViewId="0">
      <selection activeCell="L65" sqref="L65"/>
    </sheetView>
  </sheetViews>
  <sheetFormatPr defaultRowHeight="13.2"/>
  <cols>
    <col min="1" max="1" width="10.8984375" style="57" customWidth="1"/>
    <col min="2" max="2" width="42.8984375" style="57" customWidth="1"/>
    <col min="3" max="3" width="18.59765625" style="57" customWidth="1"/>
    <col min="4" max="4" width="14.69921875" style="57" customWidth="1"/>
    <col min="5" max="6" width="14.09765625" style="57" customWidth="1"/>
    <col min="7" max="7" width="17.09765625" style="57" customWidth="1"/>
    <col min="8" max="10" width="14.09765625" style="57" hidden="1" customWidth="1"/>
    <col min="11" max="11" width="12.69921875" style="57" customWidth="1"/>
    <col min="12" max="256" width="8.796875" style="57"/>
    <col min="257" max="257" width="10.8984375" style="57" customWidth="1"/>
    <col min="258" max="258" width="42.8984375" style="57" customWidth="1"/>
    <col min="259" max="259" width="18.59765625" style="57" customWidth="1"/>
    <col min="260" max="260" width="14.69921875" style="57" customWidth="1"/>
    <col min="261" max="266" width="14.09765625" style="57" customWidth="1"/>
    <col min="267" max="267" width="12.69921875" style="57" customWidth="1"/>
    <col min="268" max="512" width="8.796875" style="57"/>
    <col min="513" max="513" width="10.8984375" style="57" customWidth="1"/>
    <col min="514" max="514" width="42.8984375" style="57" customWidth="1"/>
    <col min="515" max="515" width="18.59765625" style="57" customWidth="1"/>
    <col min="516" max="516" width="14.69921875" style="57" customWidth="1"/>
    <col min="517" max="522" width="14.09765625" style="57" customWidth="1"/>
    <col min="523" max="523" width="12.69921875" style="57" customWidth="1"/>
    <col min="524" max="768" width="8.796875" style="57"/>
    <col min="769" max="769" width="10.8984375" style="57" customWidth="1"/>
    <col min="770" max="770" width="42.8984375" style="57" customWidth="1"/>
    <col min="771" max="771" width="18.59765625" style="57" customWidth="1"/>
    <col min="772" max="772" width="14.69921875" style="57" customWidth="1"/>
    <col min="773" max="778" width="14.09765625" style="57" customWidth="1"/>
    <col min="779" max="779" width="12.69921875" style="57" customWidth="1"/>
    <col min="780" max="1024" width="8.796875" style="57"/>
    <col min="1025" max="1025" width="10.8984375" style="57" customWidth="1"/>
    <col min="1026" max="1026" width="42.8984375" style="57" customWidth="1"/>
    <col min="1027" max="1027" width="18.59765625" style="57" customWidth="1"/>
    <col min="1028" max="1028" width="14.69921875" style="57" customWidth="1"/>
    <col min="1029" max="1034" width="14.09765625" style="57" customWidth="1"/>
    <col min="1035" max="1035" width="12.69921875" style="57" customWidth="1"/>
    <col min="1036" max="1280" width="8.796875" style="57"/>
    <col min="1281" max="1281" width="10.8984375" style="57" customWidth="1"/>
    <col min="1282" max="1282" width="42.8984375" style="57" customWidth="1"/>
    <col min="1283" max="1283" width="18.59765625" style="57" customWidth="1"/>
    <col min="1284" max="1284" width="14.69921875" style="57" customWidth="1"/>
    <col min="1285" max="1290" width="14.09765625" style="57" customWidth="1"/>
    <col min="1291" max="1291" width="12.69921875" style="57" customWidth="1"/>
    <col min="1292" max="1536" width="8.796875" style="57"/>
    <col min="1537" max="1537" width="10.8984375" style="57" customWidth="1"/>
    <col min="1538" max="1538" width="42.8984375" style="57" customWidth="1"/>
    <col min="1539" max="1539" width="18.59765625" style="57" customWidth="1"/>
    <col min="1540" max="1540" width="14.69921875" style="57" customWidth="1"/>
    <col min="1541" max="1546" width="14.09765625" style="57" customWidth="1"/>
    <col min="1547" max="1547" width="12.69921875" style="57" customWidth="1"/>
    <col min="1548" max="1792" width="8.796875" style="57"/>
    <col min="1793" max="1793" width="10.8984375" style="57" customWidth="1"/>
    <col min="1794" max="1794" width="42.8984375" style="57" customWidth="1"/>
    <col min="1795" max="1795" width="18.59765625" style="57" customWidth="1"/>
    <col min="1796" max="1796" width="14.69921875" style="57" customWidth="1"/>
    <col min="1797" max="1802" width="14.09765625" style="57" customWidth="1"/>
    <col min="1803" max="1803" width="12.69921875" style="57" customWidth="1"/>
    <col min="1804" max="2048" width="8.796875" style="57"/>
    <col min="2049" max="2049" width="10.8984375" style="57" customWidth="1"/>
    <col min="2050" max="2050" width="42.8984375" style="57" customWidth="1"/>
    <col min="2051" max="2051" width="18.59765625" style="57" customWidth="1"/>
    <col min="2052" max="2052" width="14.69921875" style="57" customWidth="1"/>
    <col min="2053" max="2058" width="14.09765625" style="57" customWidth="1"/>
    <col min="2059" max="2059" width="12.69921875" style="57" customWidth="1"/>
    <col min="2060" max="2304" width="8.796875" style="57"/>
    <col min="2305" max="2305" width="10.8984375" style="57" customWidth="1"/>
    <col min="2306" max="2306" width="42.8984375" style="57" customWidth="1"/>
    <col min="2307" max="2307" width="18.59765625" style="57" customWidth="1"/>
    <col min="2308" max="2308" width="14.69921875" style="57" customWidth="1"/>
    <col min="2309" max="2314" width="14.09765625" style="57" customWidth="1"/>
    <col min="2315" max="2315" width="12.69921875" style="57" customWidth="1"/>
    <col min="2316" max="2560" width="8.796875" style="57"/>
    <col min="2561" max="2561" width="10.8984375" style="57" customWidth="1"/>
    <col min="2562" max="2562" width="42.8984375" style="57" customWidth="1"/>
    <col min="2563" max="2563" width="18.59765625" style="57" customWidth="1"/>
    <col min="2564" max="2564" width="14.69921875" style="57" customWidth="1"/>
    <col min="2565" max="2570" width="14.09765625" style="57" customWidth="1"/>
    <col min="2571" max="2571" width="12.69921875" style="57" customWidth="1"/>
    <col min="2572" max="2816" width="8.796875" style="57"/>
    <col min="2817" max="2817" width="10.8984375" style="57" customWidth="1"/>
    <col min="2818" max="2818" width="42.8984375" style="57" customWidth="1"/>
    <col min="2819" max="2819" width="18.59765625" style="57" customWidth="1"/>
    <col min="2820" max="2820" width="14.69921875" style="57" customWidth="1"/>
    <col min="2821" max="2826" width="14.09765625" style="57" customWidth="1"/>
    <col min="2827" max="2827" width="12.69921875" style="57" customWidth="1"/>
    <col min="2828" max="3072" width="8.796875" style="57"/>
    <col min="3073" max="3073" width="10.8984375" style="57" customWidth="1"/>
    <col min="3074" max="3074" width="42.8984375" style="57" customWidth="1"/>
    <col min="3075" max="3075" width="18.59765625" style="57" customWidth="1"/>
    <col min="3076" max="3076" width="14.69921875" style="57" customWidth="1"/>
    <col min="3077" max="3082" width="14.09765625" style="57" customWidth="1"/>
    <col min="3083" max="3083" width="12.69921875" style="57" customWidth="1"/>
    <col min="3084" max="3328" width="8.796875" style="57"/>
    <col min="3329" max="3329" width="10.8984375" style="57" customWidth="1"/>
    <col min="3330" max="3330" width="42.8984375" style="57" customWidth="1"/>
    <col min="3331" max="3331" width="18.59765625" style="57" customWidth="1"/>
    <col min="3332" max="3332" width="14.69921875" style="57" customWidth="1"/>
    <col min="3333" max="3338" width="14.09765625" style="57" customWidth="1"/>
    <col min="3339" max="3339" width="12.69921875" style="57" customWidth="1"/>
    <col min="3340" max="3584" width="8.796875" style="57"/>
    <col min="3585" max="3585" width="10.8984375" style="57" customWidth="1"/>
    <col min="3586" max="3586" width="42.8984375" style="57" customWidth="1"/>
    <col min="3587" max="3587" width="18.59765625" style="57" customWidth="1"/>
    <col min="3588" max="3588" width="14.69921875" style="57" customWidth="1"/>
    <col min="3589" max="3594" width="14.09765625" style="57" customWidth="1"/>
    <col min="3595" max="3595" width="12.69921875" style="57" customWidth="1"/>
    <col min="3596" max="3840" width="8.796875" style="57"/>
    <col min="3841" max="3841" width="10.8984375" style="57" customWidth="1"/>
    <col min="3842" max="3842" width="42.8984375" style="57" customWidth="1"/>
    <col min="3843" max="3843" width="18.59765625" style="57" customWidth="1"/>
    <col min="3844" max="3844" width="14.69921875" style="57" customWidth="1"/>
    <col min="3845" max="3850" width="14.09765625" style="57" customWidth="1"/>
    <col min="3851" max="3851" width="12.69921875" style="57" customWidth="1"/>
    <col min="3852" max="4096" width="8.796875" style="57"/>
    <col min="4097" max="4097" width="10.8984375" style="57" customWidth="1"/>
    <col min="4098" max="4098" width="42.8984375" style="57" customWidth="1"/>
    <col min="4099" max="4099" width="18.59765625" style="57" customWidth="1"/>
    <col min="4100" max="4100" width="14.69921875" style="57" customWidth="1"/>
    <col min="4101" max="4106" width="14.09765625" style="57" customWidth="1"/>
    <col min="4107" max="4107" width="12.69921875" style="57" customWidth="1"/>
    <col min="4108" max="4352" width="8.796875" style="57"/>
    <col min="4353" max="4353" width="10.8984375" style="57" customWidth="1"/>
    <col min="4354" max="4354" width="42.8984375" style="57" customWidth="1"/>
    <col min="4355" max="4355" width="18.59765625" style="57" customWidth="1"/>
    <col min="4356" max="4356" width="14.69921875" style="57" customWidth="1"/>
    <col min="4357" max="4362" width="14.09765625" style="57" customWidth="1"/>
    <col min="4363" max="4363" width="12.69921875" style="57" customWidth="1"/>
    <col min="4364" max="4608" width="8.796875" style="57"/>
    <col min="4609" max="4609" width="10.8984375" style="57" customWidth="1"/>
    <col min="4610" max="4610" width="42.8984375" style="57" customWidth="1"/>
    <col min="4611" max="4611" width="18.59765625" style="57" customWidth="1"/>
    <col min="4612" max="4612" width="14.69921875" style="57" customWidth="1"/>
    <col min="4613" max="4618" width="14.09765625" style="57" customWidth="1"/>
    <col min="4619" max="4619" width="12.69921875" style="57" customWidth="1"/>
    <col min="4620" max="4864" width="8.796875" style="57"/>
    <col min="4865" max="4865" width="10.8984375" style="57" customWidth="1"/>
    <col min="4866" max="4866" width="42.8984375" style="57" customWidth="1"/>
    <col min="4867" max="4867" width="18.59765625" style="57" customWidth="1"/>
    <col min="4868" max="4868" width="14.69921875" style="57" customWidth="1"/>
    <col min="4869" max="4874" width="14.09765625" style="57" customWidth="1"/>
    <col min="4875" max="4875" width="12.69921875" style="57" customWidth="1"/>
    <col min="4876" max="5120" width="8.796875" style="57"/>
    <col min="5121" max="5121" width="10.8984375" style="57" customWidth="1"/>
    <col min="5122" max="5122" width="42.8984375" style="57" customWidth="1"/>
    <col min="5123" max="5123" width="18.59765625" style="57" customWidth="1"/>
    <col min="5124" max="5124" width="14.69921875" style="57" customWidth="1"/>
    <col min="5125" max="5130" width="14.09765625" style="57" customWidth="1"/>
    <col min="5131" max="5131" width="12.69921875" style="57" customWidth="1"/>
    <col min="5132" max="5376" width="8.796875" style="57"/>
    <col min="5377" max="5377" width="10.8984375" style="57" customWidth="1"/>
    <col min="5378" max="5378" width="42.8984375" style="57" customWidth="1"/>
    <col min="5379" max="5379" width="18.59765625" style="57" customWidth="1"/>
    <col min="5380" max="5380" width="14.69921875" style="57" customWidth="1"/>
    <col min="5381" max="5386" width="14.09765625" style="57" customWidth="1"/>
    <col min="5387" max="5387" width="12.69921875" style="57" customWidth="1"/>
    <col min="5388" max="5632" width="8.796875" style="57"/>
    <col min="5633" max="5633" width="10.8984375" style="57" customWidth="1"/>
    <col min="5634" max="5634" width="42.8984375" style="57" customWidth="1"/>
    <col min="5635" max="5635" width="18.59765625" style="57" customWidth="1"/>
    <col min="5636" max="5636" width="14.69921875" style="57" customWidth="1"/>
    <col min="5637" max="5642" width="14.09765625" style="57" customWidth="1"/>
    <col min="5643" max="5643" width="12.69921875" style="57" customWidth="1"/>
    <col min="5644" max="5888" width="8.796875" style="57"/>
    <col min="5889" max="5889" width="10.8984375" style="57" customWidth="1"/>
    <col min="5890" max="5890" width="42.8984375" style="57" customWidth="1"/>
    <col min="5891" max="5891" width="18.59765625" style="57" customWidth="1"/>
    <col min="5892" max="5892" width="14.69921875" style="57" customWidth="1"/>
    <col min="5893" max="5898" width="14.09765625" style="57" customWidth="1"/>
    <col min="5899" max="5899" width="12.69921875" style="57" customWidth="1"/>
    <col min="5900" max="6144" width="8.796875" style="57"/>
    <col min="6145" max="6145" width="10.8984375" style="57" customWidth="1"/>
    <col min="6146" max="6146" width="42.8984375" style="57" customWidth="1"/>
    <col min="6147" max="6147" width="18.59765625" style="57" customWidth="1"/>
    <col min="6148" max="6148" width="14.69921875" style="57" customWidth="1"/>
    <col min="6149" max="6154" width="14.09765625" style="57" customWidth="1"/>
    <col min="6155" max="6155" width="12.69921875" style="57" customWidth="1"/>
    <col min="6156" max="6400" width="8.796875" style="57"/>
    <col min="6401" max="6401" width="10.8984375" style="57" customWidth="1"/>
    <col min="6402" max="6402" width="42.8984375" style="57" customWidth="1"/>
    <col min="6403" max="6403" width="18.59765625" style="57" customWidth="1"/>
    <col min="6404" max="6404" width="14.69921875" style="57" customWidth="1"/>
    <col min="6405" max="6410" width="14.09765625" style="57" customWidth="1"/>
    <col min="6411" max="6411" width="12.69921875" style="57" customWidth="1"/>
    <col min="6412" max="6656" width="8.796875" style="57"/>
    <col min="6657" max="6657" width="10.8984375" style="57" customWidth="1"/>
    <col min="6658" max="6658" width="42.8984375" style="57" customWidth="1"/>
    <col min="6659" max="6659" width="18.59765625" style="57" customWidth="1"/>
    <col min="6660" max="6660" width="14.69921875" style="57" customWidth="1"/>
    <col min="6661" max="6666" width="14.09765625" style="57" customWidth="1"/>
    <col min="6667" max="6667" width="12.69921875" style="57" customWidth="1"/>
    <col min="6668" max="6912" width="8.796875" style="57"/>
    <col min="6913" max="6913" width="10.8984375" style="57" customWidth="1"/>
    <col min="6914" max="6914" width="42.8984375" style="57" customWidth="1"/>
    <col min="6915" max="6915" width="18.59765625" style="57" customWidth="1"/>
    <col min="6916" max="6916" width="14.69921875" style="57" customWidth="1"/>
    <col min="6917" max="6922" width="14.09765625" style="57" customWidth="1"/>
    <col min="6923" max="6923" width="12.69921875" style="57" customWidth="1"/>
    <col min="6924" max="7168" width="8.796875" style="57"/>
    <col min="7169" max="7169" width="10.8984375" style="57" customWidth="1"/>
    <col min="7170" max="7170" width="42.8984375" style="57" customWidth="1"/>
    <col min="7171" max="7171" width="18.59765625" style="57" customWidth="1"/>
    <col min="7172" max="7172" width="14.69921875" style="57" customWidth="1"/>
    <col min="7173" max="7178" width="14.09765625" style="57" customWidth="1"/>
    <col min="7179" max="7179" width="12.69921875" style="57" customWidth="1"/>
    <col min="7180" max="7424" width="8.796875" style="57"/>
    <col min="7425" max="7425" width="10.8984375" style="57" customWidth="1"/>
    <col min="7426" max="7426" width="42.8984375" style="57" customWidth="1"/>
    <col min="7427" max="7427" width="18.59765625" style="57" customWidth="1"/>
    <col min="7428" max="7428" width="14.69921875" style="57" customWidth="1"/>
    <col min="7429" max="7434" width="14.09765625" style="57" customWidth="1"/>
    <col min="7435" max="7435" width="12.69921875" style="57" customWidth="1"/>
    <col min="7436" max="7680" width="8.796875" style="57"/>
    <col min="7681" max="7681" width="10.8984375" style="57" customWidth="1"/>
    <col min="7682" max="7682" width="42.8984375" style="57" customWidth="1"/>
    <col min="7683" max="7683" width="18.59765625" style="57" customWidth="1"/>
    <col min="7684" max="7684" width="14.69921875" style="57" customWidth="1"/>
    <col min="7685" max="7690" width="14.09765625" style="57" customWidth="1"/>
    <col min="7691" max="7691" width="12.69921875" style="57" customWidth="1"/>
    <col min="7692" max="7936" width="8.796875" style="57"/>
    <col min="7937" max="7937" width="10.8984375" style="57" customWidth="1"/>
    <col min="7938" max="7938" width="42.8984375" style="57" customWidth="1"/>
    <col min="7939" max="7939" width="18.59765625" style="57" customWidth="1"/>
    <col min="7940" max="7940" width="14.69921875" style="57" customWidth="1"/>
    <col min="7941" max="7946" width="14.09765625" style="57" customWidth="1"/>
    <col min="7947" max="7947" width="12.69921875" style="57" customWidth="1"/>
    <col min="7948" max="8192" width="8.796875" style="57"/>
    <col min="8193" max="8193" width="10.8984375" style="57" customWidth="1"/>
    <col min="8194" max="8194" width="42.8984375" style="57" customWidth="1"/>
    <col min="8195" max="8195" width="18.59765625" style="57" customWidth="1"/>
    <col min="8196" max="8196" width="14.69921875" style="57" customWidth="1"/>
    <col min="8197" max="8202" width="14.09765625" style="57" customWidth="1"/>
    <col min="8203" max="8203" width="12.69921875" style="57" customWidth="1"/>
    <col min="8204" max="8448" width="8.796875" style="57"/>
    <col min="8449" max="8449" width="10.8984375" style="57" customWidth="1"/>
    <col min="8450" max="8450" width="42.8984375" style="57" customWidth="1"/>
    <col min="8451" max="8451" width="18.59765625" style="57" customWidth="1"/>
    <col min="8452" max="8452" width="14.69921875" style="57" customWidth="1"/>
    <col min="8453" max="8458" width="14.09765625" style="57" customWidth="1"/>
    <col min="8459" max="8459" width="12.69921875" style="57" customWidth="1"/>
    <col min="8460" max="8704" width="8.796875" style="57"/>
    <col min="8705" max="8705" width="10.8984375" style="57" customWidth="1"/>
    <col min="8706" max="8706" width="42.8984375" style="57" customWidth="1"/>
    <col min="8707" max="8707" width="18.59765625" style="57" customWidth="1"/>
    <col min="8708" max="8708" width="14.69921875" style="57" customWidth="1"/>
    <col min="8709" max="8714" width="14.09765625" style="57" customWidth="1"/>
    <col min="8715" max="8715" width="12.69921875" style="57" customWidth="1"/>
    <col min="8716" max="8960" width="8.796875" style="57"/>
    <col min="8961" max="8961" width="10.8984375" style="57" customWidth="1"/>
    <col min="8962" max="8962" width="42.8984375" style="57" customWidth="1"/>
    <col min="8963" max="8963" width="18.59765625" style="57" customWidth="1"/>
    <col min="8964" max="8964" width="14.69921875" style="57" customWidth="1"/>
    <col min="8965" max="8970" width="14.09765625" style="57" customWidth="1"/>
    <col min="8971" max="8971" width="12.69921875" style="57" customWidth="1"/>
    <col min="8972" max="9216" width="8.796875" style="57"/>
    <col min="9217" max="9217" width="10.8984375" style="57" customWidth="1"/>
    <col min="9218" max="9218" width="42.8984375" style="57" customWidth="1"/>
    <col min="9219" max="9219" width="18.59765625" style="57" customWidth="1"/>
    <col min="9220" max="9220" width="14.69921875" style="57" customWidth="1"/>
    <col min="9221" max="9226" width="14.09765625" style="57" customWidth="1"/>
    <col min="9227" max="9227" width="12.69921875" style="57" customWidth="1"/>
    <col min="9228" max="9472" width="8.796875" style="57"/>
    <col min="9473" max="9473" width="10.8984375" style="57" customWidth="1"/>
    <col min="9474" max="9474" width="42.8984375" style="57" customWidth="1"/>
    <col min="9475" max="9475" width="18.59765625" style="57" customWidth="1"/>
    <col min="9476" max="9476" width="14.69921875" style="57" customWidth="1"/>
    <col min="9477" max="9482" width="14.09765625" style="57" customWidth="1"/>
    <col min="9483" max="9483" width="12.69921875" style="57" customWidth="1"/>
    <col min="9484" max="9728" width="8.796875" style="57"/>
    <col min="9729" max="9729" width="10.8984375" style="57" customWidth="1"/>
    <col min="9730" max="9730" width="42.8984375" style="57" customWidth="1"/>
    <col min="9731" max="9731" width="18.59765625" style="57" customWidth="1"/>
    <col min="9732" max="9732" width="14.69921875" style="57" customWidth="1"/>
    <col min="9733" max="9738" width="14.09765625" style="57" customWidth="1"/>
    <col min="9739" max="9739" width="12.69921875" style="57" customWidth="1"/>
    <col min="9740" max="9984" width="8.796875" style="57"/>
    <col min="9985" max="9985" width="10.8984375" style="57" customWidth="1"/>
    <col min="9986" max="9986" width="42.8984375" style="57" customWidth="1"/>
    <col min="9987" max="9987" width="18.59765625" style="57" customWidth="1"/>
    <col min="9988" max="9988" width="14.69921875" style="57" customWidth="1"/>
    <col min="9989" max="9994" width="14.09765625" style="57" customWidth="1"/>
    <col min="9995" max="9995" width="12.69921875" style="57" customWidth="1"/>
    <col min="9996" max="10240" width="8.796875" style="57"/>
    <col min="10241" max="10241" width="10.8984375" style="57" customWidth="1"/>
    <col min="10242" max="10242" width="42.8984375" style="57" customWidth="1"/>
    <col min="10243" max="10243" width="18.59765625" style="57" customWidth="1"/>
    <col min="10244" max="10244" width="14.69921875" style="57" customWidth="1"/>
    <col min="10245" max="10250" width="14.09765625" style="57" customWidth="1"/>
    <col min="10251" max="10251" width="12.69921875" style="57" customWidth="1"/>
    <col min="10252" max="10496" width="8.796875" style="57"/>
    <col min="10497" max="10497" width="10.8984375" style="57" customWidth="1"/>
    <col min="10498" max="10498" width="42.8984375" style="57" customWidth="1"/>
    <col min="10499" max="10499" width="18.59765625" style="57" customWidth="1"/>
    <col min="10500" max="10500" width="14.69921875" style="57" customWidth="1"/>
    <col min="10501" max="10506" width="14.09765625" style="57" customWidth="1"/>
    <col min="10507" max="10507" width="12.69921875" style="57" customWidth="1"/>
    <col min="10508" max="10752" width="8.796875" style="57"/>
    <col min="10753" max="10753" width="10.8984375" style="57" customWidth="1"/>
    <col min="10754" max="10754" width="42.8984375" style="57" customWidth="1"/>
    <col min="10755" max="10755" width="18.59765625" style="57" customWidth="1"/>
    <col min="10756" max="10756" width="14.69921875" style="57" customWidth="1"/>
    <col min="10757" max="10762" width="14.09765625" style="57" customWidth="1"/>
    <col min="10763" max="10763" width="12.69921875" style="57" customWidth="1"/>
    <col min="10764" max="11008" width="8.796875" style="57"/>
    <col min="11009" max="11009" width="10.8984375" style="57" customWidth="1"/>
    <col min="11010" max="11010" width="42.8984375" style="57" customWidth="1"/>
    <col min="11011" max="11011" width="18.59765625" style="57" customWidth="1"/>
    <col min="11012" max="11012" width="14.69921875" style="57" customWidth="1"/>
    <col min="11013" max="11018" width="14.09765625" style="57" customWidth="1"/>
    <col min="11019" max="11019" width="12.69921875" style="57" customWidth="1"/>
    <col min="11020" max="11264" width="8.796875" style="57"/>
    <col min="11265" max="11265" width="10.8984375" style="57" customWidth="1"/>
    <col min="11266" max="11266" width="42.8984375" style="57" customWidth="1"/>
    <col min="11267" max="11267" width="18.59765625" style="57" customWidth="1"/>
    <col min="11268" max="11268" width="14.69921875" style="57" customWidth="1"/>
    <col min="11269" max="11274" width="14.09765625" style="57" customWidth="1"/>
    <col min="11275" max="11275" width="12.69921875" style="57" customWidth="1"/>
    <col min="11276" max="11520" width="8.796875" style="57"/>
    <col min="11521" max="11521" width="10.8984375" style="57" customWidth="1"/>
    <col min="11522" max="11522" width="42.8984375" style="57" customWidth="1"/>
    <col min="11523" max="11523" width="18.59765625" style="57" customWidth="1"/>
    <col min="11524" max="11524" width="14.69921875" style="57" customWidth="1"/>
    <col min="11525" max="11530" width="14.09765625" style="57" customWidth="1"/>
    <col min="11531" max="11531" width="12.69921875" style="57" customWidth="1"/>
    <col min="11532" max="11776" width="8.796875" style="57"/>
    <col min="11777" max="11777" width="10.8984375" style="57" customWidth="1"/>
    <col min="11778" max="11778" width="42.8984375" style="57" customWidth="1"/>
    <col min="11779" max="11779" width="18.59765625" style="57" customWidth="1"/>
    <col min="11780" max="11780" width="14.69921875" style="57" customWidth="1"/>
    <col min="11781" max="11786" width="14.09765625" style="57" customWidth="1"/>
    <col min="11787" max="11787" width="12.69921875" style="57" customWidth="1"/>
    <col min="11788" max="12032" width="8.796875" style="57"/>
    <col min="12033" max="12033" width="10.8984375" style="57" customWidth="1"/>
    <col min="12034" max="12034" width="42.8984375" style="57" customWidth="1"/>
    <col min="12035" max="12035" width="18.59765625" style="57" customWidth="1"/>
    <col min="12036" max="12036" width="14.69921875" style="57" customWidth="1"/>
    <col min="12037" max="12042" width="14.09765625" style="57" customWidth="1"/>
    <col min="12043" max="12043" width="12.69921875" style="57" customWidth="1"/>
    <col min="12044" max="12288" width="8.796875" style="57"/>
    <col min="12289" max="12289" width="10.8984375" style="57" customWidth="1"/>
    <col min="12290" max="12290" width="42.8984375" style="57" customWidth="1"/>
    <col min="12291" max="12291" width="18.59765625" style="57" customWidth="1"/>
    <col min="12292" max="12292" width="14.69921875" style="57" customWidth="1"/>
    <col min="12293" max="12298" width="14.09765625" style="57" customWidth="1"/>
    <col min="12299" max="12299" width="12.69921875" style="57" customWidth="1"/>
    <col min="12300" max="12544" width="8.796875" style="57"/>
    <col min="12545" max="12545" width="10.8984375" style="57" customWidth="1"/>
    <col min="12546" max="12546" width="42.8984375" style="57" customWidth="1"/>
    <col min="12547" max="12547" width="18.59765625" style="57" customWidth="1"/>
    <col min="12548" max="12548" width="14.69921875" style="57" customWidth="1"/>
    <col min="12549" max="12554" width="14.09765625" style="57" customWidth="1"/>
    <col min="12555" max="12555" width="12.69921875" style="57" customWidth="1"/>
    <col min="12556" max="12800" width="8.796875" style="57"/>
    <col min="12801" max="12801" width="10.8984375" style="57" customWidth="1"/>
    <col min="12802" max="12802" width="42.8984375" style="57" customWidth="1"/>
    <col min="12803" max="12803" width="18.59765625" style="57" customWidth="1"/>
    <col min="12804" max="12804" width="14.69921875" style="57" customWidth="1"/>
    <col min="12805" max="12810" width="14.09765625" style="57" customWidth="1"/>
    <col min="12811" max="12811" width="12.69921875" style="57" customWidth="1"/>
    <col min="12812" max="13056" width="8.796875" style="57"/>
    <col min="13057" max="13057" width="10.8984375" style="57" customWidth="1"/>
    <col min="13058" max="13058" width="42.8984375" style="57" customWidth="1"/>
    <col min="13059" max="13059" width="18.59765625" style="57" customWidth="1"/>
    <col min="13060" max="13060" width="14.69921875" style="57" customWidth="1"/>
    <col min="13061" max="13066" width="14.09765625" style="57" customWidth="1"/>
    <col min="13067" max="13067" width="12.69921875" style="57" customWidth="1"/>
    <col min="13068" max="13312" width="8.796875" style="57"/>
    <col min="13313" max="13313" width="10.8984375" style="57" customWidth="1"/>
    <col min="13314" max="13314" width="42.8984375" style="57" customWidth="1"/>
    <col min="13315" max="13315" width="18.59765625" style="57" customWidth="1"/>
    <col min="13316" max="13316" width="14.69921875" style="57" customWidth="1"/>
    <col min="13317" max="13322" width="14.09765625" style="57" customWidth="1"/>
    <col min="13323" max="13323" width="12.69921875" style="57" customWidth="1"/>
    <col min="13324" max="13568" width="8.796875" style="57"/>
    <col min="13569" max="13569" width="10.8984375" style="57" customWidth="1"/>
    <col min="13570" max="13570" width="42.8984375" style="57" customWidth="1"/>
    <col min="13571" max="13571" width="18.59765625" style="57" customWidth="1"/>
    <col min="13572" max="13572" width="14.69921875" style="57" customWidth="1"/>
    <col min="13573" max="13578" width="14.09765625" style="57" customWidth="1"/>
    <col min="13579" max="13579" width="12.69921875" style="57" customWidth="1"/>
    <col min="13580" max="13824" width="8.796875" style="57"/>
    <col min="13825" max="13825" width="10.8984375" style="57" customWidth="1"/>
    <col min="13826" max="13826" width="42.8984375" style="57" customWidth="1"/>
    <col min="13827" max="13827" width="18.59765625" style="57" customWidth="1"/>
    <col min="13828" max="13828" width="14.69921875" style="57" customWidth="1"/>
    <col min="13829" max="13834" width="14.09765625" style="57" customWidth="1"/>
    <col min="13835" max="13835" width="12.69921875" style="57" customWidth="1"/>
    <col min="13836" max="14080" width="8.796875" style="57"/>
    <col min="14081" max="14081" width="10.8984375" style="57" customWidth="1"/>
    <col min="14082" max="14082" width="42.8984375" style="57" customWidth="1"/>
    <col min="14083" max="14083" width="18.59765625" style="57" customWidth="1"/>
    <col min="14084" max="14084" width="14.69921875" style="57" customWidth="1"/>
    <col min="14085" max="14090" width="14.09765625" style="57" customWidth="1"/>
    <col min="14091" max="14091" width="12.69921875" style="57" customWidth="1"/>
    <col min="14092" max="14336" width="8.796875" style="57"/>
    <col min="14337" max="14337" width="10.8984375" style="57" customWidth="1"/>
    <col min="14338" max="14338" width="42.8984375" style="57" customWidth="1"/>
    <col min="14339" max="14339" width="18.59765625" style="57" customWidth="1"/>
    <col min="14340" max="14340" width="14.69921875" style="57" customWidth="1"/>
    <col min="14341" max="14346" width="14.09765625" style="57" customWidth="1"/>
    <col min="14347" max="14347" width="12.69921875" style="57" customWidth="1"/>
    <col min="14348" max="14592" width="8.796875" style="57"/>
    <col min="14593" max="14593" width="10.8984375" style="57" customWidth="1"/>
    <col min="14594" max="14594" width="42.8984375" style="57" customWidth="1"/>
    <col min="14595" max="14595" width="18.59765625" style="57" customWidth="1"/>
    <col min="14596" max="14596" width="14.69921875" style="57" customWidth="1"/>
    <col min="14597" max="14602" width="14.09765625" style="57" customWidth="1"/>
    <col min="14603" max="14603" width="12.69921875" style="57" customWidth="1"/>
    <col min="14604" max="14848" width="8.796875" style="57"/>
    <col min="14849" max="14849" width="10.8984375" style="57" customWidth="1"/>
    <col min="14850" max="14850" width="42.8984375" style="57" customWidth="1"/>
    <col min="14851" max="14851" width="18.59765625" style="57" customWidth="1"/>
    <col min="14852" max="14852" width="14.69921875" style="57" customWidth="1"/>
    <col min="14853" max="14858" width="14.09765625" style="57" customWidth="1"/>
    <col min="14859" max="14859" width="12.69921875" style="57" customWidth="1"/>
    <col min="14860" max="15104" width="8.796875" style="57"/>
    <col min="15105" max="15105" width="10.8984375" style="57" customWidth="1"/>
    <col min="15106" max="15106" width="42.8984375" style="57" customWidth="1"/>
    <col min="15107" max="15107" width="18.59765625" style="57" customWidth="1"/>
    <col min="15108" max="15108" width="14.69921875" style="57" customWidth="1"/>
    <col min="15109" max="15114" width="14.09765625" style="57" customWidth="1"/>
    <col min="15115" max="15115" width="12.69921875" style="57" customWidth="1"/>
    <col min="15116" max="15360" width="8.796875" style="57"/>
    <col min="15361" max="15361" width="10.8984375" style="57" customWidth="1"/>
    <col min="15362" max="15362" width="42.8984375" style="57" customWidth="1"/>
    <col min="15363" max="15363" width="18.59765625" style="57" customWidth="1"/>
    <col min="15364" max="15364" width="14.69921875" style="57" customWidth="1"/>
    <col min="15365" max="15370" width="14.09765625" style="57" customWidth="1"/>
    <col min="15371" max="15371" width="12.69921875" style="57" customWidth="1"/>
    <col min="15372" max="15616" width="8.796875" style="57"/>
    <col min="15617" max="15617" width="10.8984375" style="57" customWidth="1"/>
    <col min="15618" max="15618" width="42.8984375" style="57" customWidth="1"/>
    <col min="15619" max="15619" width="18.59765625" style="57" customWidth="1"/>
    <col min="15620" max="15620" width="14.69921875" style="57" customWidth="1"/>
    <col min="15621" max="15626" width="14.09765625" style="57" customWidth="1"/>
    <col min="15627" max="15627" width="12.69921875" style="57" customWidth="1"/>
    <col min="15628" max="15872" width="8.796875" style="57"/>
    <col min="15873" max="15873" width="10.8984375" style="57" customWidth="1"/>
    <col min="15874" max="15874" width="42.8984375" style="57" customWidth="1"/>
    <col min="15875" max="15875" width="18.59765625" style="57" customWidth="1"/>
    <col min="15876" max="15876" width="14.69921875" style="57" customWidth="1"/>
    <col min="15877" max="15882" width="14.09765625" style="57" customWidth="1"/>
    <col min="15883" max="15883" width="12.69921875" style="57" customWidth="1"/>
    <col min="15884" max="16128" width="8.796875" style="57"/>
    <col min="16129" max="16129" width="10.8984375" style="57" customWidth="1"/>
    <col min="16130" max="16130" width="42.8984375" style="57" customWidth="1"/>
    <col min="16131" max="16131" width="18.59765625" style="57" customWidth="1"/>
    <col min="16132" max="16132" width="14.69921875" style="57" customWidth="1"/>
    <col min="16133" max="16138" width="14.09765625" style="57" customWidth="1"/>
    <col min="16139" max="16139" width="12.69921875" style="57" customWidth="1"/>
    <col min="16140" max="16384" width="8.796875" style="57"/>
  </cols>
  <sheetData>
    <row r="1" spans="1:11" ht="16.2" thickBot="1">
      <c r="A1" s="849" t="s">
        <v>203</v>
      </c>
      <c r="B1" s="850"/>
      <c r="C1" s="850"/>
      <c r="D1" s="850"/>
      <c r="E1" s="850"/>
      <c r="F1" s="850"/>
      <c r="G1" s="850"/>
      <c r="H1" s="850"/>
      <c r="I1" s="850"/>
      <c r="J1" s="851"/>
    </row>
    <row r="2" spans="1:11" ht="8.1" customHeight="1" thickBot="1">
      <c r="A2" s="66"/>
      <c r="B2" s="560"/>
      <c r="C2" s="561"/>
      <c r="D2" s="561"/>
      <c r="E2" s="560"/>
      <c r="F2" s="560"/>
      <c r="G2" s="560"/>
      <c r="H2" s="560"/>
      <c r="I2" s="560"/>
      <c r="J2" s="327"/>
    </row>
    <row r="3" spans="1:11" ht="15" customHeight="1" thickBot="1">
      <c r="A3" s="852" t="s">
        <v>204</v>
      </c>
      <c r="B3" s="853"/>
      <c r="C3" s="853"/>
      <c r="D3" s="853"/>
      <c r="E3" s="853"/>
      <c r="F3" s="853"/>
      <c r="G3" s="853"/>
      <c r="H3" s="853"/>
      <c r="I3" s="853"/>
      <c r="J3" s="854"/>
    </row>
    <row r="4" spans="1:11" ht="25.5" customHeight="1">
      <c r="A4" s="855" t="str">
        <f>'2 SALAS - 127V_BLOCOS'!A2:E2</f>
        <v>PREFEITURA: Prefeitura Municipal de Senhora dos Remédios - MG</v>
      </c>
      <c r="B4" s="856"/>
      <c r="C4" s="69" t="s">
        <v>642</v>
      </c>
      <c r="D4" s="857">
        <f>'2 SALAS - 127V_BLOCOS'!I326</f>
        <v>641488.82187368791</v>
      </c>
      <c r="E4" s="858"/>
      <c r="F4" s="859" t="str">
        <f>'2 SALAS - 127V_BLOCOS'!F3:I3</f>
        <v>DATA: 30/11/2023</v>
      </c>
      <c r="G4" s="860"/>
      <c r="H4" s="860"/>
      <c r="I4" s="860"/>
      <c r="J4" s="861"/>
    </row>
    <row r="5" spans="1:11" ht="44.4" customHeight="1" thickBot="1">
      <c r="A5" s="842" t="str">
        <f>'2 SALAS - 127V_BLOCOS'!A3:E3</f>
        <v>OBRA: REFORMA E AMPLIAÇÃO DA ESCOLA MUNICIPAL NOSSA SENHORA APARECIDA E ESCOLA MUNICIPAL CORONEL JOSÉ ELOI BENEDITO</v>
      </c>
      <c r="B5" s="843"/>
      <c r="C5" s="844" t="s">
        <v>202</v>
      </c>
      <c r="D5" s="845"/>
      <c r="E5" s="843"/>
      <c r="F5" s="846" t="s">
        <v>441</v>
      </c>
      <c r="G5" s="847"/>
      <c r="H5" s="847"/>
      <c r="I5" s="847"/>
      <c r="J5" s="848"/>
    </row>
    <row r="6" spans="1:11" ht="13.8" thickBot="1">
      <c r="A6" s="70" t="s">
        <v>12</v>
      </c>
      <c r="B6" s="71" t="s">
        <v>205</v>
      </c>
      <c r="C6" s="72" t="s">
        <v>206</v>
      </c>
      <c r="D6" s="72" t="s">
        <v>207</v>
      </c>
      <c r="E6" s="71" t="s">
        <v>208</v>
      </c>
      <c r="F6" s="73" t="s">
        <v>209</v>
      </c>
      <c r="G6" s="73" t="s">
        <v>210</v>
      </c>
      <c r="H6" s="73" t="s">
        <v>211</v>
      </c>
      <c r="I6" s="73" t="s">
        <v>319</v>
      </c>
      <c r="J6" s="328" t="s">
        <v>320</v>
      </c>
    </row>
    <row r="7" spans="1:11">
      <c r="A7" s="838">
        <v>1</v>
      </c>
      <c r="B7" s="840" t="str">
        <f>'2 SALAS - 127V_BLOCOS'!D9</f>
        <v>SERVIÇOS PRELIMINARES</v>
      </c>
      <c r="C7" s="74" t="s">
        <v>212</v>
      </c>
      <c r="D7" s="75">
        <f>D8/$D$68</f>
        <v>2.7430755914971869E-3</v>
      </c>
      <c r="E7" s="76">
        <v>1</v>
      </c>
      <c r="F7" s="76"/>
      <c r="G7" s="76"/>
      <c r="H7" s="76"/>
      <c r="I7" s="76"/>
      <c r="J7" s="329"/>
    </row>
    <row r="8" spans="1:11">
      <c r="A8" s="839"/>
      <c r="B8" s="841"/>
      <c r="C8" s="77" t="s">
        <v>213</v>
      </c>
      <c r="D8" s="78">
        <f>'2 SALAS - 127V_BLOCOS'!I11</f>
        <v>1759.6523295000002</v>
      </c>
      <c r="E8" s="78">
        <f>E7*D8</f>
        <v>1759.6523295000002</v>
      </c>
      <c r="F8" s="78"/>
      <c r="G8" s="78"/>
      <c r="H8" s="78"/>
      <c r="I8" s="78"/>
      <c r="J8" s="330"/>
    </row>
    <row r="9" spans="1:11">
      <c r="A9" s="827">
        <v>2</v>
      </c>
      <c r="B9" s="837" t="str">
        <f>'2 SALAS - 127V_BLOCOS'!D13</f>
        <v>MOVIMENTO DE TERRA PARA FUNDAÇÕES</v>
      </c>
      <c r="C9" s="79" t="s">
        <v>212</v>
      </c>
      <c r="D9" s="80">
        <f>D10/$D$68</f>
        <v>1.479037177472159E-3</v>
      </c>
      <c r="E9" s="81">
        <v>1</v>
      </c>
      <c r="F9" s="81"/>
      <c r="G9" s="81"/>
      <c r="H9" s="81"/>
      <c r="I9" s="81"/>
      <c r="J9" s="331"/>
      <c r="K9" s="82"/>
    </row>
    <row r="10" spans="1:11">
      <c r="A10" s="828"/>
      <c r="B10" s="830"/>
      <c r="C10" s="77" t="s">
        <v>213</v>
      </c>
      <c r="D10" s="83">
        <f>'2 SALAS - 127V_BLOCOS'!I17</f>
        <v>948.78581648399995</v>
      </c>
      <c r="E10" s="78">
        <f>E9*D10</f>
        <v>948.78581648399995</v>
      </c>
      <c r="F10" s="78"/>
      <c r="G10" s="78"/>
      <c r="H10" s="78"/>
      <c r="I10" s="78"/>
      <c r="J10" s="330"/>
    </row>
    <row r="11" spans="1:11">
      <c r="A11" s="827">
        <v>3</v>
      </c>
      <c r="B11" s="837" t="str">
        <f>'2 SALAS - 127V_BLOCOS'!D19</f>
        <v>FUNDAÇÕES</v>
      </c>
      <c r="C11" s="79" t="s">
        <v>212</v>
      </c>
      <c r="D11" s="80">
        <f>D12/$D$68</f>
        <v>1.3166723473103815E-2</v>
      </c>
      <c r="E11" s="81">
        <v>1</v>
      </c>
      <c r="F11" s="81"/>
      <c r="G11" s="81"/>
      <c r="H11" s="81"/>
      <c r="I11" s="81"/>
      <c r="J11" s="331"/>
      <c r="K11" s="82"/>
    </row>
    <row r="12" spans="1:11">
      <c r="A12" s="828"/>
      <c r="B12" s="830"/>
      <c r="C12" s="77" t="s">
        <v>213</v>
      </c>
      <c r="D12" s="83">
        <f>'2 SALAS - 127V_BLOCOS'!I29</f>
        <v>8446.3059286979988</v>
      </c>
      <c r="E12" s="78">
        <f>E11*D12</f>
        <v>8446.3059286979988</v>
      </c>
      <c r="F12" s="78"/>
      <c r="G12" s="78"/>
      <c r="H12" s="78"/>
      <c r="I12" s="78"/>
      <c r="J12" s="330"/>
    </row>
    <row r="13" spans="1:11">
      <c r="A13" s="827">
        <v>4</v>
      </c>
      <c r="B13" s="829" t="str">
        <f>'2 SALAS - 127V_BLOCOS'!D31</f>
        <v>SUPERESTRUTURA</v>
      </c>
      <c r="C13" s="79" t="s">
        <v>212</v>
      </c>
      <c r="D13" s="80">
        <f>D14/$D$68</f>
        <v>7.7480188551041967E-2</v>
      </c>
      <c r="E13" s="81">
        <v>0.6</v>
      </c>
      <c r="F13" s="81">
        <v>0.4</v>
      </c>
      <c r="G13" s="81"/>
      <c r="H13" s="81"/>
      <c r="I13" s="81"/>
      <c r="J13" s="331"/>
      <c r="K13" s="82"/>
    </row>
    <row r="14" spans="1:11">
      <c r="A14" s="828"/>
      <c r="B14" s="830"/>
      <c r="C14" s="77" t="s">
        <v>213</v>
      </c>
      <c r="D14" s="83">
        <f>'2 SALAS - 127V_BLOCOS'!I49</f>
        <v>49702.674872159114</v>
      </c>
      <c r="E14" s="78">
        <f>E13*D14</f>
        <v>29821.604923295468</v>
      </c>
      <c r="F14" s="78">
        <f>F13*D14</f>
        <v>19881.069948863646</v>
      </c>
      <c r="G14" s="78"/>
      <c r="H14" s="78"/>
      <c r="I14" s="78"/>
      <c r="J14" s="330"/>
    </row>
    <row r="15" spans="1:11">
      <c r="A15" s="827">
        <v>5</v>
      </c>
      <c r="B15" s="829" t="str">
        <f>'2 SALAS - 127V_BLOCOS'!D51</f>
        <v>SISTEMAS DE VEDAÇÃO VERTICAL</v>
      </c>
      <c r="C15" s="79" t="s">
        <v>212</v>
      </c>
      <c r="D15" s="80">
        <f>D16/$D$68</f>
        <v>1.0679583338123948E-2</v>
      </c>
      <c r="E15" s="81">
        <v>1</v>
      </c>
      <c r="F15" s="81"/>
      <c r="G15" s="81"/>
      <c r="H15" s="81"/>
      <c r="I15" s="81"/>
      <c r="J15" s="331"/>
      <c r="K15" s="82"/>
    </row>
    <row r="16" spans="1:11">
      <c r="A16" s="828"/>
      <c r="B16" s="830"/>
      <c r="C16" s="77" t="s">
        <v>213</v>
      </c>
      <c r="D16" s="83">
        <f>'2 SALAS - 127V_BLOCOS'!I54</f>
        <v>6850.8333336749993</v>
      </c>
      <c r="E16" s="78">
        <f>E15*D16</f>
        <v>6850.8333336749993</v>
      </c>
      <c r="F16" s="78"/>
      <c r="G16" s="78"/>
      <c r="H16" s="78"/>
      <c r="I16" s="78"/>
      <c r="J16" s="330"/>
    </row>
    <row r="17" spans="1:11">
      <c r="A17" s="827">
        <v>6</v>
      </c>
      <c r="B17" s="829" t="str">
        <f>'2 SALAS - 127V_BLOCOS'!D56</f>
        <v>ESQUADRIAS</v>
      </c>
      <c r="C17" s="79" t="s">
        <v>212</v>
      </c>
      <c r="D17" s="80">
        <f>D18/$D$68</f>
        <v>2.0460892661640893E-2</v>
      </c>
      <c r="E17" s="81"/>
      <c r="F17" s="81">
        <v>0.5</v>
      </c>
      <c r="G17" s="81">
        <v>0.5</v>
      </c>
      <c r="H17" s="81"/>
      <c r="I17" s="81"/>
      <c r="J17" s="331"/>
      <c r="K17" s="82"/>
    </row>
    <row r="18" spans="1:11">
      <c r="A18" s="828"/>
      <c r="B18" s="830"/>
      <c r="C18" s="77" t="s">
        <v>213</v>
      </c>
      <c r="D18" s="83">
        <f>'2 SALAS - 127V_BLOCOS'!I63</f>
        <v>13125.433928000002</v>
      </c>
      <c r="E18" s="78"/>
      <c r="F18" s="78">
        <f>F17*D18</f>
        <v>6562.7169640000011</v>
      </c>
      <c r="G18" s="78">
        <f>G17*D18</f>
        <v>6562.7169640000011</v>
      </c>
      <c r="H18" s="78"/>
      <c r="I18" s="78"/>
      <c r="J18" s="330"/>
    </row>
    <row r="19" spans="1:11">
      <c r="A19" s="827">
        <v>7</v>
      </c>
      <c r="B19" s="829" t="str">
        <f>'2 SALAS - 127V_BLOCOS'!D65</f>
        <v>SISTEMAS DE COBERTURA</v>
      </c>
      <c r="C19" s="79" t="s">
        <v>212</v>
      </c>
      <c r="D19" s="80">
        <f>D20/$D$68</f>
        <v>4.2824836463337929E-2</v>
      </c>
      <c r="E19" s="81"/>
      <c r="F19" s="81">
        <v>0.3</v>
      </c>
      <c r="G19" s="81">
        <v>0.7</v>
      </c>
      <c r="H19" s="81"/>
      <c r="I19" s="81"/>
      <c r="J19" s="331"/>
      <c r="K19" s="82"/>
    </row>
    <row r="20" spans="1:11">
      <c r="A20" s="828"/>
      <c r="B20" s="830"/>
      <c r="C20" s="77" t="s">
        <v>213</v>
      </c>
      <c r="D20" s="83">
        <f>'2 SALAS - 127V_BLOCOS'!I72</f>
        <v>27471.6538898</v>
      </c>
      <c r="E20" s="78"/>
      <c r="F20" s="78">
        <f>F19*D20</f>
        <v>8241.49616694</v>
      </c>
      <c r="G20" s="78">
        <f>G19*D20</f>
        <v>19230.15772286</v>
      </c>
      <c r="H20" s="78"/>
      <c r="I20" s="78"/>
      <c r="J20" s="330"/>
    </row>
    <row r="21" spans="1:11">
      <c r="A21" s="827">
        <v>8</v>
      </c>
      <c r="B21" s="829" t="str">
        <f>'2 SALAS - 127V_BLOCOS'!D74</f>
        <v>IMPERMEABILIZAÇÃO</v>
      </c>
      <c r="C21" s="79" t="s">
        <v>212</v>
      </c>
      <c r="D21" s="80">
        <f>D22/$D$68</f>
        <v>1.7820375547012929E-3</v>
      </c>
      <c r="E21" s="81">
        <v>1</v>
      </c>
      <c r="F21" s="81"/>
      <c r="G21" s="81"/>
      <c r="H21" s="81"/>
      <c r="I21" s="81"/>
      <c r="J21" s="331"/>
      <c r="K21" s="82"/>
    </row>
    <row r="22" spans="1:11" ht="15.75" customHeight="1">
      <c r="A22" s="828"/>
      <c r="B22" s="830"/>
      <c r="C22" s="77" t="s">
        <v>213</v>
      </c>
      <c r="D22" s="83">
        <f>'2 SALAS - 127V_BLOCOS'!I76</f>
        <v>1143.1571715</v>
      </c>
      <c r="E22" s="78">
        <f>E21*D22</f>
        <v>1143.1571715</v>
      </c>
      <c r="F22" s="78"/>
      <c r="G22" s="78"/>
      <c r="H22" s="78"/>
      <c r="I22" s="78"/>
      <c r="J22" s="330"/>
    </row>
    <row r="23" spans="1:11">
      <c r="A23" s="827">
        <v>9</v>
      </c>
      <c r="B23" s="829" t="str">
        <f>'2 SALAS - 127V_BLOCOS'!D78</f>
        <v>REVESTIMENTOS INTERNO E EXTERNO</v>
      </c>
      <c r="C23" s="79" t="s">
        <v>212</v>
      </c>
      <c r="D23" s="80">
        <f>D24/$D$68</f>
        <v>4.9268233537548951E-2</v>
      </c>
      <c r="E23" s="81"/>
      <c r="F23" s="81">
        <v>0.2</v>
      </c>
      <c r="G23" s="81">
        <v>0.8</v>
      </c>
      <c r="H23" s="81"/>
      <c r="I23" s="81"/>
      <c r="J23" s="331"/>
      <c r="K23" s="82"/>
    </row>
    <row r="24" spans="1:11">
      <c r="A24" s="828"/>
      <c r="B24" s="830"/>
      <c r="C24" s="77" t="s">
        <v>213</v>
      </c>
      <c r="D24" s="83">
        <f>'2 SALAS - 127V_BLOCOS'!I85</f>
        <v>31605.021087799996</v>
      </c>
      <c r="E24" s="78"/>
      <c r="F24" s="78">
        <f>F23*D24</f>
        <v>6321.0042175599992</v>
      </c>
      <c r="G24" s="78">
        <f>G23*D24</f>
        <v>25284.016870239997</v>
      </c>
      <c r="H24" s="78"/>
      <c r="I24" s="78"/>
      <c r="J24" s="330"/>
    </row>
    <row r="25" spans="1:11">
      <c r="A25" s="827">
        <v>10</v>
      </c>
      <c r="B25" s="829" t="str">
        <f>'2 SALAS - 127V_BLOCOS'!D87</f>
        <v>SISTEMAS DE PISOS</v>
      </c>
      <c r="C25" s="77" t="s">
        <v>212</v>
      </c>
      <c r="D25" s="80">
        <f>D26/$D$68</f>
        <v>3.5377815176255163E-2</v>
      </c>
      <c r="E25" s="81"/>
      <c r="F25" s="81">
        <v>0.6</v>
      </c>
      <c r="G25" s="81">
        <v>0.4</v>
      </c>
      <c r="H25" s="81"/>
      <c r="I25" s="81"/>
      <c r="J25" s="331"/>
      <c r="K25" s="82"/>
    </row>
    <row r="26" spans="1:11">
      <c r="A26" s="828"/>
      <c r="B26" s="830"/>
      <c r="C26" s="77" t="s">
        <v>213</v>
      </c>
      <c r="D26" s="78">
        <f>'2 SALAS - 127V_BLOCOS'!I97</f>
        <v>22694.472977881003</v>
      </c>
      <c r="E26" s="78"/>
      <c r="F26" s="78">
        <f>F25*D26</f>
        <v>13616.683786728601</v>
      </c>
      <c r="G26" s="78">
        <f>G25*D26</f>
        <v>9077.7891911524021</v>
      </c>
      <c r="H26" s="78"/>
      <c r="I26" s="78"/>
      <c r="J26" s="330"/>
    </row>
    <row r="27" spans="1:11" ht="13.2" customHeight="1">
      <c r="A27" s="827">
        <v>11</v>
      </c>
      <c r="B27" s="829" t="str">
        <f>'2 SALAS - 127V_BLOCOS'!D99</f>
        <v>PINTURAS E ACABAMENTOS</v>
      </c>
      <c r="C27" s="77" t="s">
        <v>212</v>
      </c>
      <c r="D27" s="80">
        <f>D28/$D$68</f>
        <v>2.4960024193270737E-2</v>
      </c>
      <c r="E27" s="81"/>
      <c r="F27" s="81"/>
      <c r="G27" s="81">
        <v>1</v>
      </c>
      <c r="H27" s="81"/>
      <c r="I27" s="81"/>
      <c r="J27" s="331"/>
      <c r="K27" s="82"/>
    </row>
    <row r="28" spans="1:11">
      <c r="A28" s="828"/>
      <c r="B28" s="830"/>
      <c r="C28" s="77" t="s">
        <v>213</v>
      </c>
      <c r="D28" s="78">
        <f>'2 SALAS - 127V_BLOCOS'!I105</f>
        <v>16011.576513679993</v>
      </c>
      <c r="E28" s="78"/>
      <c r="F28" s="78"/>
      <c r="G28" s="78">
        <f>G27*D28</f>
        <v>16011.576513679993</v>
      </c>
      <c r="H28" s="78"/>
      <c r="I28" s="78"/>
      <c r="J28" s="330"/>
    </row>
    <row r="29" spans="1:11">
      <c r="A29" s="827">
        <v>12</v>
      </c>
      <c r="B29" s="829" t="str">
        <f>'2 SALAS - 127V_BLOCOS'!D107</f>
        <v>INSTALAÇÃO ELÉTRICA - 127V</v>
      </c>
      <c r="C29" s="77" t="s">
        <v>212</v>
      </c>
      <c r="D29" s="80">
        <f>D30/$D$68</f>
        <v>1.4972574538315521E-2</v>
      </c>
      <c r="E29" s="81"/>
      <c r="F29" s="81">
        <v>0.9</v>
      </c>
      <c r="G29" s="81">
        <v>0.1</v>
      </c>
      <c r="H29" s="81"/>
      <c r="I29" s="81"/>
      <c r="J29" s="331"/>
      <c r="K29" s="82"/>
    </row>
    <row r="30" spans="1:11">
      <c r="A30" s="828"/>
      <c r="B30" s="830"/>
      <c r="C30" s="77" t="s">
        <v>213</v>
      </c>
      <c r="D30" s="83">
        <f>'2 SALAS - 127V_BLOCOS'!I130</f>
        <v>9604.7392010000003</v>
      </c>
      <c r="E30" s="78"/>
      <c r="F30" s="78">
        <f>F29*D30</f>
        <v>8644.265280900001</v>
      </c>
      <c r="G30" s="78">
        <f>G29*D30</f>
        <v>960.4739201000001</v>
      </c>
      <c r="H30" s="78"/>
      <c r="I30" s="78"/>
      <c r="J30" s="330"/>
    </row>
    <row r="31" spans="1:11">
      <c r="A31" s="827">
        <v>13</v>
      </c>
      <c r="B31" s="829" t="str">
        <f>'2 SALAS - 127V_BLOCOS'!D132</f>
        <v>SERVIÇOS COMPLEMENTARES</v>
      </c>
      <c r="C31" s="77" t="s">
        <v>212</v>
      </c>
      <c r="D31" s="80">
        <f>D32/$D$68</f>
        <v>9.3318402526719707E-4</v>
      </c>
      <c r="E31" s="81"/>
      <c r="F31" s="81"/>
      <c r="G31" s="81">
        <v>1</v>
      </c>
      <c r="H31" s="81"/>
      <c r="I31" s="81"/>
      <c r="J31" s="331"/>
      <c r="K31" s="82"/>
    </row>
    <row r="32" spans="1:11">
      <c r="A32" s="828"/>
      <c r="B32" s="830"/>
      <c r="C32" s="77" t="s">
        <v>213</v>
      </c>
      <c r="D32" s="83">
        <f>'2 SALAS - 127V_BLOCOS'!I135</f>
        <v>598.62712096000007</v>
      </c>
      <c r="E32" s="78"/>
      <c r="F32" s="78"/>
      <c r="G32" s="78">
        <f>G31*D32</f>
        <v>598.62712096000007</v>
      </c>
      <c r="H32" s="78"/>
      <c r="I32" s="78"/>
      <c r="J32" s="330"/>
    </row>
    <row r="33" spans="1:11">
      <c r="A33" s="827">
        <v>14</v>
      </c>
      <c r="B33" s="829" t="str">
        <f>'2 SALAS - 127V_BLOCOS'!D137</f>
        <v>SERVIÇOS FINAIS</v>
      </c>
      <c r="C33" s="77" t="s">
        <v>212</v>
      </c>
      <c r="D33" s="80">
        <f>D34/$D$68</f>
        <v>3.4362922432248475E-3</v>
      </c>
      <c r="E33" s="81"/>
      <c r="F33" s="81"/>
      <c r="G33" s="81">
        <v>1</v>
      </c>
      <c r="H33" s="81"/>
      <c r="I33" s="81"/>
      <c r="J33" s="331"/>
      <c r="K33" s="82"/>
    </row>
    <row r="34" spans="1:11" ht="13.8" thickBot="1">
      <c r="A34" s="828"/>
      <c r="B34" s="830"/>
      <c r="C34" s="77" t="s">
        <v>213</v>
      </c>
      <c r="D34" s="83">
        <f>'2 SALAS - 127V_BLOCOS'!I140</f>
        <v>2204.3430627199996</v>
      </c>
      <c r="E34" s="78"/>
      <c r="F34" s="78"/>
      <c r="G34" s="78">
        <f>G33*D34</f>
        <v>2204.3430627199996</v>
      </c>
      <c r="H34" s="78"/>
      <c r="I34" s="78"/>
      <c r="J34" s="330"/>
    </row>
    <row r="35" spans="1:11">
      <c r="A35" s="827">
        <v>15</v>
      </c>
      <c r="B35" s="829" t="str">
        <f>'2 SALAS - 127V_BLOCOS'!D145</f>
        <v>MOVIMENTO DE TERRA PARA FUNDAÇÕES</v>
      </c>
      <c r="C35" s="77" t="s">
        <v>212</v>
      </c>
      <c r="D35" s="80">
        <f>D36/$D$68</f>
        <v>3.6632647966276083E-3</v>
      </c>
      <c r="E35" s="81">
        <v>1</v>
      </c>
      <c r="F35" s="81"/>
      <c r="G35" s="81"/>
      <c r="H35" s="76"/>
      <c r="I35" s="76"/>
      <c r="J35" s="329"/>
    </row>
    <row r="36" spans="1:11">
      <c r="A36" s="828"/>
      <c r="B36" s="830"/>
      <c r="C36" s="77" t="s">
        <v>213</v>
      </c>
      <c r="D36" s="83">
        <f>'2 SALAS - 127V_BLOCOS'!I149</f>
        <v>2349.9434185999994</v>
      </c>
      <c r="E36" s="78">
        <f>E35*D36</f>
        <v>2349.9434185999994</v>
      </c>
      <c r="F36" s="78"/>
      <c r="G36" s="78"/>
      <c r="H36" s="78"/>
      <c r="I36" s="78"/>
      <c r="J36" s="330"/>
    </row>
    <row r="37" spans="1:11">
      <c r="A37" s="827">
        <v>16</v>
      </c>
      <c r="B37" s="837" t="str">
        <f>'2 SALAS - 127V_BLOCOS'!D151</f>
        <v>FUNDAÇÕES</v>
      </c>
      <c r="C37" s="79" t="s">
        <v>212</v>
      </c>
      <c r="D37" s="80">
        <f>D38/$D$68</f>
        <v>5.8020132925834023E-2</v>
      </c>
      <c r="E37" s="81">
        <v>1</v>
      </c>
      <c r="F37" s="81"/>
      <c r="G37" s="81"/>
      <c r="H37" s="81"/>
      <c r="I37" s="81"/>
      <c r="J37" s="331"/>
      <c r="K37" s="82"/>
    </row>
    <row r="38" spans="1:11">
      <c r="A38" s="828"/>
      <c r="B38" s="830"/>
      <c r="C38" s="77" t="s">
        <v>213</v>
      </c>
      <c r="D38" s="83">
        <f>'2 SALAS - 127V_BLOCOS'!I161</f>
        <v>37219.266715548038</v>
      </c>
      <c r="E38" s="78">
        <f>E37*D38</f>
        <v>37219.266715548038</v>
      </c>
      <c r="F38" s="78"/>
      <c r="G38" s="78"/>
      <c r="H38" s="78"/>
      <c r="I38" s="78"/>
      <c r="J38" s="330"/>
    </row>
    <row r="39" spans="1:11">
      <c r="A39" s="827">
        <v>17</v>
      </c>
      <c r="B39" s="837" t="str">
        <f>'2 SALAS - 127V_BLOCOS'!D163</f>
        <v>SUPERESTRUTURA</v>
      </c>
      <c r="C39" s="79" t="s">
        <v>212</v>
      </c>
      <c r="D39" s="80">
        <f>D40/$D$68</f>
        <v>0.19893120004012646</v>
      </c>
      <c r="E39" s="81">
        <v>0.6</v>
      </c>
      <c r="F39" s="81">
        <v>0.4</v>
      </c>
      <c r="G39" s="81"/>
      <c r="H39" s="81"/>
      <c r="I39" s="81"/>
      <c r="J39" s="331"/>
      <c r="K39" s="82"/>
    </row>
    <row r="40" spans="1:11">
      <c r="A40" s="828"/>
      <c r="B40" s="830"/>
      <c r="C40" s="77" t="s">
        <v>213</v>
      </c>
      <c r="D40" s="83">
        <f>'2 SALAS - 127V_BLOCOS'!I181</f>
        <v>127612.14114765965</v>
      </c>
      <c r="E40" s="78">
        <f>E39*D40</f>
        <v>76567.284688595784</v>
      </c>
      <c r="F40" s="78">
        <f>F39*D40</f>
        <v>51044.856459063863</v>
      </c>
      <c r="G40" s="78"/>
      <c r="H40" s="78"/>
      <c r="I40" s="78"/>
      <c r="J40" s="330"/>
    </row>
    <row r="41" spans="1:11">
      <c r="A41" s="827">
        <v>18</v>
      </c>
      <c r="B41" s="829" t="str">
        <f>'2 SALAS - 127V_BLOCOS'!D183</f>
        <v>SISTEMAS DE VEDAÇÃO VERTICAL</v>
      </c>
      <c r="C41" s="79" t="s">
        <v>212</v>
      </c>
      <c r="D41" s="80">
        <f>D42/$D$68</f>
        <v>1.9720986872770477E-2</v>
      </c>
      <c r="E41" s="81">
        <v>0.6</v>
      </c>
      <c r="F41" s="81">
        <v>0.4</v>
      </c>
      <c r="G41" s="81"/>
      <c r="H41" s="81"/>
      <c r="I41" s="81"/>
      <c r="J41" s="331"/>
      <c r="K41" s="82"/>
    </row>
    <row r="42" spans="1:11">
      <c r="A42" s="828"/>
      <c r="B42" s="830"/>
      <c r="C42" s="77" t="s">
        <v>213</v>
      </c>
      <c r="D42" s="83">
        <f>'2 SALAS - 127V_BLOCOS'!I186</f>
        <v>12650.792635199998</v>
      </c>
      <c r="E42" s="78">
        <f>E41*D42</f>
        <v>7590.4755811199984</v>
      </c>
      <c r="F42" s="78">
        <f>F41*D42</f>
        <v>5060.3170540799993</v>
      </c>
      <c r="G42" s="78"/>
      <c r="H42" s="78"/>
      <c r="I42" s="78"/>
      <c r="J42" s="330"/>
    </row>
    <row r="43" spans="1:11">
      <c r="A43" s="827">
        <v>19</v>
      </c>
      <c r="B43" s="829" t="str">
        <f>'2 SALAS - 127V_BLOCOS'!D188</f>
        <v>ESQUADRIAS</v>
      </c>
      <c r="C43" s="79" t="s">
        <v>212</v>
      </c>
      <c r="D43" s="80">
        <f>D44/$D$68</f>
        <v>5.8396052345205375E-2</v>
      </c>
      <c r="E43" s="81">
        <v>1</v>
      </c>
      <c r="F43" s="81"/>
      <c r="G43" s="81"/>
      <c r="H43" s="81"/>
      <c r="I43" s="81"/>
      <c r="J43" s="331"/>
      <c r="K43" s="82"/>
    </row>
    <row r="44" spans="1:11">
      <c r="A44" s="828"/>
      <c r="B44" s="830"/>
      <c r="C44" s="77" t="s">
        <v>213</v>
      </c>
      <c r="D44" s="83">
        <f>'2 SALAS - 127V_BLOCOS'!I199</f>
        <v>37460.414821000006</v>
      </c>
      <c r="E44" s="78">
        <f>E43*D44</f>
        <v>37460.414821000006</v>
      </c>
      <c r="F44" s="78"/>
      <c r="G44" s="78"/>
      <c r="H44" s="78"/>
      <c r="I44" s="78"/>
      <c r="J44" s="330"/>
    </row>
    <row r="45" spans="1:11">
      <c r="A45" s="827">
        <v>20</v>
      </c>
      <c r="B45" s="829" t="str">
        <f>'2 SALAS - 127V_BLOCOS'!D201</f>
        <v>SISTEMAS DE COBERTURA</v>
      </c>
      <c r="C45" s="79" t="s">
        <v>212</v>
      </c>
      <c r="D45" s="80">
        <f>D46/$D$68</f>
        <v>9.6490308105686526E-2</v>
      </c>
      <c r="E45" s="81"/>
      <c r="F45" s="81">
        <v>0.5</v>
      </c>
      <c r="G45" s="81">
        <v>0.5</v>
      </c>
      <c r="H45" s="81"/>
      <c r="I45" s="81"/>
      <c r="J45" s="331"/>
      <c r="K45" s="82"/>
    </row>
    <row r="46" spans="1:11">
      <c r="A46" s="828"/>
      <c r="B46" s="830"/>
      <c r="C46" s="77" t="s">
        <v>213</v>
      </c>
      <c r="D46" s="83">
        <f>'2 SALAS - 127V_BLOCOS'!I208</f>
        <v>61897.454068946005</v>
      </c>
      <c r="E46" s="78"/>
      <c r="F46" s="78">
        <f>F45*D46</f>
        <v>30948.727034473002</v>
      </c>
      <c r="G46" s="78">
        <f>G45*D46</f>
        <v>30948.727034473002</v>
      </c>
      <c r="H46" s="78"/>
      <c r="I46" s="78"/>
      <c r="J46" s="330"/>
    </row>
    <row r="47" spans="1:11">
      <c r="A47" s="827">
        <v>21</v>
      </c>
      <c r="B47" s="829" t="str">
        <f>'2 SALAS - 127V_BLOCOS'!D210</f>
        <v>IMPERMEABILIZAÇÃO</v>
      </c>
      <c r="C47" s="79" t="s">
        <v>212</v>
      </c>
      <c r="D47" s="80">
        <f>D48/$D$68</f>
        <v>3.7550908995797184E-3</v>
      </c>
      <c r="E47" s="81"/>
      <c r="F47" s="81">
        <v>0.3</v>
      </c>
      <c r="G47" s="81">
        <v>0.7</v>
      </c>
      <c r="H47" s="81"/>
      <c r="I47" s="81"/>
      <c r="J47" s="331"/>
      <c r="K47" s="82"/>
    </row>
    <row r="48" spans="1:11">
      <c r="A48" s="828"/>
      <c r="B48" s="830"/>
      <c r="C48" s="77" t="s">
        <v>213</v>
      </c>
      <c r="D48" s="83">
        <f>'2 SALAS - 127V_BLOCOS'!I212</f>
        <v>2408.8488372000006</v>
      </c>
      <c r="E48" s="78"/>
      <c r="F48" s="78">
        <f>F47*D48</f>
        <v>722.65465116000018</v>
      </c>
      <c r="G48" s="78">
        <f>G47*D48</f>
        <v>1686.1941860400004</v>
      </c>
      <c r="H48" s="78"/>
      <c r="I48" s="78"/>
      <c r="J48" s="330"/>
    </row>
    <row r="49" spans="1:11">
      <c r="A49" s="827">
        <v>22</v>
      </c>
      <c r="B49" s="829" t="str">
        <f>'2 SALAS - 127V_BLOCOS'!D214</f>
        <v>REVESTIMENTOS INTERNO E EXTERNO</v>
      </c>
      <c r="C49" s="79" t="s">
        <v>212</v>
      </c>
      <c r="D49" s="80">
        <f>D50/$D$68</f>
        <v>9.7321487969459705E-2</v>
      </c>
      <c r="E49" s="81"/>
      <c r="F49" s="81">
        <v>0.1</v>
      </c>
      <c r="G49" s="81">
        <v>0.9</v>
      </c>
      <c r="H49" s="81"/>
      <c r="I49" s="81"/>
      <c r="J49" s="331"/>
      <c r="K49" s="82"/>
    </row>
    <row r="50" spans="1:11" ht="15.75" customHeight="1">
      <c r="A50" s="828"/>
      <c r="B50" s="830"/>
      <c r="C50" s="77" t="s">
        <v>213</v>
      </c>
      <c r="D50" s="83">
        <f>'2 SALAS - 127V_BLOCOS'!I222</f>
        <v>62430.646660523002</v>
      </c>
      <c r="E50" s="78"/>
      <c r="F50" s="78">
        <f>F49*D50</f>
        <v>6243.0646660523007</v>
      </c>
      <c r="G50" s="78">
        <f>G49*D50</f>
        <v>56187.581994470704</v>
      </c>
      <c r="H50" s="78"/>
      <c r="I50" s="78"/>
      <c r="J50" s="330"/>
    </row>
    <row r="51" spans="1:11">
      <c r="A51" s="827">
        <v>23</v>
      </c>
      <c r="B51" s="829" t="str">
        <f>'2 SALAS - 127V_BLOCOS'!D224</f>
        <v>SISTEMAS DE PISOS</v>
      </c>
      <c r="C51" s="79" t="s">
        <v>212</v>
      </c>
      <c r="D51" s="80">
        <f>D52/$D$68</f>
        <v>6.5132533646951873E-2</v>
      </c>
      <c r="E51" s="81"/>
      <c r="F51" s="81">
        <v>0.7</v>
      </c>
      <c r="G51" s="81">
        <v>0.3</v>
      </c>
      <c r="H51" s="81"/>
      <c r="I51" s="81"/>
      <c r="J51" s="331"/>
      <c r="K51" s="82"/>
    </row>
    <row r="52" spans="1:11">
      <c r="A52" s="828"/>
      <c r="B52" s="830"/>
      <c r="C52" s="77" t="s">
        <v>213</v>
      </c>
      <c r="D52" s="83">
        <f>'2 SALAS - 127V_BLOCOS'!I234</f>
        <v>41781.792274831496</v>
      </c>
      <c r="E52" s="78"/>
      <c r="F52" s="78">
        <f>F51*D52</f>
        <v>29247.254592382043</v>
      </c>
      <c r="G52" s="78">
        <f>G51*D52</f>
        <v>12534.537682449449</v>
      </c>
      <c r="H52" s="78"/>
      <c r="I52" s="78"/>
      <c r="J52" s="330"/>
    </row>
    <row r="53" spans="1:11">
      <c r="A53" s="827">
        <v>24</v>
      </c>
      <c r="B53" s="829" t="str">
        <f>'2 SALAS - 127V_BLOCOS'!D236</f>
        <v>PINTURAS E ACABAMENTOS</v>
      </c>
      <c r="C53" s="77" t="s">
        <v>212</v>
      </c>
      <c r="D53" s="80">
        <f>D54/$D$68</f>
        <v>4.6027071612615357E-2</v>
      </c>
      <c r="E53" s="81"/>
      <c r="F53" s="81">
        <v>0.6</v>
      </c>
      <c r="G53" s="81">
        <v>0.4</v>
      </c>
      <c r="H53" s="81"/>
      <c r="I53" s="81"/>
      <c r="J53" s="331"/>
      <c r="K53" s="82"/>
    </row>
    <row r="54" spans="1:11">
      <c r="A54" s="828"/>
      <c r="B54" s="830"/>
      <c r="C54" s="77" t="s">
        <v>213</v>
      </c>
      <c r="D54" s="78">
        <f>'2 SALAS - 127V_BLOCOS'!I242</f>
        <v>29525.851943072492</v>
      </c>
      <c r="E54" s="78"/>
      <c r="F54" s="78">
        <f>F53*D54</f>
        <v>17715.511165843494</v>
      </c>
      <c r="G54" s="78">
        <f>G53*D54</f>
        <v>11810.340777228997</v>
      </c>
      <c r="H54" s="78"/>
      <c r="I54" s="78"/>
      <c r="J54" s="330"/>
    </row>
    <row r="55" spans="1:11" ht="13.2" customHeight="1">
      <c r="A55" s="827">
        <v>25</v>
      </c>
      <c r="B55" s="829" t="str">
        <f>'2 SALAS - 127V_BLOCOS'!D244</f>
        <v>INSTALAÇÃO HIDRÁULICA</v>
      </c>
      <c r="C55" s="77" t="s">
        <v>212</v>
      </c>
      <c r="D55" s="80">
        <f>D56/$D$68</f>
        <v>2.2227189802548988E-3</v>
      </c>
      <c r="E55" s="81">
        <v>0.4</v>
      </c>
      <c r="F55" s="81">
        <v>0.5</v>
      </c>
      <c r="G55" s="81">
        <v>0.1</v>
      </c>
      <c r="H55" s="81"/>
      <c r="I55" s="81"/>
      <c r="J55" s="331"/>
      <c r="K55" s="82"/>
    </row>
    <row r="56" spans="1:11">
      <c r="A56" s="828"/>
      <c r="B56" s="830"/>
      <c r="C56" s="77" t="s">
        <v>213</v>
      </c>
      <c r="D56" s="78">
        <f>'2 SALAS - 127V_BLOCOS'!I256</f>
        <v>1425.8493800000001</v>
      </c>
      <c r="E56" s="78">
        <f>E55*D56</f>
        <v>570.33975200000009</v>
      </c>
      <c r="F56" s="78">
        <f>F55*D56</f>
        <v>712.92469000000006</v>
      </c>
      <c r="G56" s="78">
        <f>G55*D56</f>
        <v>142.58493800000002</v>
      </c>
      <c r="H56" s="78"/>
      <c r="I56" s="78"/>
      <c r="J56" s="330"/>
    </row>
    <row r="57" spans="1:11">
      <c r="A57" s="827">
        <v>26</v>
      </c>
      <c r="B57" s="829" t="str">
        <f>'2 SALAS - 127V_BLOCOS'!D258</f>
        <v>INSTALAÇÃO SANITÁRIA</v>
      </c>
      <c r="C57" s="77" t="s">
        <v>212</v>
      </c>
      <c r="D57" s="80">
        <f>D58/$D$68</f>
        <v>3.8543849209688257E-3</v>
      </c>
      <c r="E57" s="81"/>
      <c r="F57" s="81">
        <v>0.9</v>
      </c>
      <c r="G57" s="81">
        <v>0.1</v>
      </c>
      <c r="H57" s="81"/>
      <c r="I57" s="81"/>
      <c r="J57" s="331"/>
      <c r="K57" s="82"/>
    </row>
    <row r="58" spans="1:11">
      <c r="A58" s="828"/>
      <c r="B58" s="830"/>
      <c r="C58" s="77" t="s">
        <v>213</v>
      </c>
      <c r="D58" s="83">
        <f>'2 SALAS - 127V_BLOCOS'!I269</f>
        <v>2472.5448419999998</v>
      </c>
      <c r="E58" s="78"/>
      <c r="F58" s="78">
        <f>F57*D58</f>
        <v>2225.2903578</v>
      </c>
      <c r="G58" s="78">
        <f>G57*D58</f>
        <v>247.25448419999998</v>
      </c>
      <c r="H58" s="78"/>
      <c r="I58" s="78"/>
      <c r="J58" s="330"/>
    </row>
    <row r="59" spans="1:11">
      <c r="A59" s="827">
        <v>27</v>
      </c>
      <c r="B59" s="829" t="str">
        <f>'2 SALAS - 127V_BLOCOS'!D271</f>
        <v>LOUÇAS, ACESSÓRIOS E METAIS</v>
      </c>
      <c r="C59" s="77" t="s">
        <v>212</v>
      </c>
      <c r="D59" s="80">
        <f>D60/$D$68</f>
        <v>6.1977904391027029E-3</v>
      </c>
      <c r="E59" s="81"/>
      <c r="F59" s="81"/>
      <c r="G59" s="81">
        <v>1</v>
      </c>
      <c r="H59" s="81"/>
      <c r="I59" s="81"/>
      <c r="J59" s="331"/>
      <c r="K59" s="82"/>
    </row>
    <row r="60" spans="1:11">
      <c r="A60" s="828"/>
      <c r="B60" s="830"/>
      <c r="C60" s="77" t="s">
        <v>213</v>
      </c>
      <c r="D60" s="83">
        <f>'2 SALAS - 127V_BLOCOS'!I282</f>
        <v>3975.8132869999999</v>
      </c>
      <c r="E60" s="78"/>
      <c r="F60" s="78"/>
      <c r="G60" s="78">
        <f>G59*D60</f>
        <v>3975.8132869999999</v>
      </c>
      <c r="H60" s="78"/>
      <c r="I60" s="78"/>
      <c r="J60" s="330"/>
    </row>
    <row r="61" spans="1:11">
      <c r="A61" s="827">
        <v>28</v>
      </c>
      <c r="B61" s="829" t="str">
        <f>'2 SALAS - 127V_BLOCOS'!D284</f>
        <v>INSTALAÇÃO ELÉTRICA - 127V</v>
      </c>
      <c r="C61" s="77" t="s">
        <v>212</v>
      </c>
      <c r="D61" s="80">
        <f>D62/$D$68</f>
        <v>3.3410916323137745E-2</v>
      </c>
      <c r="E61" s="81">
        <v>0.35</v>
      </c>
      <c r="F61" s="81">
        <v>0.35</v>
      </c>
      <c r="G61" s="81">
        <v>0.3</v>
      </c>
      <c r="H61" s="81"/>
      <c r="I61" s="81"/>
      <c r="J61" s="331"/>
      <c r="K61" s="82"/>
    </row>
    <row r="62" spans="1:11">
      <c r="A62" s="828"/>
      <c r="B62" s="830"/>
      <c r="C62" s="77" t="s">
        <v>213</v>
      </c>
      <c r="D62" s="83">
        <f>'2 SALAS - 127V_BLOCOS'!I312</f>
        <v>21432.72934985</v>
      </c>
      <c r="E62" s="78">
        <f>E61*D62</f>
        <v>7501.4552724474997</v>
      </c>
      <c r="F62" s="78">
        <f>F61*D62</f>
        <v>7501.4552724474997</v>
      </c>
      <c r="G62" s="78">
        <f>G61*D62</f>
        <v>6429.8188049549999</v>
      </c>
      <c r="H62" s="78"/>
      <c r="I62" s="78"/>
      <c r="J62" s="330"/>
    </row>
    <row r="63" spans="1:11">
      <c r="A63" s="827">
        <v>29</v>
      </c>
      <c r="B63" s="829" t="str">
        <f>'2 SALAS - 127V_BLOCOS'!D314</f>
        <v>SERVIÇOS COMPLEMENTARES</v>
      </c>
      <c r="C63" s="77" t="s">
        <v>212</v>
      </c>
      <c r="D63" s="80">
        <f>D64/$D$68</f>
        <v>2.4602124302498833E-3</v>
      </c>
      <c r="E63" s="81"/>
      <c r="F63" s="81"/>
      <c r="G63" s="81">
        <v>1</v>
      </c>
      <c r="H63" s="81"/>
      <c r="I63" s="81"/>
      <c r="J63" s="331"/>
      <c r="K63" s="82"/>
    </row>
    <row r="64" spans="1:11">
      <c r="A64" s="828"/>
      <c r="B64" s="830"/>
      <c r="C64" s="77" t="s">
        <v>213</v>
      </c>
      <c r="D64" s="83">
        <f>'2 SALAS - 127V_BLOCOS'!I317</f>
        <v>1578.1987734400002</v>
      </c>
      <c r="E64" s="78"/>
      <c r="F64" s="78"/>
      <c r="G64" s="78">
        <f>G63*D64</f>
        <v>1578.1987734400002</v>
      </c>
      <c r="H64" s="78"/>
      <c r="I64" s="78"/>
      <c r="J64" s="330"/>
    </row>
    <row r="65" spans="1:11">
      <c r="A65" s="827">
        <v>30</v>
      </c>
      <c r="B65" s="829" t="str">
        <f>'2 SALAS - 127V_BLOCOS'!D319</f>
        <v>SERVIÇOS FINAIS</v>
      </c>
      <c r="C65" s="77" t="s">
        <v>212</v>
      </c>
      <c r="D65" s="80">
        <f>D66/$D$68</f>
        <v>4.8313491666270338E-3</v>
      </c>
      <c r="E65" s="81"/>
      <c r="F65" s="81"/>
      <c r="G65" s="81">
        <v>1</v>
      </c>
      <c r="H65" s="81"/>
      <c r="I65" s="81"/>
      <c r="J65" s="331"/>
      <c r="K65" s="82"/>
    </row>
    <row r="66" spans="1:11">
      <c r="A66" s="828"/>
      <c r="B66" s="830"/>
      <c r="C66" s="77" t="s">
        <v>213</v>
      </c>
      <c r="D66" s="83">
        <f>'2 SALAS - 127V_BLOCOS'!I322</f>
        <v>3099.2564849599999</v>
      </c>
      <c r="E66" s="78"/>
      <c r="F66" s="78"/>
      <c r="G66" s="78">
        <f>G65*D66</f>
        <v>3099.2564849599999</v>
      </c>
      <c r="H66" s="78"/>
      <c r="I66" s="78"/>
      <c r="J66" s="330"/>
    </row>
    <row r="67" spans="1:11">
      <c r="A67" s="831" t="s">
        <v>214</v>
      </c>
      <c r="B67" s="832"/>
      <c r="C67" s="84" t="s">
        <v>212</v>
      </c>
      <c r="D67" s="85">
        <f>D33+D27+D25+D23+D21+D19+D17+D15+D13+D11+D9+D7+D31+D29</f>
        <v>0.2995644985248016</v>
      </c>
      <c r="E67" s="85">
        <f>E68/D68</f>
        <v>0.34019224078612892</v>
      </c>
      <c r="F67" s="85">
        <f>F68/$D$68</f>
        <v>0.3346734736253405</v>
      </c>
      <c r="G67" s="85">
        <f>G68/$D$68</f>
        <v>0.32513428558853047</v>
      </c>
      <c r="H67" s="85" t="e">
        <f>H68/$D$68</f>
        <v>#REF!</v>
      </c>
      <c r="I67" s="85" t="e">
        <f>I68/$D$68</f>
        <v>#REF!</v>
      </c>
      <c r="J67" s="332" t="e">
        <f>J68/$D$68</f>
        <v>#REF!</v>
      </c>
      <c r="K67" s="82"/>
    </row>
    <row r="68" spans="1:11" ht="13.8" thickBot="1">
      <c r="A68" s="833"/>
      <c r="B68" s="834"/>
      <c r="C68" s="86" t="s">
        <v>213</v>
      </c>
      <c r="D68" s="87">
        <f>D34+D28+D26+D24+D22+D20+D18+D16+D14+D12+D10+D8+D32+D30+D36+D38+D40+D42+D44+D46+D48+D50+D52+D54+D56+D58+D60+D62+D64+D66</f>
        <v>641488.82187368791</v>
      </c>
      <c r="E68" s="87">
        <f>E34+E28+E26+E24+E22+E20+E18+E16+E14+E12+E8+E10+E30+E32+E36+E38+E40+E42+E44+E56+E62</f>
        <v>218229.51975246379</v>
      </c>
      <c r="F68" s="87">
        <f>F34+F28+F26+F24+F22+F20+F18+F16+F14+F12+F8+F10+F30+F32+F42+F46+F48+F52+F54+F56+F58+F62+F40+F50</f>
        <v>214689.29230829445</v>
      </c>
      <c r="G68" s="87">
        <f>G34+G28+G26+G24+G22+G20+G18+G16+G14+G12+G8+G10+G30+G32+G46+G48+G50+G52+G54+G56+G58+G60+G62+G64+G66</f>
        <v>208570.00981292958</v>
      </c>
      <c r="H68" s="87" t="e">
        <f>H34+#REF!+H28+H26+H24+H22+H20+H18+H16+H14+H12+#REF!+H8+H10+#REF!+#REF!+H30+#REF!+H32+#REF!</f>
        <v>#REF!</v>
      </c>
      <c r="I68" s="87" t="e">
        <f>I34+#REF!+I28+I26+I24+I22+I20+I18+I16+I14+I12+#REF!+I8+I10+#REF!+#REF!+I30+#REF!+I32+#REF!</f>
        <v>#REF!</v>
      </c>
      <c r="J68" s="333" t="e">
        <f>J34+#REF!+J28+J26+J24+J22+J20+J18+J16+J14+J12+#REF!+J8+J10+#REF!+#REF!+J30+#REF!+J32+#REF!</f>
        <v>#REF!</v>
      </c>
      <c r="K68" s="89">
        <f>E68+F68+G68</f>
        <v>641488.82187368779</v>
      </c>
    </row>
    <row r="69" spans="1:11" ht="13.8" thickBot="1">
      <c r="A69" s="334"/>
      <c r="B69" s="335"/>
      <c r="C69" s="336"/>
      <c r="D69" s="336"/>
      <c r="E69" s="335"/>
      <c r="F69" s="335"/>
      <c r="G69" s="335"/>
      <c r="H69" s="335"/>
      <c r="I69" s="335"/>
      <c r="J69" s="337"/>
      <c r="K69" s="535"/>
    </row>
    <row r="70" spans="1:11" ht="25.2" customHeight="1">
      <c r="A70" s="562"/>
      <c r="B70" s="563"/>
      <c r="C70" s="563"/>
      <c r="D70" s="563"/>
      <c r="E70" s="563"/>
      <c r="F70" s="563"/>
      <c r="G70" s="563"/>
      <c r="H70" s="563"/>
      <c r="I70" s="563"/>
      <c r="J70" s="564"/>
    </row>
    <row r="71" spans="1:11">
      <c r="A71" s="562"/>
      <c r="B71" s="565"/>
      <c r="C71" s="563"/>
      <c r="D71" s="836"/>
      <c r="E71" s="836"/>
      <c r="F71" s="566"/>
      <c r="G71" s="566"/>
      <c r="H71" s="566"/>
      <c r="I71" s="566"/>
      <c r="J71" s="567"/>
    </row>
    <row r="72" spans="1:11" ht="13.2" customHeight="1">
      <c r="A72" s="568"/>
      <c r="B72" s="569" t="s">
        <v>200</v>
      </c>
      <c r="C72" s="561"/>
      <c r="D72" s="835" t="s">
        <v>215</v>
      </c>
      <c r="E72" s="835"/>
      <c r="F72" s="570"/>
      <c r="G72" s="571"/>
      <c r="H72" s="571"/>
      <c r="I72" s="571"/>
      <c r="J72" s="572"/>
    </row>
    <row r="73" spans="1:11">
      <c r="A73" s="573"/>
      <c r="B73" s="574"/>
      <c r="C73" s="561"/>
      <c r="D73" s="561"/>
      <c r="E73" s="560"/>
      <c r="F73" s="560"/>
      <c r="G73" s="560"/>
      <c r="H73" s="560"/>
      <c r="I73" s="560"/>
      <c r="J73" s="327"/>
    </row>
    <row r="74" spans="1:11" ht="22.95" customHeight="1">
      <c r="A74" s="573"/>
      <c r="B74" s="575"/>
      <c r="C74" s="561"/>
      <c r="D74" s="561"/>
      <c r="E74" s="560"/>
      <c r="F74" s="560"/>
      <c r="G74" s="560"/>
      <c r="H74" s="560"/>
      <c r="I74" s="560"/>
      <c r="J74" s="327"/>
    </row>
    <row r="75" spans="1:11">
      <c r="A75" s="573"/>
      <c r="B75" s="575"/>
      <c r="C75" s="561"/>
      <c r="D75" s="561"/>
      <c r="E75" s="560"/>
      <c r="F75" s="560"/>
      <c r="G75" s="560"/>
      <c r="H75" s="560"/>
      <c r="I75" s="560"/>
      <c r="J75" s="327"/>
    </row>
    <row r="76" spans="1:11">
      <c r="A76" s="576"/>
      <c r="B76" s="577"/>
      <c r="C76" s="578"/>
      <c r="D76" s="578"/>
      <c r="E76" s="579"/>
      <c r="F76" s="579"/>
      <c r="G76" s="579"/>
      <c r="H76" s="579"/>
      <c r="I76" s="579"/>
      <c r="J76" s="580"/>
    </row>
    <row r="77" spans="1:11">
      <c r="A77" s="576"/>
      <c r="B77" s="574" t="s">
        <v>201</v>
      </c>
      <c r="C77" s="578"/>
      <c r="D77" s="578"/>
      <c r="E77" s="579"/>
      <c r="F77" s="579"/>
      <c r="G77" s="579"/>
      <c r="H77" s="579"/>
      <c r="I77" s="579"/>
      <c r="J77" s="580"/>
    </row>
    <row r="78" spans="1:11" ht="13.8" thickBot="1">
      <c r="A78" s="581"/>
      <c r="B78" s="582"/>
      <c r="C78" s="583"/>
      <c r="D78" s="583"/>
      <c r="E78" s="584"/>
      <c r="F78" s="584"/>
      <c r="G78" s="584"/>
      <c r="H78" s="584"/>
      <c r="I78" s="584"/>
      <c r="J78" s="585"/>
    </row>
    <row r="79" spans="1:11" ht="13.8" thickBot="1">
      <c r="A79" s="586"/>
      <c r="B79" s="587"/>
      <c r="C79" s="588"/>
      <c r="D79" s="588"/>
      <c r="E79" s="589"/>
      <c r="F79" s="589"/>
      <c r="G79" s="589"/>
      <c r="H79" s="589"/>
      <c r="I79" s="589"/>
      <c r="J79" s="590"/>
    </row>
    <row r="80" spans="1:11">
      <c r="A80" s="67"/>
      <c r="B80" s="67"/>
      <c r="C80" s="68"/>
      <c r="D80" s="68"/>
      <c r="E80" s="67"/>
      <c r="F80" s="67"/>
      <c r="G80" s="67"/>
      <c r="H80" s="67"/>
      <c r="I80" s="67"/>
      <c r="J80" s="67"/>
    </row>
    <row r="81" spans="1:10">
      <c r="A81" s="67"/>
      <c r="B81" s="67"/>
      <c r="C81" s="68"/>
      <c r="D81" s="68"/>
      <c r="E81" s="67"/>
      <c r="F81" s="67"/>
      <c r="G81" s="67"/>
      <c r="H81" s="67"/>
      <c r="I81" s="67"/>
      <c r="J81" s="67"/>
    </row>
    <row r="82" spans="1:10">
      <c r="A82" s="67"/>
      <c r="B82" s="67"/>
      <c r="C82" s="68"/>
      <c r="D82" s="68"/>
      <c r="E82" s="67"/>
      <c r="F82" s="67"/>
      <c r="G82" s="67"/>
      <c r="H82" s="67"/>
      <c r="I82" s="67"/>
      <c r="J82" s="67"/>
    </row>
    <row r="83" spans="1:10">
      <c r="A83" s="67"/>
      <c r="B83" s="67"/>
      <c r="C83" s="68"/>
      <c r="D83" s="68"/>
      <c r="E83" s="67"/>
      <c r="F83" s="67"/>
      <c r="G83" s="88"/>
      <c r="H83" s="88"/>
      <c r="I83" s="88"/>
      <c r="J83" s="67"/>
    </row>
    <row r="84" spans="1:10">
      <c r="A84" s="67"/>
      <c r="B84" s="67"/>
      <c r="C84" s="68"/>
      <c r="D84" s="68"/>
      <c r="E84" s="67"/>
      <c r="F84" s="67"/>
      <c r="G84" s="67"/>
      <c r="H84" s="67"/>
      <c r="I84" s="67"/>
      <c r="J84" s="67"/>
    </row>
    <row r="85" spans="1:10">
      <c r="A85" s="67"/>
      <c r="B85" s="67"/>
      <c r="C85" s="68"/>
      <c r="D85" s="68"/>
      <c r="E85" s="67"/>
      <c r="F85" s="67"/>
      <c r="G85" s="67"/>
      <c r="H85" s="67"/>
      <c r="I85" s="67"/>
      <c r="J85" s="67"/>
    </row>
    <row r="86" spans="1:10">
      <c r="A86" s="67"/>
      <c r="B86" s="67"/>
      <c r="C86" s="68"/>
      <c r="D86" s="68"/>
      <c r="E86" s="67"/>
      <c r="F86" s="67"/>
      <c r="G86" s="67"/>
      <c r="H86" s="67"/>
      <c r="I86" s="67"/>
      <c r="J86" s="67"/>
    </row>
  </sheetData>
  <mergeCells count="71">
    <mergeCell ref="A5:B5"/>
    <mergeCell ref="C5:E5"/>
    <mergeCell ref="F5:J5"/>
    <mergeCell ref="A1:J1"/>
    <mergeCell ref="A3:J3"/>
    <mergeCell ref="A4:B4"/>
    <mergeCell ref="D4:E4"/>
    <mergeCell ref="F4:J4"/>
    <mergeCell ref="A7:A8"/>
    <mergeCell ref="B7:B8"/>
    <mergeCell ref="A9:A10"/>
    <mergeCell ref="B9:B10"/>
    <mergeCell ref="A11:A12"/>
    <mergeCell ref="B11:B12"/>
    <mergeCell ref="A13:A14"/>
    <mergeCell ref="B13:B14"/>
    <mergeCell ref="A15:A16"/>
    <mergeCell ref="B15:B16"/>
    <mergeCell ref="A17:A18"/>
    <mergeCell ref="B17:B18"/>
    <mergeCell ref="A19:A20"/>
    <mergeCell ref="B19:B20"/>
    <mergeCell ref="A21:A22"/>
    <mergeCell ref="B21:B22"/>
    <mergeCell ref="A23:A24"/>
    <mergeCell ref="B23:B24"/>
    <mergeCell ref="A25:A26"/>
    <mergeCell ref="B25:B26"/>
    <mergeCell ref="A27:A28"/>
    <mergeCell ref="B27:B28"/>
    <mergeCell ref="A33:A34"/>
    <mergeCell ref="B33:B34"/>
    <mergeCell ref="A67:B68"/>
    <mergeCell ref="B31:B32"/>
    <mergeCell ref="D72:E72"/>
    <mergeCell ref="A29:A30"/>
    <mergeCell ref="B29:B30"/>
    <mergeCell ref="A31:A32"/>
    <mergeCell ref="D71:E71"/>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49:A50"/>
    <mergeCell ref="B49:B50"/>
    <mergeCell ref="A51:A52"/>
    <mergeCell ref="B51:B52"/>
    <mergeCell ref="A53:A54"/>
    <mergeCell ref="B53:B54"/>
    <mergeCell ref="A55:A56"/>
    <mergeCell ref="B55:B56"/>
    <mergeCell ref="A57:A58"/>
    <mergeCell ref="B57:B58"/>
    <mergeCell ref="A59:A60"/>
    <mergeCell ref="B59:B60"/>
    <mergeCell ref="A61:A62"/>
    <mergeCell ref="B61:B62"/>
    <mergeCell ref="A63:A64"/>
    <mergeCell ref="B63:B64"/>
    <mergeCell ref="A65:A66"/>
    <mergeCell ref="B65:B66"/>
  </mergeCells>
  <printOptions horizontalCentered="1"/>
  <pageMargins left="0.19685039370078741" right="0.59055118110236227" top="0.59055118110236227" bottom="0.39370078740157483" header="0" footer="0"/>
  <pageSetup paperSize="9" scale="66" orientation="portrait" r:id="rId1"/>
  <drawing r:id="rId2"/>
</worksheet>
</file>

<file path=xl/worksheets/sheet6.xml><?xml version="1.0" encoding="utf-8"?>
<worksheet xmlns="http://schemas.openxmlformats.org/spreadsheetml/2006/main" xmlns:r="http://schemas.openxmlformats.org/officeDocument/2006/relationships">
  <dimension ref="A1:N1332"/>
  <sheetViews>
    <sheetView view="pageBreakPreview" topLeftCell="A4" zoomScale="60" zoomScaleNormal="100" workbookViewId="0">
      <selection activeCell="D18" sqref="D18"/>
    </sheetView>
  </sheetViews>
  <sheetFormatPr defaultColWidth="8.19921875" defaultRowHeight="14.4"/>
  <cols>
    <col min="1" max="11" width="16.8984375" style="339" customWidth="1"/>
    <col min="12" max="12" width="8.19921875" style="339"/>
    <col min="13" max="13" width="17.69921875" style="339" customWidth="1"/>
    <col min="14" max="14" width="16" style="339" customWidth="1"/>
    <col min="15" max="15" width="11.796875" style="339" customWidth="1"/>
    <col min="16" max="16" width="13.19921875" style="339" customWidth="1"/>
    <col min="17" max="256" width="8.19921875" style="339"/>
    <col min="257" max="267" width="16.8984375" style="339" customWidth="1"/>
    <col min="268" max="268" width="8.19921875" style="339"/>
    <col min="269" max="269" width="17.69921875" style="339" customWidth="1"/>
    <col min="270" max="270" width="16" style="339" customWidth="1"/>
    <col min="271" max="271" width="11.796875" style="339" customWidth="1"/>
    <col min="272" max="272" width="13.19921875" style="339" customWidth="1"/>
    <col min="273" max="512" width="8.19921875" style="339"/>
    <col min="513" max="523" width="16.8984375" style="339" customWidth="1"/>
    <col min="524" max="524" width="8.19921875" style="339"/>
    <col min="525" max="525" width="17.69921875" style="339" customWidth="1"/>
    <col min="526" max="526" width="16" style="339" customWidth="1"/>
    <col min="527" max="527" width="11.796875" style="339" customWidth="1"/>
    <col min="528" max="528" width="13.19921875" style="339" customWidth="1"/>
    <col min="529" max="768" width="8.19921875" style="339"/>
    <col min="769" max="779" width="16.8984375" style="339" customWidth="1"/>
    <col min="780" max="780" width="8.19921875" style="339"/>
    <col min="781" max="781" width="17.69921875" style="339" customWidth="1"/>
    <col min="782" max="782" width="16" style="339" customWidth="1"/>
    <col min="783" max="783" width="11.796875" style="339" customWidth="1"/>
    <col min="784" max="784" width="13.19921875" style="339" customWidth="1"/>
    <col min="785" max="1024" width="8.19921875" style="339"/>
    <col min="1025" max="1035" width="16.8984375" style="339" customWidth="1"/>
    <col min="1036" max="1036" width="8.19921875" style="339"/>
    <col min="1037" max="1037" width="17.69921875" style="339" customWidth="1"/>
    <col min="1038" max="1038" width="16" style="339" customWidth="1"/>
    <col min="1039" max="1039" width="11.796875" style="339" customWidth="1"/>
    <col min="1040" max="1040" width="13.19921875" style="339" customWidth="1"/>
    <col min="1041" max="1280" width="8.19921875" style="339"/>
    <col min="1281" max="1291" width="16.8984375" style="339" customWidth="1"/>
    <col min="1292" max="1292" width="8.19921875" style="339"/>
    <col min="1293" max="1293" width="17.69921875" style="339" customWidth="1"/>
    <col min="1294" max="1294" width="16" style="339" customWidth="1"/>
    <col min="1295" max="1295" width="11.796875" style="339" customWidth="1"/>
    <col min="1296" max="1296" width="13.19921875" style="339" customWidth="1"/>
    <col min="1297" max="1536" width="8.19921875" style="339"/>
    <col min="1537" max="1547" width="16.8984375" style="339" customWidth="1"/>
    <col min="1548" max="1548" width="8.19921875" style="339"/>
    <col min="1549" max="1549" width="17.69921875" style="339" customWidth="1"/>
    <col min="1550" max="1550" width="16" style="339" customWidth="1"/>
    <col min="1551" max="1551" width="11.796875" style="339" customWidth="1"/>
    <col min="1552" max="1552" width="13.19921875" style="339" customWidth="1"/>
    <col min="1553" max="1792" width="8.19921875" style="339"/>
    <col min="1793" max="1803" width="16.8984375" style="339" customWidth="1"/>
    <col min="1804" max="1804" width="8.19921875" style="339"/>
    <col min="1805" max="1805" width="17.69921875" style="339" customWidth="1"/>
    <col min="1806" max="1806" width="16" style="339" customWidth="1"/>
    <col min="1807" max="1807" width="11.796875" style="339" customWidth="1"/>
    <col min="1808" max="1808" width="13.19921875" style="339" customWidth="1"/>
    <col min="1809" max="2048" width="8.19921875" style="339"/>
    <col min="2049" max="2059" width="16.8984375" style="339" customWidth="1"/>
    <col min="2060" max="2060" width="8.19921875" style="339"/>
    <col min="2061" max="2061" width="17.69921875" style="339" customWidth="1"/>
    <col min="2062" max="2062" width="16" style="339" customWidth="1"/>
    <col min="2063" max="2063" width="11.796875" style="339" customWidth="1"/>
    <col min="2064" max="2064" width="13.19921875" style="339" customWidth="1"/>
    <col min="2065" max="2304" width="8.19921875" style="339"/>
    <col min="2305" max="2315" width="16.8984375" style="339" customWidth="1"/>
    <col min="2316" max="2316" width="8.19921875" style="339"/>
    <col min="2317" max="2317" width="17.69921875" style="339" customWidth="1"/>
    <col min="2318" max="2318" width="16" style="339" customWidth="1"/>
    <col min="2319" max="2319" width="11.796875" style="339" customWidth="1"/>
    <col min="2320" max="2320" width="13.19921875" style="339" customWidth="1"/>
    <col min="2321" max="2560" width="8.19921875" style="339"/>
    <col min="2561" max="2571" width="16.8984375" style="339" customWidth="1"/>
    <col min="2572" max="2572" width="8.19921875" style="339"/>
    <col min="2573" max="2573" width="17.69921875" style="339" customWidth="1"/>
    <col min="2574" max="2574" width="16" style="339" customWidth="1"/>
    <col min="2575" max="2575" width="11.796875" style="339" customWidth="1"/>
    <col min="2576" max="2576" width="13.19921875" style="339" customWidth="1"/>
    <col min="2577" max="2816" width="8.19921875" style="339"/>
    <col min="2817" max="2827" width="16.8984375" style="339" customWidth="1"/>
    <col min="2828" max="2828" width="8.19921875" style="339"/>
    <col min="2829" max="2829" width="17.69921875" style="339" customWidth="1"/>
    <col min="2830" max="2830" width="16" style="339" customWidth="1"/>
    <col min="2831" max="2831" width="11.796875" style="339" customWidth="1"/>
    <col min="2832" max="2832" width="13.19921875" style="339" customWidth="1"/>
    <col min="2833" max="3072" width="8.19921875" style="339"/>
    <col min="3073" max="3083" width="16.8984375" style="339" customWidth="1"/>
    <col min="3084" max="3084" width="8.19921875" style="339"/>
    <col min="3085" max="3085" width="17.69921875" style="339" customWidth="1"/>
    <col min="3086" max="3086" width="16" style="339" customWidth="1"/>
    <col min="3087" max="3087" width="11.796875" style="339" customWidth="1"/>
    <col min="3088" max="3088" width="13.19921875" style="339" customWidth="1"/>
    <col min="3089" max="3328" width="8.19921875" style="339"/>
    <col min="3329" max="3339" width="16.8984375" style="339" customWidth="1"/>
    <col min="3340" max="3340" width="8.19921875" style="339"/>
    <col min="3341" max="3341" width="17.69921875" style="339" customWidth="1"/>
    <col min="3342" max="3342" width="16" style="339" customWidth="1"/>
    <col min="3343" max="3343" width="11.796875" style="339" customWidth="1"/>
    <col min="3344" max="3344" width="13.19921875" style="339" customWidth="1"/>
    <col min="3345" max="3584" width="8.19921875" style="339"/>
    <col min="3585" max="3595" width="16.8984375" style="339" customWidth="1"/>
    <col min="3596" max="3596" width="8.19921875" style="339"/>
    <col min="3597" max="3597" width="17.69921875" style="339" customWidth="1"/>
    <col min="3598" max="3598" width="16" style="339" customWidth="1"/>
    <col min="3599" max="3599" width="11.796875" style="339" customWidth="1"/>
    <col min="3600" max="3600" width="13.19921875" style="339" customWidth="1"/>
    <col min="3601" max="3840" width="8.19921875" style="339"/>
    <col min="3841" max="3851" width="16.8984375" style="339" customWidth="1"/>
    <col min="3852" max="3852" width="8.19921875" style="339"/>
    <col min="3853" max="3853" width="17.69921875" style="339" customWidth="1"/>
    <col min="3854" max="3854" width="16" style="339" customWidth="1"/>
    <col min="3855" max="3855" width="11.796875" style="339" customWidth="1"/>
    <col min="3856" max="3856" width="13.19921875" style="339" customWidth="1"/>
    <col min="3857" max="4096" width="8.19921875" style="339"/>
    <col min="4097" max="4107" width="16.8984375" style="339" customWidth="1"/>
    <col min="4108" max="4108" width="8.19921875" style="339"/>
    <col min="4109" max="4109" width="17.69921875" style="339" customWidth="1"/>
    <col min="4110" max="4110" width="16" style="339" customWidth="1"/>
    <col min="4111" max="4111" width="11.796875" style="339" customWidth="1"/>
    <col min="4112" max="4112" width="13.19921875" style="339" customWidth="1"/>
    <col min="4113" max="4352" width="8.19921875" style="339"/>
    <col min="4353" max="4363" width="16.8984375" style="339" customWidth="1"/>
    <col min="4364" max="4364" width="8.19921875" style="339"/>
    <col min="4365" max="4365" width="17.69921875" style="339" customWidth="1"/>
    <col min="4366" max="4366" width="16" style="339" customWidth="1"/>
    <col min="4367" max="4367" width="11.796875" style="339" customWidth="1"/>
    <col min="4368" max="4368" width="13.19921875" style="339" customWidth="1"/>
    <col min="4369" max="4608" width="8.19921875" style="339"/>
    <col min="4609" max="4619" width="16.8984375" style="339" customWidth="1"/>
    <col min="4620" max="4620" width="8.19921875" style="339"/>
    <col min="4621" max="4621" width="17.69921875" style="339" customWidth="1"/>
    <col min="4622" max="4622" width="16" style="339" customWidth="1"/>
    <col min="4623" max="4623" width="11.796875" style="339" customWidth="1"/>
    <col min="4624" max="4624" width="13.19921875" style="339" customWidth="1"/>
    <col min="4625" max="4864" width="8.19921875" style="339"/>
    <col min="4865" max="4875" width="16.8984375" style="339" customWidth="1"/>
    <col min="4876" max="4876" width="8.19921875" style="339"/>
    <col min="4877" max="4877" width="17.69921875" style="339" customWidth="1"/>
    <col min="4878" max="4878" width="16" style="339" customWidth="1"/>
    <col min="4879" max="4879" width="11.796875" style="339" customWidth="1"/>
    <col min="4880" max="4880" width="13.19921875" style="339" customWidth="1"/>
    <col min="4881" max="5120" width="8.19921875" style="339"/>
    <col min="5121" max="5131" width="16.8984375" style="339" customWidth="1"/>
    <col min="5132" max="5132" width="8.19921875" style="339"/>
    <col min="5133" max="5133" width="17.69921875" style="339" customWidth="1"/>
    <col min="5134" max="5134" width="16" style="339" customWidth="1"/>
    <col min="5135" max="5135" width="11.796875" style="339" customWidth="1"/>
    <col min="5136" max="5136" width="13.19921875" style="339" customWidth="1"/>
    <col min="5137" max="5376" width="8.19921875" style="339"/>
    <col min="5377" max="5387" width="16.8984375" style="339" customWidth="1"/>
    <col min="5388" max="5388" width="8.19921875" style="339"/>
    <col min="5389" max="5389" width="17.69921875" style="339" customWidth="1"/>
    <col min="5390" max="5390" width="16" style="339" customWidth="1"/>
    <col min="5391" max="5391" width="11.796875" style="339" customWidth="1"/>
    <col min="5392" max="5392" width="13.19921875" style="339" customWidth="1"/>
    <col min="5393" max="5632" width="8.19921875" style="339"/>
    <col min="5633" max="5643" width="16.8984375" style="339" customWidth="1"/>
    <col min="5644" max="5644" width="8.19921875" style="339"/>
    <col min="5645" max="5645" width="17.69921875" style="339" customWidth="1"/>
    <col min="5646" max="5646" width="16" style="339" customWidth="1"/>
    <col min="5647" max="5647" width="11.796875" style="339" customWidth="1"/>
    <col min="5648" max="5648" width="13.19921875" style="339" customWidth="1"/>
    <col min="5649" max="5888" width="8.19921875" style="339"/>
    <col min="5889" max="5899" width="16.8984375" style="339" customWidth="1"/>
    <col min="5900" max="5900" width="8.19921875" style="339"/>
    <col min="5901" max="5901" width="17.69921875" style="339" customWidth="1"/>
    <col min="5902" max="5902" width="16" style="339" customWidth="1"/>
    <col min="5903" max="5903" width="11.796875" style="339" customWidth="1"/>
    <col min="5904" max="5904" width="13.19921875" style="339" customWidth="1"/>
    <col min="5905" max="6144" width="8.19921875" style="339"/>
    <col min="6145" max="6155" width="16.8984375" style="339" customWidth="1"/>
    <col min="6156" max="6156" width="8.19921875" style="339"/>
    <col min="6157" max="6157" width="17.69921875" style="339" customWidth="1"/>
    <col min="6158" max="6158" width="16" style="339" customWidth="1"/>
    <col min="6159" max="6159" width="11.796875" style="339" customWidth="1"/>
    <col min="6160" max="6160" width="13.19921875" style="339" customWidth="1"/>
    <col min="6161" max="6400" width="8.19921875" style="339"/>
    <col min="6401" max="6411" width="16.8984375" style="339" customWidth="1"/>
    <col min="6412" max="6412" width="8.19921875" style="339"/>
    <col min="6413" max="6413" width="17.69921875" style="339" customWidth="1"/>
    <col min="6414" max="6414" width="16" style="339" customWidth="1"/>
    <col min="6415" max="6415" width="11.796875" style="339" customWidth="1"/>
    <col min="6416" max="6416" width="13.19921875" style="339" customWidth="1"/>
    <col min="6417" max="6656" width="8.19921875" style="339"/>
    <col min="6657" max="6667" width="16.8984375" style="339" customWidth="1"/>
    <col min="6668" max="6668" width="8.19921875" style="339"/>
    <col min="6669" max="6669" width="17.69921875" style="339" customWidth="1"/>
    <col min="6670" max="6670" width="16" style="339" customWidth="1"/>
    <col min="6671" max="6671" width="11.796875" style="339" customWidth="1"/>
    <col min="6672" max="6672" width="13.19921875" style="339" customWidth="1"/>
    <col min="6673" max="6912" width="8.19921875" style="339"/>
    <col min="6913" max="6923" width="16.8984375" style="339" customWidth="1"/>
    <col min="6924" max="6924" width="8.19921875" style="339"/>
    <col min="6925" max="6925" width="17.69921875" style="339" customWidth="1"/>
    <col min="6926" max="6926" width="16" style="339" customWidth="1"/>
    <col min="6927" max="6927" width="11.796875" style="339" customWidth="1"/>
    <col min="6928" max="6928" width="13.19921875" style="339" customWidth="1"/>
    <col min="6929" max="7168" width="8.19921875" style="339"/>
    <col min="7169" max="7179" width="16.8984375" style="339" customWidth="1"/>
    <col min="7180" max="7180" width="8.19921875" style="339"/>
    <col min="7181" max="7181" width="17.69921875" style="339" customWidth="1"/>
    <col min="7182" max="7182" width="16" style="339" customWidth="1"/>
    <col min="7183" max="7183" width="11.796875" style="339" customWidth="1"/>
    <col min="7184" max="7184" width="13.19921875" style="339" customWidth="1"/>
    <col min="7185" max="7424" width="8.19921875" style="339"/>
    <col min="7425" max="7435" width="16.8984375" style="339" customWidth="1"/>
    <col min="7436" max="7436" width="8.19921875" style="339"/>
    <col min="7437" max="7437" width="17.69921875" style="339" customWidth="1"/>
    <col min="7438" max="7438" width="16" style="339" customWidth="1"/>
    <col min="7439" max="7439" width="11.796875" style="339" customWidth="1"/>
    <col min="7440" max="7440" width="13.19921875" style="339" customWidth="1"/>
    <col min="7441" max="7680" width="8.19921875" style="339"/>
    <col min="7681" max="7691" width="16.8984375" style="339" customWidth="1"/>
    <col min="7692" max="7692" width="8.19921875" style="339"/>
    <col min="7693" max="7693" width="17.69921875" style="339" customWidth="1"/>
    <col min="7694" max="7694" width="16" style="339" customWidth="1"/>
    <col min="7695" max="7695" width="11.796875" style="339" customWidth="1"/>
    <col min="7696" max="7696" width="13.19921875" style="339" customWidth="1"/>
    <col min="7697" max="7936" width="8.19921875" style="339"/>
    <col min="7937" max="7947" width="16.8984375" style="339" customWidth="1"/>
    <col min="7948" max="7948" width="8.19921875" style="339"/>
    <col min="7949" max="7949" width="17.69921875" style="339" customWidth="1"/>
    <col min="7950" max="7950" width="16" style="339" customWidth="1"/>
    <col min="7951" max="7951" width="11.796875" style="339" customWidth="1"/>
    <col min="7952" max="7952" width="13.19921875" style="339" customWidth="1"/>
    <col min="7953" max="8192" width="8.19921875" style="339"/>
    <col min="8193" max="8203" width="16.8984375" style="339" customWidth="1"/>
    <col min="8204" max="8204" width="8.19921875" style="339"/>
    <col min="8205" max="8205" width="17.69921875" style="339" customWidth="1"/>
    <col min="8206" max="8206" width="16" style="339" customWidth="1"/>
    <col min="8207" max="8207" width="11.796875" style="339" customWidth="1"/>
    <col min="8208" max="8208" width="13.19921875" style="339" customWidth="1"/>
    <col min="8209" max="8448" width="8.19921875" style="339"/>
    <col min="8449" max="8459" width="16.8984375" style="339" customWidth="1"/>
    <col min="8460" max="8460" width="8.19921875" style="339"/>
    <col min="8461" max="8461" width="17.69921875" style="339" customWidth="1"/>
    <col min="8462" max="8462" width="16" style="339" customWidth="1"/>
    <col min="8463" max="8463" width="11.796875" style="339" customWidth="1"/>
    <col min="8464" max="8464" width="13.19921875" style="339" customWidth="1"/>
    <col min="8465" max="8704" width="8.19921875" style="339"/>
    <col min="8705" max="8715" width="16.8984375" style="339" customWidth="1"/>
    <col min="8716" max="8716" width="8.19921875" style="339"/>
    <col min="8717" max="8717" width="17.69921875" style="339" customWidth="1"/>
    <col min="8718" max="8718" width="16" style="339" customWidth="1"/>
    <col min="8719" max="8719" width="11.796875" style="339" customWidth="1"/>
    <col min="8720" max="8720" width="13.19921875" style="339" customWidth="1"/>
    <col min="8721" max="8960" width="8.19921875" style="339"/>
    <col min="8961" max="8971" width="16.8984375" style="339" customWidth="1"/>
    <col min="8972" max="8972" width="8.19921875" style="339"/>
    <col min="8973" max="8973" width="17.69921875" style="339" customWidth="1"/>
    <col min="8974" max="8974" width="16" style="339" customWidth="1"/>
    <col min="8975" max="8975" width="11.796875" style="339" customWidth="1"/>
    <col min="8976" max="8976" width="13.19921875" style="339" customWidth="1"/>
    <col min="8977" max="9216" width="8.19921875" style="339"/>
    <col min="9217" max="9227" width="16.8984375" style="339" customWidth="1"/>
    <col min="9228" max="9228" width="8.19921875" style="339"/>
    <col min="9229" max="9229" width="17.69921875" style="339" customWidth="1"/>
    <col min="9230" max="9230" width="16" style="339" customWidth="1"/>
    <col min="9231" max="9231" width="11.796875" style="339" customWidth="1"/>
    <col min="9232" max="9232" width="13.19921875" style="339" customWidth="1"/>
    <col min="9233" max="9472" width="8.19921875" style="339"/>
    <col min="9473" max="9483" width="16.8984375" style="339" customWidth="1"/>
    <col min="9484" max="9484" width="8.19921875" style="339"/>
    <col min="9485" max="9485" width="17.69921875" style="339" customWidth="1"/>
    <col min="9486" max="9486" width="16" style="339" customWidth="1"/>
    <col min="9487" max="9487" width="11.796875" style="339" customWidth="1"/>
    <col min="9488" max="9488" width="13.19921875" style="339" customWidth="1"/>
    <col min="9489" max="9728" width="8.19921875" style="339"/>
    <col min="9729" max="9739" width="16.8984375" style="339" customWidth="1"/>
    <col min="9740" max="9740" width="8.19921875" style="339"/>
    <col min="9741" max="9741" width="17.69921875" style="339" customWidth="1"/>
    <col min="9742" max="9742" width="16" style="339" customWidth="1"/>
    <col min="9743" max="9743" width="11.796875" style="339" customWidth="1"/>
    <col min="9744" max="9744" width="13.19921875" style="339" customWidth="1"/>
    <col min="9745" max="9984" width="8.19921875" style="339"/>
    <col min="9985" max="9995" width="16.8984375" style="339" customWidth="1"/>
    <col min="9996" max="9996" width="8.19921875" style="339"/>
    <col min="9997" max="9997" width="17.69921875" style="339" customWidth="1"/>
    <col min="9998" max="9998" width="16" style="339" customWidth="1"/>
    <col min="9999" max="9999" width="11.796875" style="339" customWidth="1"/>
    <col min="10000" max="10000" width="13.19921875" style="339" customWidth="1"/>
    <col min="10001" max="10240" width="8.19921875" style="339"/>
    <col min="10241" max="10251" width="16.8984375" style="339" customWidth="1"/>
    <col min="10252" max="10252" width="8.19921875" style="339"/>
    <col min="10253" max="10253" width="17.69921875" style="339" customWidth="1"/>
    <col min="10254" max="10254" width="16" style="339" customWidth="1"/>
    <col min="10255" max="10255" width="11.796875" style="339" customWidth="1"/>
    <col min="10256" max="10256" width="13.19921875" style="339" customWidth="1"/>
    <col min="10257" max="10496" width="8.19921875" style="339"/>
    <col min="10497" max="10507" width="16.8984375" style="339" customWidth="1"/>
    <col min="10508" max="10508" width="8.19921875" style="339"/>
    <col min="10509" max="10509" width="17.69921875" style="339" customWidth="1"/>
    <col min="10510" max="10510" width="16" style="339" customWidth="1"/>
    <col min="10511" max="10511" width="11.796875" style="339" customWidth="1"/>
    <col min="10512" max="10512" width="13.19921875" style="339" customWidth="1"/>
    <col min="10513" max="10752" width="8.19921875" style="339"/>
    <col min="10753" max="10763" width="16.8984375" style="339" customWidth="1"/>
    <col min="10764" max="10764" width="8.19921875" style="339"/>
    <col min="10765" max="10765" width="17.69921875" style="339" customWidth="1"/>
    <col min="10766" max="10766" width="16" style="339" customWidth="1"/>
    <col min="10767" max="10767" width="11.796875" style="339" customWidth="1"/>
    <col min="10768" max="10768" width="13.19921875" style="339" customWidth="1"/>
    <col min="10769" max="11008" width="8.19921875" style="339"/>
    <col min="11009" max="11019" width="16.8984375" style="339" customWidth="1"/>
    <col min="11020" max="11020" width="8.19921875" style="339"/>
    <col min="11021" max="11021" width="17.69921875" style="339" customWidth="1"/>
    <col min="11022" max="11022" width="16" style="339" customWidth="1"/>
    <col min="11023" max="11023" width="11.796875" style="339" customWidth="1"/>
    <col min="11024" max="11024" width="13.19921875" style="339" customWidth="1"/>
    <col min="11025" max="11264" width="8.19921875" style="339"/>
    <col min="11265" max="11275" width="16.8984375" style="339" customWidth="1"/>
    <col min="11276" max="11276" width="8.19921875" style="339"/>
    <col min="11277" max="11277" width="17.69921875" style="339" customWidth="1"/>
    <col min="11278" max="11278" width="16" style="339" customWidth="1"/>
    <col min="11279" max="11279" width="11.796875" style="339" customWidth="1"/>
    <col min="11280" max="11280" width="13.19921875" style="339" customWidth="1"/>
    <col min="11281" max="11520" width="8.19921875" style="339"/>
    <col min="11521" max="11531" width="16.8984375" style="339" customWidth="1"/>
    <col min="11532" max="11532" width="8.19921875" style="339"/>
    <col min="11533" max="11533" width="17.69921875" style="339" customWidth="1"/>
    <col min="11534" max="11534" width="16" style="339" customWidth="1"/>
    <col min="11535" max="11535" width="11.796875" style="339" customWidth="1"/>
    <col min="11536" max="11536" width="13.19921875" style="339" customWidth="1"/>
    <col min="11537" max="11776" width="8.19921875" style="339"/>
    <col min="11777" max="11787" width="16.8984375" style="339" customWidth="1"/>
    <col min="11788" max="11788" width="8.19921875" style="339"/>
    <col min="11789" max="11789" width="17.69921875" style="339" customWidth="1"/>
    <col min="11790" max="11790" width="16" style="339" customWidth="1"/>
    <col min="11791" max="11791" width="11.796875" style="339" customWidth="1"/>
    <col min="11792" max="11792" width="13.19921875" style="339" customWidth="1"/>
    <col min="11793" max="12032" width="8.19921875" style="339"/>
    <col min="12033" max="12043" width="16.8984375" style="339" customWidth="1"/>
    <col min="12044" max="12044" width="8.19921875" style="339"/>
    <col min="12045" max="12045" width="17.69921875" style="339" customWidth="1"/>
    <col min="12046" max="12046" width="16" style="339" customWidth="1"/>
    <col min="12047" max="12047" width="11.796875" style="339" customWidth="1"/>
    <col min="12048" max="12048" width="13.19921875" style="339" customWidth="1"/>
    <col min="12049" max="12288" width="8.19921875" style="339"/>
    <col min="12289" max="12299" width="16.8984375" style="339" customWidth="1"/>
    <col min="12300" max="12300" width="8.19921875" style="339"/>
    <col min="12301" max="12301" width="17.69921875" style="339" customWidth="1"/>
    <col min="12302" max="12302" width="16" style="339" customWidth="1"/>
    <col min="12303" max="12303" width="11.796875" style="339" customWidth="1"/>
    <col min="12304" max="12304" width="13.19921875" style="339" customWidth="1"/>
    <col min="12305" max="12544" width="8.19921875" style="339"/>
    <col min="12545" max="12555" width="16.8984375" style="339" customWidth="1"/>
    <col min="12556" max="12556" width="8.19921875" style="339"/>
    <col min="12557" max="12557" width="17.69921875" style="339" customWidth="1"/>
    <col min="12558" max="12558" width="16" style="339" customWidth="1"/>
    <col min="12559" max="12559" width="11.796875" style="339" customWidth="1"/>
    <col min="12560" max="12560" width="13.19921875" style="339" customWidth="1"/>
    <col min="12561" max="12800" width="8.19921875" style="339"/>
    <col min="12801" max="12811" width="16.8984375" style="339" customWidth="1"/>
    <col min="12812" max="12812" width="8.19921875" style="339"/>
    <col min="12813" max="12813" width="17.69921875" style="339" customWidth="1"/>
    <col min="12814" max="12814" width="16" style="339" customWidth="1"/>
    <col min="12815" max="12815" width="11.796875" style="339" customWidth="1"/>
    <col min="12816" max="12816" width="13.19921875" style="339" customWidth="1"/>
    <col min="12817" max="13056" width="8.19921875" style="339"/>
    <col min="13057" max="13067" width="16.8984375" style="339" customWidth="1"/>
    <col min="13068" max="13068" width="8.19921875" style="339"/>
    <col min="13069" max="13069" width="17.69921875" style="339" customWidth="1"/>
    <col min="13070" max="13070" width="16" style="339" customWidth="1"/>
    <col min="13071" max="13071" width="11.796875" style="339" customWidth="1"/>
    <col min="13072" max="13072" width="13.19921875" style="339" customWidth="1"/>
    <col min="13073" max="13312" width="8.19921875" style="339"/>
    <col min="13313" max="13323" width="16.8984375" style="339" customWidth="1"/>
    <col min="13324" max="13324" width="8.19921875" style="339"/>
    <col min="13325" max="13325" width="17.69921875" style="339" customWidth="1"/>
    <col min="13326" max="13326" width="16" style="339" customWidth="1"/>
    <col min="13327" max="13327" width="11.796875" style="339" customWidth="1"/>
    <col min="13328" max="13328" width="13.19921875" style="339" customWidth="1"/>
    <col min="13329" max="13568" width="8.19921875" style="339"/>
    <col min="13569" max="13579" width="16.8984375" style="339" customWidth="1"/>
    <col min="13580" max="13580" width="8.19921875" style="339"/>
    <col min="13581" max="13581" width="17.69921875" style="339" customWidth="1"/>
    <col min="13582" max="13582" width="16" style="339" customWidth="1"/>
    <col min="13583" max="13583" width="11.796875" style="339" customWidth="1"/>
    <col min="13584" max="13584" width="13.19921875" style="339" customWidth="1"/>
    <col min="13585" max="13824" width="8.19921875" style="339"/>
    <col min="13825" max="13835" width="16.8984375" style="339" customWidth="1"/>
    <col min="13836" max="13836" width="8.19921875" style="339"/>
    <col min="13837" max="13837" width="17.69921875" style="339" customWidth="1"/>
    <col min="13838" max="13838" width="16" style="339" customWidth="1"/>
    <col min="13839" max="13839" width="11.796875" style="339" customWidth="1"/>
    <col min="13840" max="13840" width="13.19921875" style="339" customWidth="1"/>
    <col min="13841" max="14080" width="8.19921875" style="339"/>
    <col min="14081" max="14091" width="16.8984375" style="339" customWidth="1"/>
    <col min="14092" max="14092" width="8.19921875" style="339"/>
    <col min="14093" max="14093" width="17.69921875" style="339" customWidth="1"/>
    <col min="14094" max="14094" width="16" style="339" customWidth="1"/>
    <col min="14095" max="14095" width="11.796875" style="339" customWidth="1"/>
    <col min="14096" max="14096" width="13.19921875" style="339" customWidth="1"/>
    <col min="14097" max="14336" width="8.19921875" style="339"/>
    <col min="14337" max="14347" width="16.8984375" style="339" customWidth="1"/>
    <col min="14348" max="14348" width="8.19921875" style="339"/>
    <col min="14349" max="14349" width="17.69921875" style="339" customWidth="1"/>
    <col min="14350" max="14350" width="16" style="339" customWidth="1"/>
    <col min="14351" max="14351" width="11.796875" style="339" customWidth="1"/>
    <col min="14352" max="14352" width="13.19921875" style="339" customWidth="1"/>
    <col min="14353" max="14592" width="8.19921875" style="339"/>
    <col min="14593" max="14603" width="16.8984375" style="339" customWidth="1"/>
    <col min="14604" max="14604" width="8.19921875" style="339"/>
    <col min="14605" max="14605" width="17.69921875" style="339" customWidth="1"/>
    <col min="14606" max="14606" width="16" style="339" customWidth="1"/>
    <col min="14607" max="14607" width="11.796875" style="339" customWidth="1"/>
    <col min="14608" max="14608" width="13.19921875" style="339" customWidth="1"/>
    <col min="14609" max="14848" width="8.19921875" style="339"/>
    <col min="14849" max="14859" width="16.8984375" style="339" customWidth="1"/>
    <col min="14860" max="14860" width="8.19921875" style="339"/>
    <col min="14861" max="14861" width="17.69921875" style="339" customWidth="1"/>
    <col min="14862" max="14862" width="16" style="339" customWidth="1"/>
    <col min="14863" max="14863" width="11.796875" style="339" customWidth="1"/>
    <col min="14864" max="14864" width="13.19921875" style="339" customWidth="1"/>
    <col min="14865" max="15104" width="8.19921875" style="339"/>
    <col min="15105" max="15115" width="16.8984375" style="339" customWidth="1"/>
    <col min="15116" max="15116" width="8.19921875" style="339"/>
    <col min="15117" max="15117" width="17.69921875" style="339" customWidth="1"/>
    <col min="15118" max="15118" width="16" style="339" customWidth="1"/>
    <col min="15119" max="15119" width="11.796875" style="339" customWidth="1"/>
    <col min="15120" max="15120" width="13.19921875" style="339" customWidth="1"/>
    <col min="15121" max="15360" width="8.19921875" style="339"/>
    <col min="15361" max="15371" width="16.8984375" style="339" customWidth="1"/>
    <col min="15372" max="15372" width="8.19921875" style="339"/>
    <col min="15373" max="15373" width="17.69921875" style="339" customWidth="1"/>
    <col min="15374" max="15374" width="16" style="339" customWidth="1"/>
    <col min="15375" max="15375" width="11.796875" style="339" customWidth="1"/>
    <col min="15376" max="15376" width="13.19921875" style="339" customWidth="1"/>
    <col min="15377" max="15616" width="8.19921875" style="339"/>
    <col min="15617" max="15627" width="16.8984375" style="339" customWidth="1"/>
    <col min="15628" max="15628" width="8.19921875" style="339"/>
    <col min="15629" max="15629" width="17.69921875" style="339" customWidth="1"/>
    <col min="15630" max="15630" width="16" style="339" customWidth="1"/>
    <col min="15631" max="15631" width="11.796875" style="339" customWidth="1"/>
    <col min="15632" max="15632" width="13.19921875" style="339" customWidth="1"/>
    <col min="15633" max="15872" width="8.19921875" style="339"/>
    <col min="15873" max="15883" width="16.8984375" style="339" customWidth="1"/>
    <col min="15884" max="15884" width="8.19921875" style="339"/>
    <col min="15885" max="15885" width="17.69921875" style="339" customWidth="1"/>
    <col min="15886" max="15886" width="16" style="339" customWidth="1"/>
    <col min="15887" max="15887" width="11.796875" style="339" customWidth="1"/>
    <col min="15888" max="15888" width="13.19921875" style="339" customWidth="1"/>
    <col min="15889" max="16128" width="8.19921875" style="339"/>
    <col min="16129" max="16139" width="16.8984375" style="339" customWidth="1"/>
    <col min="16140" max="16140" width="8.19921875" style="339"/>
    <col min="16141" max="16141" width="17.69921875" style="339" customWidth="1"/>
    <col min="16142" max="16142" width="16" style="339" customWidth="1"/>
    <col min="16143" max="16143" width="11.796875" style="339" customWidth="1"/>
    <col min="16144" max="16144" width="13.19921875" style="339" customWidth="1"/>
    <col min="16145" max="16384" width="8.19921875" style="339"/>
  </cols>
  <sheetData>
    <row r="1" spans="1:14" ht="21.6" customHeight="1" thickBot="1">
      <c r="A1" s="893" t="s">
        <v>338</v>
      </c>
      <c r="B1" s="894"/>
      <c r="C1" s="894"/>
      <c r="D1" s="894"/>
      <c r="E1" s="894"/>
      <c r="F1" s="894"/>
      <c r="G1" s="894"/>
      <c r="H1" s="894"/>
      <c r="I1" s="894"/>
      <c r="J1" s="894"/>
      <c r="K1" s="895"/>
    </row>
    <row r="2" spans="1:14">
      <c r="A2" s="896" t="str">
        <f>'[5]MEMORIA DE CALCULO'!A2:G2</f>
        <v>PREFEITURA: Prefeitura Municipal de Senhora dos Remédios- MG</v>
      </c>
      <c r="B2" s="897"/>
      <c r="C2" s="897"/>
      <c r="D2" s="897"/>
      <c r="E2" s="897"/>
      <c r="F2" s="897"/>
      <c r="G2" s="897"/>
      <c r="H2" s="897"/>
      <c r="I2" s="897"/>
      <c r="J2" s="897"/>
      <c r="K2" s="898"/>
    </row>
    <row r="3" spans="1:14">
      <c r="A3" s="899" t="str">
        <f>'[5]MEMORIA DE CALCULO'!A3:G3</f>
        <v xml:space="preserve">OBRA: Construção UNIDADE BÁSICA DE APOIO TIPO 1 E SALÃO MULTIUSO  </v>
      </c>
      <c r="B3" s="900"/>
      <c r="C3" s="900"/>
      <c r="D3" s="900"/>
      <c r="E3" s="900"/>
      <c r="F3" s="900"/>
      <c r="G3" s="900"/>
      <c r="H3" s="900"/>
      <c r="I3" s="900"/>
      <c r="J3" s="900"/>
      <c r="K3" s="901"/>
    </row>
    <row r="4" spans="1:14" ht="15" thickBot="1">
      <c r="A4" s="902" t="str">
        <f>'[5]MEMORIA DE CALCULO'!A4:G4</f>
        <v>REGIÃO/MÊS DE REFERÊNCIA: SETOP REGIÃO LESTE ABRIL/2021 SINAPI JUNHO/2021 PREÇO DE CUSTO COM DESONERAÇÃO FISCAL - LEI 12.546/2011 e 12.844/2013</v>
      </c>
      <c r="B4" s="903"/>
      <c r="C4" s="903"/>
      <c r="D4" s="903"/>
      <c r="E4" s="903"/>
      <c r="F4" s="903"/>
      <c r="G4" s="903"/>
      <c r="H4" s="903"/>
      <c r="I4" s="903"/>
      <c r="J4" s="903"/>
      <c r="K4" s="904"/>
    </row>
    <row r="5" spans="1:14" ht="15" thickBot="1">
      <c r="A5" s="890" t="s">
        <v>339</v>
      </c>
      <c r="B5" s="891"/>
      <c r="C5" s="891"/>
      <c r="D5" s="892"/>
      <c r="E5" s="340"/>
      <c r="F5" s="340"/>
      <c r="G5" s="340"/>
      <c r="H5" s="340"/>
      <c r="I5" s="340"/>
      <c r="J5" s="341"/>
      <c r="K5" s="342"/>
    </row>
    <row r="6" spans="1:14" ht="52.8">
      <c r="A6" s="343" t="s">
        <v>219</v>
      </c>
      <c r="B6" s="344" t="s">
        <v>220</v>
      </c>
      <c r="C6" s="345" t="s">
        <v>221</v>
      </c>
      <c r="D6" s="345" t="s">
        <v>229</v>
      </c>
      <c r="E6" s="345" t="s">
        <v>275</v>
      </c>
      <c r="F6" s="346" t="s">
        <v>340</v>
      </c>
      <c r="G6" s="347" t="s">
        <v>224</v>
      </c>
      <c r="H6" s="347" t="s">
        <v>226</v>
      </c>
      <c r="I6" s="347" t="s">
        <v>341</v>
      </c>
      <c r="J6" s="347" t="s">
        <v>342</v>
      </c>
      <c r="K6" s="348" t="s">
        <v>343</v>
      </c>
      <c r="N6" s="347" t="s">
        <v>344</v>
      </c>
    </row>
    <row r="7" spans="1:14" ht="16.2" thickBot="1">
      <c r="A7" s="349" t="s">
        <v>345</v>
      </c>
      <c r="B7" s="350">
        <v>0.7</v>
      </c>
      <c r="C7" s="350">
        <v>0.7</v>
      </c>
      <c r="D7" s="350">
        <v>1</v>
      </c>
      <c r="E7" s="350">
        <v>13</v>
      </c>
      <c r="F7" s="350">
        <f>B7*C7*D7*E7</f>
        <v>6.3699999999999992</v>
      </c>
      <c r="G7" s="351">
        <f>((B7)*(C7)*0.05)*E7</f>
        <v>0.31849999999999995</v>
      </c>
      <c r="H7" s="352">
        <f>B7*C7*(D7-0.05)*E7</f>
        <v>6.051499999999999</v>
      </c>
      <c r="I7" s="350">
        <v>0</v>
      </c>
      <c r="J7" s="353">
        <f>(((ROUNDUP(B7/0.1,0))*C7+0.3)+((ROUNDUP(C7/0.1,0))*B7+0.3))*E7*0.617</f>
        <v>83.418399999999991</v>
      </c>
      <c r="K7" s="354">
        <v>0</v>
      </c>
      <c r="N7" s="355">
        <f>(((ROUNDUP(B7/0.1,0))*C7+0.3)+((ROUNDUP(C7/0.1,0))*B7+0.3))*E7*0.395</f>
        <v>53.403999999999996</v>
      </c>
    </row>
    <row r="8" spans="1:14" ht="15" thickBot="1">
      <c r="A8" s="356"/>
      <c r="B8" s="357"/>
      <c r="C8" s="358"/>
      <c r="D8" s="357"/>
      <c r="E8" s="357"/>
      <c r="F8" s="357"/>
      <c r="G8" s="357"/>
      <c r="H8" s="357"/>
      <c r="I8" s="357"/>
      <c r="J8" s="357"/>
      <c r="K8" s="359"/>
    </row>
    <row r="9" spans="1:14" ht="15.75" customHeight="1" thickBot="1">
      <c r="A9" s="890" t="s">
        <v>346</v>
      </c>
      <c r="B9" s="891"/>
      <c r="C9" s="891"/>
      <c r="D9" s="892"/>
      <c r="E9" s="360"/>
      <c r="F9" s="360"/>
      <c r="G9" s="360"/>
      <c r="H9" s="360"/>
      <c r="I9" s="360"/>
      <c r="J9" s="359"/>
      <c r="K9" s="359"/>
    </row>
    <row r="10" spans="1:14" ht="26.4">
      <c r="A10" s="343" t="s">
        <v>219</v>
      </c>
      <c r="B10" s="344" t="s">
        <v>220</v>
      </c>
      <c r="C10" s="345" t="s">
        <v>221</v>
      </c>
      <c r="D10" s="345" t="s">
        <v>229</v>
      </c>
      <c r="E10" s="345" t="s">
        <v>275</v>
      </c>
      <c r="F10" s="346" t="s">
        <v>347</v>
      </c>
      <c r="G10" s="346" t="s">
        <v>224</v>
      </c>
      <c r="H10" s="346" t="s">
        <v>231</v>
      </c>
      <c r="I10" s="347" t="s">
        <v>341</v>
      </c>
      <c r="J10" s="347" t="s">
        <v>342</v>
      </c>
      <c r="K10" s="348" t="s">
        <v>343</v>
      </c>
      <c r="M10" s="361" t="s">
        <v>348</v>
      </c>
      <c r="N10" s="347"/>
    </row>
    <row r="11" spans="1:14" ht="15" thickBot="1">
      <c r="A11" s="362" t="s">
        <v>349</v>
      </c>
      <c r="B11" s="361">
        <v>0.2</v>
      </c>
      <c r="C11" s="361">
        <v>38.25</v>
      </c>
      <c r="D11" s="363">
        <v>0.3</v>
      </c>
      <c r="E11" s="363">
        <v>1</v>
      </c>
      <c r="F11" s="364">
        <f t="shared" ref="F11" si="0">(B11)*(C11)*(D11)*E11</f>
        <v>2.2949999999999999</v>
      </c>
      <c r="G11" s="364">
        <f t="shared" ref="G11" si="1">((B11)*(C11)*0.05)*E11</f>
        <v>0.38250000000000006</v>
      </c>
      <c r="H11" s="364">
        <f>B11*C11*(D11-0.05)*E11</f>
        <v>1.9125000000000001</v>
      </c>
      <c r="I11" s="365">
        <f>(((ROUNDUP(C11/0.15,0))*E11)*((((B11-0.06)+(D11-0.06))*2)+0.08))*0.109</f>
        <v>23.347799999999999</v>
      </c>
      <c r="J11" s="363">
        <f>C11*E11*4*0.617</f>
        <v>94.400999999999996</v>
      </c>
      <c r="K11" s="366">
        <v>0</v>
      </c>
      <c r="M11" s="367">
        <f t="shared" ref="M11" si="2">(((ROUNDUP(C11/0.15,0))*E11)*((((B11-0.06)+(D11-0.06))*2)+0.08))*0.154</f>
        <v>32.986799999999995</v>
      </c>
    </row>
    <row r="12" spans="1:14" ht="16.2" thickBot="1">
      <c r="A12" s="356"/>
      <c r="B12" s="371"/>
      <c r="C12" s="887" t="s">
        <v>227</v>
      </c>
      <c r="D12" s="888"/>
      <c r="E12" s="889"/>
      <c r="F12" s="372">
        <f>SUM(F11:F11)</f>
        <v>2.2949999999999999</v>
      </c>
      <c r="G12" s="373">
        <f>SUM(G11:G11)</f>
        <v>0.38250000000000006</v>
      </c>
      <c r="H12" s="374">
        <f>SUM(H11:H11)</f>
        <v>1.9125000000000001</v>
      </c>
      <c r="I12" s="374">
        <f>SUM(I11:I11)</f>
        <v>23.347799999999999</v>
      </c>
      <c r="J12" s="374">
        <f>SUM(J11:J11)</f>
        <v>94.400999999999996</v>
      </c>
      <c r="K12" s="375">
        <v>0</v>
      </c>
      <c r="M12" s="376">
        <f>SUM(M11:M11)</f>
        <v>32.986799999999995</v>
      </c>
    </row>
    <row r="13" spans="1:14" ht="15" thickBot="1">
      <c r="A13" s="356"/>
      <c r="B13" s="371"/>
      <c r="C13" s="377"/>
      <c r="D13" s="378"/>
      <c r="E13" s="378"/>
      <c r="F13" s="379"/>
      <c r="G13" s="380"/>
      <c r="H13" s="380"/>
      <c r="I13" s="380"/>
      <c r="J13" s="380"/>
      <c r="K13" s="381"/>
    </row>
    <row r="14" spans="1:14" ht="22.8" customHeight="1" thickBot="1">
      <c r="A14" s="890" t="s">
        <v>351</v>
      </c>
      <c r="B14" s="891"/>
      <c r="C14" s="891"/>
      <c r="D14" s="892"/>
      <c r="E14" s="360"/>
      <c r="F14" s="360"/>
      <c r="G14" s="360"/>
      <c r="H14" s="360"/>
      <c r="I14" s="360"/>
      <c r="J14" s="359"/>
      <c r="K14" s="359"/>
    </row>
    <row r="15" spans="1:14" ht="39.6">
      <c r="A15" s="343" t="s">
        <v>219</v>
      </c>
      <c r="B15" s="344" t="s">
        <v>220</v>
      </c>
      <c r="C15" s="345" t="s">
        <v>221</v>
      </c>
      <c r="D15" s="345" t="s">
        <v>229</v>
      </c>
      <c r="E15" s="345" t="s">
        <v>275</v>
      </c>
      <c r="F15" s="346" t="s">
        <v>352</v>
      </c>
      <c r="G15" s="346" t="s">
        <v>224</v>
      </c>
      <c r="H15" s="346" t="s">
        <v>240</v>
      </c>
      <c r="I15" s="347" t="s">
        <v>341</v>
      </c>
      <c r="J15" s="347" t="s">
        <v>342</v>
      </c>
      <c r="K15" s="348" t="s">
        <v>343</v>
      </c>
      <c r="M15" s="347" t="s">
        <v>348</v>
      </c>
      <c r="N15" s="382" t="s">
        <v>343</v>
      </c>
    </row>
    <row r="16" spans="1:14">
      <c r="A16" s="362" t="s">
        <v>349</v>
      </c>
      <c r="B16" s="369">
        <v>0.15</v>
      </c>
      <c r="C16" s="361">
        <v>38.25</v>
      </c>
      <c r="D16" s="363">
        <v>0.3</v>
      </c>
      <c r="E16" s="363">
        <v>1</v>
      </c>
      <c r="F16" s="364" t="s">
        <v>350</v>
      </c>
      <c r="G16" s="364" t="s">
        <v>350</v>
      </c>
      <c r="H16" s="364">
        <f t="shared" ref="H16" si="3">B16*C16*D16*E16</f>
        <v>1.7212499999999999</v>
      </c>
      <c r="I16" s="365">
        <f>(((ROUNDUP(C16/0.15,0))*E16)*((((B16-0.03)+(D16-0.03))*2)+0.08))*0.109</f>
        <v>23.903699999999997</v>
      </c>
      <c r="J16" s="363">
        <f>C16*E16*4*0.617</f>
        <v>94.400999999999996</v>
      </c>
      <c r="K16" s="366">
        <f t="shared" ref="K16" si="4">C16*D16*E16*2</f>
        <v>22.95</v>
      </c>
      <c r="M16" s="367">
        <f t="shared" ref="M16" si="5">(((ROUNDUP(C16/0.15,0))*E16)*((((B16-0.03)+(D16-0.03))*2)+0.08))*0.154</f>
        <v>33.772199999999998</v>
      </c>
      <c r="N16" s="370">
        <f t="shared" ref="N16" si="6">C16*D16*E16*2</f>
        <v>22.95</v>
      </c>
    </row>
    <row r="17" spans="1:14" ht="16.2" thickBot="1">
      <c r="A17" s="356"/>
      <c r="B17" s="371"/>
      <c r="C17" s="377"/>
      <c r="D17" s="880" t="s">
        <v>227</v>
      </c>
      <c r="E17" s="881"/>
      <c r="F17" s="882"/>
      <c r="G17" s="383">
        <f>SUM(G16:G16)</f>
        <v>0</v>
      </c>
      <c r="H17" s="383">
        <f>SUM(H16:H16)</f>
        <v>1.7212499999999999</v>
      </c>
      <c r="I17" s="383">
        <f>SUM(I16:I16)</f>
        <v>23.903699999999997</v>
      </c>
      <c r="J17" s="383">
        <f>SUM(J16:J16)</f>
        <v>94.400999999999996</v>
      </c>
      <c r="K17" s="384">
        <f>SUM(K16:K16)</f>
        <v>22.95</v>
      </c>
      <c r="M17" s="376">
        <f>SUM(M16:M16)</f>
        <v>33.772199999999998</v>
      </c>
      <c r="N17" s="376">
        <f>SUM(N16:N16)</f>
        <v>22.95</v>
      </c>
    </row>
    <row r="18" spans="1:14" ht="15.6">
      <c r="A18" s="356"/>
      <c r="B18" s="371"/>
      <c r="C18" s="377"/>
      <c r="D18" s="385"/>
      <c r="E18" s="385"/>
      <c r="F18" s="385"/>
      <c r="G18" s="386"/>
      <c r="H18" s="386"/>
      <c r="I18" s="386"/>
      <c r="J18" s="386"/>
      <c r="K18" s="387"/>
      <c r="M18" s="376"/>
      <c r="N18" s="376"/>
    </row>
    <row r="19" spans="1:14" ht="15.6">
      <c r="A19" s="356"/>
      <c r="B19" s="371"/>
      <c r="C19" s="377"/>
      <c r="D19" s="385"/>
      <c r="E19" s="385"/>
      <c r="F19" s="385"/>
      <c r="G19" s="386"/>
      <c r="H19" s="386"/>
      <c r="I19" s="386"/>
      <c r="J19" s="386"/>
      <c r="K19" s="387"/>
      <c r="M19" s="376"/>
      <c r="N19" s="376"/>
    </row>
    <row r="20" spans="1:14" ht="15.6">
      <c r="A20" s="356"/>
      <c r="B20" s="371"/>
      <c r="C20" s="377"/>
      <c r="D20" s="385"/>
      <c r="E20" s="385"/>
      <c r="F20" s="385"/>
      <c r="G20" s="386"/>
      <c r="H20" s="386"/>
      <c r="I20" s="386"/>
      <c r="J20" s="386"/>
      <c r="K20" s="387"/>
      <c r="M20" s="376"/>
      <c r="N20" s="376"/>
    </row>
    <row r="21" spans="1:14" ht="15.6">
      <c r="A21" s="356"/>
      <c r="B21" s="371"/>
      <c r="C21" s="377"/>
      <c r="D21" s="385"/>
      <c r="E21" s="385"/>
      <c r="F21" s="385"/>
      <c r="G21" s="386"/>
      <c r="H21" s="386"/>
      <c r="I21" s="386"/>
      <c r="J21" s="386"/>
      <c r="K21" s="387"/>
      <c r="M21" s="376"/>
      <c r="N21" s="376"/>
    </row>
    <row r="22" spans="1:14" ht="15" thickBot="1">
      <c r="A22" s="356"/>
      <c r="B22" s="371"/>
      <c r="C22" s="377"/>
      <c r="D22" s="378"/>
      <c r="E22" s="378"/>
      <c r="F22" s="379"/>
      <c r="G22" s="380"/>
      <c r="H22" s="380"/>
      <c r="I22" s="380"/>
      <c r="J22" s="380"/>
      <c r="K22" s="381"/>
    </row>
    <row r="23" spans="1:14" ht="15" thickBot="1">
      <c r="A23" s="890" t="s">
        <v>241</v>
      </c>
      <c r="B23" s="891"/>
      <c r="C23" s="891"/>
      <c r="D23" s="892"/>
      <c r="E23" s="358"/>
      <c r="F23" s="358"/>
      <c r="G23" s="358"/>
      <c r="H23" s="358"/>
      <c r="I23" s="358"/>
      <c r="J23" s="377"/>
      <c r="K23" s="357"/>
    </row>
    <row r="24" spans="1:14" ht="40.200000000000003" thickBot="1">
      <c r="A24" s="388" t="s">
        <v>219</v>
      </c>
      <c r="B24" s="389" t="s">
        <v>220</v>
      </c>
      <c r="C24" s="390" t="s">
        <v>221</v>
      </c>
      <c r="D24" s="390" t="s">
        <v>229</v>
      </c>
      <c r="E24" s="390" t="s">
        <v>275</v>
      </c>
      <c r="F24" s="391" t="s">
        <v>352</v>
      </c>
      <c r="G24" s="391" t="s">
        <v>224</v>
      </c>
      <c r="H24" s="391" t="s">
        <v>240</v>
      </c>
      <c r="I24" s="347" t="s">
        <v>341</v>
      </c>
      <c r="J24" s="347" t="s">
        <v>342</v>
      </c>
      <c r="K24" s="382" t="s">
        <v>343</v>
      </c>
      <c r="M24" s="347" t="s">
        <v>348</v>
      </c>
      <c r="N24" s="348" t="s">
        <v>343</v>
      </c>
    </row>
    <row r="25" spans="1:14" ht="15" thickBot="1">
      <c r="A25" s="877" t="s">
        <v>353</v>
      </c>
      <c r="B25" s="878"/>
      <c r="C25" s="878"/>
      <c r="D25" s="878"/>
      <c r="E25" s="878"/>
      <c r="F25" s="878"/>
      <c r="G25" s="878"/>
      <c r="H25" s="878"/>
      <c r="I25" s="878"/>
      <c r="J25" s="878"/>
      <c r="K25" s="879"/>
      <c r="M25" s="392"/>
      <c r="N25" s="392"/>
    </row>
    <row r="26" spans="1:14" ht="33.6" customHeight="1">
      <c r="A26" s="393" t="s">
        <v>354</v>
      </c>
      <c r="B26" s="394">
        <v>0.2</v>
      </c>
      <c r="C26" s="395">
        <v>0.3</v>
      </c>
      <c r="D26" s="395">
        <v>3.2</v>
      </c>
      <c r="E26" s="395">
        <v>0</v>
      </c>
      <c r="F26" s="395">
        <v>0</v>
      </c>
      <c r="G26" s="395">
        <v>0</v>
      </c>
      <c r="H26" s="396">
        <f>B26*C26*D26*E26</f>
        <v>0</v>
      </c>
      <c r="I26" s="396">
        <f>(((ROUNDUP(D26/0.15,0))*E26)*((((B26-0.03)+(C26-0.03))*2)+0.08))*0.109</f>
        <v>0</v>
      </c>
      <c r="J26" s="395">
        <f>D26*E26*4*0.617</f>
        <v>0</v>
      </c>
      <c r="K26" s="396">
        <f>((B26*D26*2)+(C26*D26*2))*E26</f>
        <v>0</v>
      </c>
      <c r="M26" s="376">
        <f>(((ROUNDUP(D26/0.15,0))*E26)*((((B26-0.03)+(C26-0.03))*2)+0.08))*0.154</f>
        <v>0</v>
      </c>
      <c r="N26" s="355">
        <f>((B26*D26*2)+(C26*D26*2))*E26</f>
        <v>0</v>
      </c>
    </row>
    <row r="27" spans="1:14" ht="31.2" customHeight="1">
      <c r="A27" s="397" t="s">
        <v>387</v>
      </c>
      <c r="B27" s="369">
        <v>0.15</v>
      </c>
      <c r="C27" s="363">
        <v>0.3</v>
      </c>
      <c r="D27" s="363">
        <v>3.2</v>
      </c>
      <c r="E27" s="363">
        <v>13</v>
      </c>
      <c r="F27" s="363">
        <v>0</v>
      </c>
      <c r="G27" s="363">
        <v>0</v>
      </c>
      <c r="H27" s="361">
        <f>B27*C27*D27*E27</f>
        <v>1.8719999999999999</v>
      </c>
      <c r="I27" s="361">
        <f>(((ROUNDUP(D27/0.15,0))*E27)*((((B27-0.03)+(C27-0.03))*2)+0.08))*0.109</f>
        <v>26.809640000000002</v>
      </c>
      <c r="J27" s="363">
        <f>D27*E27*4*0.617</f>
        <v>102.6688</v>
      </c>
      <c r="K27" s="361">
        <f>((B27*D27*2)+(C27*D27*2))*E27</f>
        <v>37.44</v>
      </c>
      <c r="M27" s="376">
        <f>(((ROUNDUP(D27/0.15,0))*E27)*((((B27-0.03)+(C27-0.03))*2)+0.08))*0.154</f>
        <v>37.877839999999999</v>
      </c>
      <c r="N27" s="355">
        <f>((B27*D27*2)+(C27*D27*2))*E27</f>
        <v>37.44</v>
      </c>
    </row>
    <row r="28" spans="1:14" ht="16.8" customHeight="1" thickBot="1">
      <c r="A28" s="398"/>
      <c r="B28" s="370"/>
      <c r="C28" s="399"/>
      <c r="D28" s="880" t="s">
        <v>227</v>
      </c>
      <c r="E28" s="881"/>
      <c r="F28" s="882"/>
      <c r="G28" s="383">
        <f>SUM(G22:G27)</f>
        <v>0</v>
      </c>
      <c r="H28" s="383">
        <f>H26+H27</f>
        <v>1.8719999999999999</v>
      </c>
      <c r="I28" s="383">
        <f>I26+I27</f>
        <v>26.809640000000002</v>
      </c>
      <c r="J28" s="383">
        <f>J26+J27</f>
        <v>102.6688</v>
      </c>
      <c r="K28" s="383">
        <f>K26+K27</f>
        <v>37.44</v>
      </c>
      <c r="M28" s="376"/>
      <c r="N28" s="355"/>
    </row>
    <row r="29" spans="1:14" ht="16.8" customHeight="1">
      <c r="A29" s="398"/>
      <c r="B29" s="370"/>
      <c r="C29" s="399"/>
      <c r="D29" s="385"/>
      <c r="E29" s="385"/>
      <c r="F29" s="385"/>
      <c r="G29" s="386"/>
      <c r="H29" s="386"/>
      <c r="I29" s="386"/>
      <c r="J29" s="386"/>
      <c r="K29" s="386"/>
      <c r="M29" s="376"/>
      <c r="N29" s="355"/>
    </row>
    <row r="30" spans="1:14" ht="15" thickBot="1">
      <c r="A30" s="356"/>
      <c r="B30" s="371"/>
      <c r="C30" s="400"/>
      <c r="D30" s="378"/>
      <c r="E30" s="378"/>
      <c r="F30" s="379"/>
      <c r="G30" s="379"/>
      <c r="H30" s="379"/>
      <c r="I30" s="359"/>
      <c r="J30" s="359"/>
      <c r="K30" s="359"/>
    </row>
    <row r="31" spans="1:14" ht="15.75" customHeight="1" thickBot="1">
      <c r="A31" s="867" t="s">
        <v>356</v>
      </c>
      <c r="B31" s="868"/>
      <c r="C31" s="868"/>
      <c r="D31" s="868"/>
      <c r="E31" s="868"/>
      <c r="F31" s="869"/>
      <c r="G31" s="401"/>
      <c r="H31" s="402"/>
      <c r="I31" s="402"/>
      <c r="J31" s="359"/>
      <c r="K31" s="359"/>
    </row>
    <row r="32" spans="1:14" ht="25.5" customHeight="1">
      <c r="A32" s="403" t="s">
        <v>243</v>
      </c>
      <c r="B32" s="404" t="s">
        <v>224</v>
      </c>
      <c r="C32" s="405" t="s">
        <v>240</v>
      </c>
      <c r="D32" s="405" t="s">
        <v>341</v>
      </c>
      <c r="E32" s="405" t="s">
        <v>342</v>
      </c>
      <c r="F32" s="406" t="s">
        <v>343</v>
      </c>
      <c r="G32" s="359"/>
      <c r="H32" s="359"/>
      <c r="I32" s="402"/>
      <c r="J32" s="359"/>
      <c r="K32" s="359"/>
    </row>
    <row r="33" spans="1:11" ht="15" thickBot="1">
      <c r="A33" s="407">
        <f>F12+F7</f>
        <v>8.6649999999999991</v>
      </c>
      <c r="B33" s="408">
        <f>G12+G7</f>
        <v>0.70100000000000007</v>
      </c>
      <c r="C33" s="408">
        <f>H17+H12+H7+H28</f>
        <v>11.55725</v>
      </c>
      <c r="D33" s="408">
        <f>I28+I17+I12</f>
        <v>74.061139999999995</v>
      </c>
      <c r="E33" s="408">
        <f>J28+J17+J12+J7</f>
        <v>374.88919999999996</v>
      </c>
      <c r="F33" s="409">
        <f>K28+K17</f>
        <v>60.39</v>
      </c>
      <c r="G33" s="359"/>
      <c r="H33" s="359"/>
      <c r="I33" s="402"/>
      <c r="J33" s="359"/>
      <c r="K33" s="359"/>
    </row>
    <row r="34" spans="1:11" s="359" customFormat="1">
      <c r="A34" s="410"/>
      <c r="B34" s="410"/>
      <c r="C34" s="410"/>
      <c r="D34" s="410"/>
      <c r="E34" s="410"/>
      <c r="F34" s="410"/>
      <c r="I34" s="402"/>
    </row>
    <row r="35" spans="1:11" s="359" customFormat="1">
      <c r="A35" s="410"/>
      <c r="B35" s="410"/>
      <c r="C35" s="410"/>
      <c r="D35" s="410"/>
      <c r="E35" s="410"/>
      <c r="F35" s="410"/>
      <c r="I35" s="402"/>
    </row>
    <row r="36" spans="1:11" ht="15" thickBot="1">
      <c r="A36" s="411"/>
      <c r="B36" s="412"/>
      <c r="C36" s="413"/>
      <c r="D36" s="413"/>
      <c r="E36" s="413"/>
      <c r="F36" s="413"/>
      <c r="G36" s="414"/>
      <c r="H36" s="402"/>
      <c r="I36" s="402"/>
      <c r="J36" s="359"/>
      <c r="K36" s="359"/>
    </row>
    <row r="37" spans="1:11" s="417" customFormat="1" ht="15.75" customHeight="1" thickBot="1">
      <c r="A37" s="883" t="s">
        <v>357</v>
      </c>
      <c r="B37" s="884"/>
      <c r="C37" s="884"/>
      <c r="D37" s="885"/>
      <c r="E37" s="415"/>
      <c r="F37" s="415"/>
      <c r="G37" s="415"/>
      <c r="H37" s="415"/>
      <c r="I37" s="415"/>
      <c r="J37" s="416"/>
      <c r="K37" s="416"/>
    </row>
    <row r="38" spans="1:11" ht="26.4" customHeight="1">
      <c r="A38" s="343" t="s">
        <v>219</v>
      </c>
      <c r="B38" s="346" t="s">
        <v>358</v>
      </c>
      <c r="C38" s="346" t="s">
        <v>359</v>
      </c>
      <c r="D38" s="346" t="s">
        <v>360</v>
      </c>
      <c r="E38" s="346" t="s">
        <v>361</v>
      </c>
      <c r="F38" s="345" t="s">
        <v>362</v>
      </c>
      <c r="G38" s="886" t="s">
        <v>245</v>
      </c>
      <c r="H38" s="886"/>
      <c r="I38" s="418" t="s">
        <v>363</v>
      </c>
      <c r="J38" s="359"/>
      <c r="K38" s="359"/>
    </row>
    <row r="39" spans="1:11" ht="14.4" customHeight="1">
      <c r="A39" s="875" t="s">
        <v>364</v>
      </c>
      <c r="B39" s="873">
        <v>7.85</v>
      </c>
      <c r="C39" s="873">
        <v>7.85</v>
      </c>
      <c r="D39" s="873">
        <v>12.8</v>
      </c>
      <c r="E39" s="873">
        <v>12.8</v>
      </c>
      <c r="F39" s="862">
        <v>2.7</v>
      </c>
      <c r="G39" s="419" t="s">
        <v>365</v>
      </c>
      <c r="H39" s="419">
        <v>9</v>
      </c>
      <c r="I39" s="866">
        <f>((B39+C39+D39+E39)*F39)-((0.8*0.8*H39)+(0.8*2.1*H40)+(1.5*1.2*H41)+(1.2*1.2*H42))</f>
        <v>92.070000000000007</v>
      </c>
      <c r="J39" s="359"/>
      <c r="K39" s="359"/>
    </row>
    <row r="40" spans="1:11">
      <c r="A40" s="870"/>
      <c r="B40" s="873"/>
      <c r="C40" s="873"/>
      <c r="D40" s="873"/>
      <c r="E40" s="873"/>
      <c r="F40" s="863"/>
      <c r="G40" s="419" t="s">
        <v>366</v>
      </c>
      <c r="H40" s="419">
        <v>3</v>
      </c>
      <c r="I40" s="864"/>
      <c r="J40" s="359"/>
      <c r="K40" s="359"/>
    </row>
    <row r="41" spans="1:11">
      <c r="A41" s="870"/>
      <c r="B41" s="873"/>
      <c r="C41" s="873"/>
      <c r="D41" s="873"/>
      <c r="E41" s="873"/>
      <c r="F41" s="863"/>
      <c r="G41" s="419" t="s">
        <v>367</v>
      </c>
      <c r="H41" s="419">
        <v>4</v>
      </c>
      <c r="I41" s="864"/>
      <c r="J41" s="359"/>
      <c r="K41" s="359"/>
    </row>
    <row r="42" spans="1:11" ht="15" thickBot="1">
      <c r="A42" s="870"/>
      <c r="B42" s="876"/>
      <c r="C42" s="876"/>
      <c r="D42" s="876"/>
      <c r="E42" s="876"/>
      <c r="F42" s="863"/>
      <c r="G42" s="420" t="s">
        <v>368</v>
      </c>
      <c r="H42" s="420">
        <v>1</v>
      </c>
      <c r="I42" s="864"/>
      <c r="J42" s="359"/>
      <c r="K42" s="359"/>
    </row>
    <row r="43" spans="1:11" ht="15" customHeight="1" thickBot="1">
      <c r="A43" s="867" t="s">
        <v>369</v>
      </c>
      <c r="B43" s="868"/>
      <c r="C43" s="868"/>
      <c r="D43" s="868"/>
      <c r="E43" s="868"/>
      <c r="F43" s="868"/>
      <c r="G43" s="868"/>
      <c r="H43" s="869"/>
      <c r="I43" s="421">
        <f>I39</f>
        <v>92.070000000000007</v>
      </c>
      <c r="J43" s="359"/>
      <c r="K43" s="359"/>
    </row>
    <row r="44" spans="1:11" ht="15" customHeight="1" thickBot="1">
      <c r="A44" s="867" t="s">
        <v>353</v>
      </c>
      <c r="B44" s="868"/>
      <c r="C44" s="868"/>
      <c r="D44" s="868"/>
      <c r="E44" s="868"/>
      <c r="F44" s="868"/>
      <c r="G44" s="868"/>
      <c r="H44" s="868"/>
      <c r="I44" s="422">
        <f>SUM(I45:I56)</f>
        <v>118.89</v>
      </c>
      <c r="J44" s="359"/>
      <c r="K44" s="359"/>
    </row>
    <row r="45" spans="1:11">
      <c r="A45" s="423" t="s">
        <v>370</v>
      </c>
      <c r="B45" s="424"/>
      <c r="C45" s="424">
        <v>1.4</v>
      </c>
      <c r="D45" s="425">
        <v>1.4</v>
      </c>
      <c r="E45" s="424"/>
      <c r="F45" s="425">
        <v>2.7</v>
      </c>
      <c r="G45" s="424" t="s">
        <v>366</v>
      </c>
      <c r="H45" s="424">
        <v>1</v>
      </c>
      <c r="I45" s="426">
        <f t="shared" ref="I45:I52" si="7">((B45+C45+D45+E45)*F45)-((0.8*2.1*H45))</f>
        <v>5.879999999999999</v>
      </c>
      <c r="J45" s="359"/>
      <c r="K45" s="359"/>
    </row>
    <row r="46" spans="1:11">
      <c r="A46" s="362" t="s">
        <v>371</v>
      </c>
      <c r="B46" s="419"/>
      <c r="C46" s="419">
        <v>1.5</v>
      </c>
      <c r="D46" s="427">
        <v>1.4</v>
      </c>
      <c r="E46" s="419"/>
      <c r="F46" s="427">
        <v>2.7</v>
      </c>
      <c r="G46" s="419" t="s">
        <v>366</v>
      </c>
      <c r="H46" s="419">
        <v>1</v>
      </c>
      <c r="I46" s="428">
        <f t="shared" si="7"/>
        <v>6.15</v>
      </c>
      <c r="J46" s="359"/>
      <c r="K46" s="359"/>
    </row>
    <row r="47" spans="1:11">
      <c r="A47" s="362" t="s">
        <v>372</v>
      </c>
      <c r="B47" s="427"/>
      <c r="C47" s="419">
        <v>3</v>
      </c>
      <c r="D47" s="427">
        <v>1.5</v>
      </c>
      <c r="E47" s="419"/>
      <c r="F47" s="427">
        <v>2.7</v>
      </c>
      <c r="G47" s="419" t="s">
        <v>366</v>
      </c>
      <c r="H47" s="419">
        <v>1</v>
      </c>
      <c r="I47" s="428">
        <f t="shared" si="7"/>
        <v>10.47</v>
      </c>
      <c r="J47" s="359"/>
      <c r="K47" s="359"/>
    </row>
    <row r="48" spans="1:11" ht="26.4">
      <c r="A48" s="429" t="s">
        <v>373</v>
      </c>
      <c r="B48" s="427"/>
      <c r="C48" s="419">
        <v>3</v>
      </c>
      <c r="D48" s="427">
        <v>3</v>
      </c>
      <c r="E48" s="419"/>
      <c r="F48" s="427">
        <v>2.7</v>
      </c>
      <c r="G48" s="419" t="s">
        <v>366</v>
      </c>
      <c r="H48" s="419">
        <v>1</v>
      </c>
      <c r="I48" s="428">
        <f t="shared" si="7"/>
        <v>14.520000000000003</v>
      </c>
      <c r="J48" s="359"/>
      <c r="K48" s="359"/>
    </row>
    <row r="49" spans="1:11" ht="26.4">
      <c r="A49" s="429" t="s">
        <v>374</v>
      </c>
      <c r="B49" s="427"/>
      <c r="C49" s="419">
        <v>3</v>
      </c>
      <c r="D49" s="427">
        <v>3</v>
      </c>
      <c r="E49" s="419"/>
      <c r="F49" s="427">
        <v>2.7</v>
      </c>
      <c r="G49" s="419" t="s">
        <v>366</v>
      </c>
      <c r="H49" s="419">
        <v>1</v>
      </c>
      <c r="I49" s="428">
        <f t="shared" si="7"/>
        <v>14.520000000000003</v>
      </c>
      <c r="J49" s="359"/>
      <c r="K49" s="359"/>
    </row>
    <row r="50" spans="1:11">
      <c r="A50" s="429" t="s">
        <v>375</v>
      </c>
      <c r="B50" s="427"/>
      <c r="C50" s="419">
        <v>3</v>
      </c>
      <c r="D50" s="427"/>
      <c r="E50" s="419">
        <v>1.4</v>
      </c>
      <c r="F50" s="427">
        <v>2.7</v>
      </c>
      <c r="G50" s="419" t="s">
        <v>366</v>
      </c>
      <c r="H50" s="419">
        <v>1</v>
      </c>
      <c r="I50" s="428">
        <f t="shared" si="7"/>
        <v>10.200000000000003</v>
      </c>
      <c r="J50" s="359"/>
      <c r="K50" s="359"/>
    </row>
    <row r="51" spans="1:11" ht="26.4">
      <c r="A51" s="429" t="s">
        <v>376</v>
      </c>
      <c r="B51" s="427"/>
      <c r="C51" s="419">
        <v>3</v>
      </c>
      <c r="D51" s="427"/>
      <c r="E51" s="419">
        <v>1.5</v>
      </c>
      <c r="F51" s="427">
        <v>2.7</v>
      </c>
      <c r="G51" s="419" t="s">
        <v>366</v>
      </c>
      <c r="H51" s="419">
        <v>1</v>
      </c>
      <c r="I51" s="428">
        <f t="shared" si="7"/>
        <v>10.47</v>
      </c>
      <c r="J51" s="359"/>
      <c r="K51" s="359"/>
    </row>
    <row r="52" spans="1:11" ht="26.4">
      <c r="A52" s="429" t="s">
        <v>377</v>
      </c>
      <c r="B52" s="427"/>
      <c r="C52" s="419">
        <v>3</v>
      </c>
      <c r="D52" s="427"/>
      <c r="E52" s="419">
        <v>1.8</v>
      </c>
      <c r="F52" s="427">
        <v>2.7</v>
      </c>
      <c r="G52" s="419" t="s">
        <v>366</v>
      </c>
      <c r="H52" s="419">
        <v>1</v>
      </c>
      <c r="I52" s="428">
        <f t="shared" si="7"/>
        <v>11.280000000000001</v>
      </c>
      <c r="J52" s="359"/>
      <c r="K52" s="359"/>
    </row>
    <row r="53" spans="1:11">
      <c r="A53" s="368" t="s">
        <v>378</v>
      </c>
      <c r="B53" s="430"/>
      <c r="C53" s="420"/>
      <c r="D53" s="420"/>
      <c r="E53" s="420">
        <v>1.2</v>
      </c>
      <c r="F53" s="430">
        <v>2.7</v>
      </c>
      <c r="G53" s="420" t="s">
        <v>350</v>
      </c>
      <c r="H53" s="420" t="s">
        <v>350</v>
      </c>
      <c r="I53" s="428">
        <f>((B53+C53+D53+E53)*F53)</f>
        <v>3.24</v>
      </c>
      <c r="J53" s="359"/>
      <c r="K53" s="359"/>
    </row>
    <row r="54" spans="1:11">
      <c r="A54" s="429" t="s">
        <v>379</v>
      </c>
      <c r="B54" s="427">
        <v>3</v>
      </c>
      <c r="C54" s="419">
        <v>3</v>
      </c>
      <c r="D54" s="427"/>
      <c r="E54" s="419">
        <v>3</v>
      </c>
      <c r="F54" s="427">
        <v>2.7</v>
      </c>
      <c r="G54" s="419" t="s">
        <v>366</v>
      </c>
      <c r="H54" s="419">
        <v>2</v>
      </c>
      <c r="I54" s="428">
        <f>((B54+C54+D54+E54)*F54)-((0.8*2.1*H54))</f>
        <v>20.94</v>
      </c>
      <c r="J54" s="359"/>
      <c r="K54" s="359"/>
    </row>
    <row r="55" spans="1:11">
      <c r="A55" s="429" t="s">
        <v>380</v>
      </c>
      <c r="B55" s="427"/>
      <c r="C55" s="419">
        <v>2</v>
      </c>
      <c r="D55" s="427"/>
      <c r="E55" s="419">
        <v>1.7</v>
      </c>
      <c r="F55" s="427">
        <v>2.7</v>
      </c>
      <c r="G55" s="419" t="s">
        <v>366</v>
      </c>
      <c r="H55" s="419">
        <v>1</v>
      </c>
      <c r="I55" s="428">
        <f>((B55+C55+D55+E55)*F55)-((0.8*2.1*H55))</f>
        <v>8.3100000000000023</v>
      </c>
      <c r="J55" s="359"/>
      <c r="K55" s="359"/>
    </row>
    <row r="56" spans="1:11" ht="15" thickBot="1">
      <c r="A56" s="431" t="s">
        <v>381</v>
      </c>
      <c r="B56" s="430"/>
      <c r="C56" s="420"/>
      <c r="D56" s="430"/>
      <c r="E56" s="420">
        <v>1.7</v>
      </c>
      <c r="F56" s="430">
        <v>2.7</v>
      </c>
      <c r="G56" s="420" t="s">
        <v>366</v>
      </c>
      <c r="H56" s="420">
        <v>1</v>
      </c>
      <c r="I56" s="432">
        <f>((B56+C56+D56+E56)*F56)-((0.8*2.1*H56))</f>
        <v>2.9099999999999997</v>
      </c>
      <c r="J56" s="359"/>
      <c r="K56" s="359"/>
    </row>
    <row r="57" spans="1:11" ht="15" customHeight="1" thickBot="1">
      <c r="A57" s="867" t="s">
        <v>355</v>
      </c>
      <c r="B57" s="868"/>
      <c r="C57" s="868"/>
      <c r="D57" s="868"/>
      <c r="E57" s="868"/>
      <c r="F57" s="868"/>
      <c r="G57" s="868"/>
      <c r="H57" s="868"/>
      <c r="I57" s="422">
        <f>SUM(I58:I65)</f>
        <v>165.53499999999997</v>
      </c>
      <c r="J57" s="359"/>
      <c r="K57" s="359"/>
    </row>
    <row r="58" spans="1:11" ht="14.4" customHeight="1">
      <c r="A58" s="870" t="s">
        <v>382</v>
      </c>
      <c r="B58" s="872">
        <v>7.85</v>
      </c>
      <c r="C58" s="872">
        <v>7.85</v>
      </c>
      <c r="D58" s="872">
        <v>13.2</v>
      </c>
      <c r="E58" s="872">
        <v>13.2</v>
      </c>
      <c r="F58" s="863">
        <v>2.7</v>
      </c>
      <c r="G58" s="424" t="s">
        <v>365</v>
      </c>
      <c r="H58" s="424">
        <v>2</v>
      </c>
      <c r="I58" s="864">
        <f>((B58+C58+D58+E58)*F58)-((0.8*0.8*H58)+(0.8*2.1*H59)+(1.5*1.2*H60)+(1.2*1.2*H61))</f>
        <v>94.86999999999999</v>
      </c>
      <c r="J58" s="359"/>
      <c r="K58" s="359"/>
    </row>
    <row r="59" spans="1:11">
      <c r="A59" s="870"/>
      <c r="B59" s="873"/>
      <c r="C59" s="873"/>
      <c r="D59" s="873"/>
      <c r="E59" s="873"/>
      <c r="F59" s="863"/>
      <c r="G59" s="419" t="s">
        <v>366</v>
      </c>
      <c r="H59" s="419">
        <v>1</v>
      </c>
      <c r="I59" s="864"/>
      <c r="J59" s="359"/>
      <c r="K59" s="359"/>
    </row>
    <row r="60" spans="1:11">
      <c r="A60" s="870"/>
      <c r="B60" s="873"/>
      <c r="C60" s="873"/>
      <c r="D60" s="873"/>
      <c r="E60" s="873"/>
      <c r="F60" s="863"/>
      <c r="G60" s="419" t="s">
        <v>367</v>
      </c>
      <c r="H60" s="419">
        <v>8</v>
      </c>
      <c r="I60" s="864"/>
      <c r="J60" s="359"/>
      <c r="K60" s="359"/>
    </row>
    <row r="61" spans="1:11">
      <c r="A61" s="871"/>
      <c r="B61" s="873"/>
      <c r="C61" s="873"/>
      <c r="D61" s="873"/>
      <c r="E61" s="873"/>
      <c r="F61" s="874"/>
      <c r="G61" s="419" t="s">
        <v>368</v>
      </c>
      <c r="H61" s="419">
        <v>1</v>
      </c>
      <c r="I61" s="865"/>
      <c r="J61" s="359"/>
      <c r="K61" s="359"/>
    </row>
    <row r="62" spans="1:11">
      <c r="A62" s="429" t="s">
        <v>383</v>
      </c>
      <c r="B62" s="427"/>
      <c r="C62" s="419">
        <v>2.1</v>
      </c>
      <c r="D62" s="427"/>
      <c r="E62" s="419">
        <v>1.8</v>
      </c>
      <c r="F62" s="427">
        <v>2.7</v>
      </c>
      <c r="G62" s="419" t="s">
        <v>366</v>
      </c>
      <c r="H62" s="419">
        <v>1</v>
      </c>
      <c r="I62" s="428">
        <f>((B62+C62+D62+E62)*F62)-((0.8*2.1*H62))</f>
        <v>8.8500000000000014</v>
      </c>
      <c r="J62" s="359"/>
      <c r="K62" s="359"/>
    </row>
    <row r="63" spans="1:11">
      <c r="A63" s="429" t="s">
        <v>384</v>
      </c>
      <c r="B63" s="427"/>
      <c r="C63" s="419">
        <v>2</v>
      </c>
      <c r="D63" s="427"/>
      <c r="E63" s="419">
        <v>1.8</v>
      </c>
      <c r="F63" s="427">
        <v>2.7</v>
      </c>
      <c r="G63" s="419" t="s">
        <v>366</v>
      </c>
      <c r="H63" s="419">
        <v>1</v>
      </c>
      <c r="I63" s="428">
        <f>((B63+C63+D63+E63)*F63)-((0.8*2.1*H63))</f>
        <v>8.58</v>
      </c>
      <c r="J63" s="359"/>
      <c r="K63" s="359"/>
    </row>
    <row r="64" spans="1:11">
      <c r="A64" s="429" t="s">
        <v>385</v>
      </c>
      <c r="B64" s="427"/>
      <c r="C64" s="419">
        <v>2.25</v>
      </c>
      <c r="D64" s="427"/>
      <c r="E64" s="419"/>
      <c r="F64" s="427">
        <v>2.7</v>
      </c>
      <c r="G64" s="419" t="s">
        <v>366</v>
      </c>
      <c r="H64" s="419">
        <v>1</v>
      </c>
      <c r="I64" s="428">
        <f>((B64+C64+D64+E64)*F64)-((0.8*2.1*H64))</f>
        <v>4.3949999999999996</v>
      </c>
      <c r="J64" s="359"/>
      <c r="K64" s="359"/>
    </row>
    <row r="65" spans="1:11" ht="39.6">
      <c r="A65" s="429" t="s">
        <v>386</v>
      </c>
      <c r="B65" s="427">
        <f>B58</f>
        <v>7.85</v>
      </c>
      <c r="C65" s="427">
        <f>C58</f>
        <v>7.85</v>
      </c>
      <c r="D65" s="427">
        <f>D58</f>
        <v>13.2</v>
      </c>
      <c r="E65" s="427">
        <f>E58</f>
        <v>13.2</v>
      </c>
      <c r="F65" s="427">
        <v>1.2</v>
      </c>
      <c r="G65" s="419"/>
      <c r="H65" s="419">
        <v>1</v>
      </c>
      <c r="I65" s="428">
        <f>((B65+C65+D65+E65)*F65)-((0.8*2.1*H65))</f>
        <v>48.839999999999989</v>
      </c>
      <c r="J65" s="359"/>
      <c r="K65" s="359"/>
    </row>
    <row r="66" spans="1:11" s="435" customFormat="1">
      <c r="A66" s="433"/>
      <c r="B66" s="433"/>
      <c r="C66" s="433"/>
      <c r="D66" s="433"/>
      <c r="E66" s="433"/>
      <c r="F66" s="433"/>
      <c r="G66" s="433"/>
      <c r="H66" s="433"/>
      <c r="I66" s="433"/>
      <c r="J66" s="434"/>
      <c r="K66" s="434"/>
    </row>
    <row r="67" spans="1:11" s="435" customFormat="1">
      <c r="A67" s="433"/>
      <c r="B67" s="433"/>
      <c r="C67" s="433"/>
      <c r="D67" s="433"/>
      <c r="E67" s="433"/>
      <c r="F67" s="433"/>
      <c r="G67" s="433"/>
      <c r="H67" s="433"/>
      <c r="I67" s="433"/>
      <c r="J67" s="436"/>
      <c r="K67" s="436"/>
    </row>
    <row r="68" spans="1:11" s="435" customFormat="1">
      <c r="A68" s="437"/>
      <c r="B68" s="438"/>
      <c r="C68" s="438"/>
      <c r="D68" s="438"/>
      <c r="E68" s="438"/>
      <c r="F68" s="438"/>
      <c r="G68" s="438"/>
      <c r="H68" s="438"/>
      <c r="I68" s="438"/>
      <c r="J68" s="439"/>
      <c r="K68" s="440"/>
    </row>
    <row r="69" spans="1:11" s="435" customFormat="1">
      <c r="A69" s="441"/>
      <c r="B69" s="433"/>
      <c r="C69" s="433"/>
      <c r="D69" s="433"/>
      <c r="E69" s="433"/>
      <c r="F69" s="433"/>
      <c r="G69" s="433"/>
      <c r="H69" s="433"/>
      <c r="I69" s="433"/>
      <c r="J69" s="433"/>
      <c r="K69" s="433"/>
    </row>
    <row r="70" spans="1:11" s="435" customFormat="1">
      <c r="A70" s="441"/>
      <c r="B70" s="433"/>
      <c r="C70" s="433"/>
      <c r="D70" s="433"/>
      <c r="E70" s="433"/>
      <c r="F70" s="433"/>
      <c r="G70" s="433"/>
      <c r="H70" s="433"/>
      <c r="I70" s="433"/>
      <c r="J70" s="433"/>
      <c r="K70" s="433"/>
    </row>
    <row r="71" spans="1:11" s="435" customFormat="1">
      <c r="A71" s="442"/>
      <c r="B71" s="433"/>
      <c r="C71" s="433"/>
      <c r="D71" s="433"/>
      <c r="E71" s="433"/>
      <c r="F71" s="433"/>
      <c r="G71" s="433"/>
      <c r="H71" s="433"/>
      <c r="I71" s="433"/>
      <c r="J71" s="433"/>
      <c r="K71" s="433"/>
    </row>
    <row r="72" spans="1:11" s="435" customFormat="1">
      <c r="B72" s="433"/>
      <c r="C72" s="433"/>
      <c r="D72" s="433"/>
      <c r="E72" s="433"/>
      <c r="F72" s="433"/>
      <c r="G72" s="433"/>
      <c r="H72" s="433"/>
      <c r="I72" s="433"/>
      <c r="J72" s="433"/>
      <c r="K72" s="433"/>
    </row>
    <row r="73" spans="1:11" s="435" customFormat="1">
      <c r="D73" s="433"/>
      <c r="E73" s="433"/>
      <c r="F73" s="433"/>
      <c r="G73" s="433"/>
      <c r="H73" s="433"/>
      <c r="I73" s="433"/>
      <c r="J73" s="433"/>
      <c r="K73" s="433"/>
    </row>
    <row r="74" spans="1:11" s="435" customFormat="1">
      <c r="D74" s="433"/>
      <c r="E74" s="433"/>
      <c r="F74" s="433"/>
      <c r="G74" s="433"/>
      <c r="H74" s="433"/>
      <c r="I74" s="433"/>
      <c r="J74" s="433"/>
      <c r="K74" s="433"/>
    </row>
    <row r="75" spans="1:11" s="435" customFormat="1">
      <c r="D75" s="433"/>
      <c r="E75" s="433"/>
      <c r="F75" s="433"/>
      <c r="G75" s="433"/>
      <c r="H75" s="433"/>
      <c r="I75" s="433"/>
      <c r="J75" s="433"/>
      <c r="K75" s="433"/>
    </row>
    <row r="76" spans="1:11" s="435" customFormat="1">
      <c r="D76" s="433"/>
      <c r="E76" s="433"/>
      <c r="F76" s="433"/>
      <c r="G76" s="433"/>
      <c r="H76" s="433"/>
      <c r="I76" s="433"/>
      <c r="J76" s="433"/>
      <c r="K76" s="433"/>
    </row>
    <row r="77" spans="1:11" s="435" customFormat="1">
      <c r="D77" s="438"/>
      <c r="E77" s="438"/>
      <c r="F77" s="438"/>
      <c r="G77" s="438"/>
      <c r="H77" s="438"/>
      <c r="I77" s="438"/>
      <c r="J77" s="438"/>
      <c r="K77" s="438"/>
    </row>
    <row r="78" spans="1:11" s="435" customFormat="1">
      <c r="A78" s="443"/>
      <c r="B78" s="443"/>
      <c r="C78" s="444"/>
      <c r="D78" s="445"/>
      <c r="E78" s="446"/>
      <c r="F78" s="436"/>
      <c r="G78" s="447"/>
      <c r="H78" s="436"/>
      <c r="I78" s="436"/>
      <c r="J78" s="436"/>
      <c r="K78" s="436"/>
    </row>
    <row r="79" spans="1:11" s="435" customFormat="1">
      <c r="A79" s="448"/>
      <c r="B79" s="448"/>
      <c r="C79" s="448"/>
      <c r="D79" s="448"/>
      <c r="E79" s="443"/>
      <c r="G79" s="436"/>
      <c r="H79" s="436"/>
      <c r="I79" s="436"/>
      <c r="J79" s="436"/>
      <c r="K79" s="436"/>
    </row>
    <row r="80" spans="1:11" s="435" customFormat="1">
      <c r="A80" s="449"/>
      <c r="B80" s="440"/>
      <c r="C80" s="440"/>
      <c r="D80" s="440"/>
      <c r="E80" s="440"/>
      <c r="F80" s="440"/>
      <c r="G80" s="440"/>
      <c r="H80" s="436"/>
      <c r="I80" s="436"/>
      <c r="J80" s="436"/>
      <c r="K80" s="436"/>
    </row>
    <row r="81" spans="1:11" s="435" customFormat="1">
      <c r="A81" s="450"/>
      <c r="B81" s="433"/>
      <c r="C81" s="433"/>
      <c r="D81" s="433"/>
      <c r="E81" s="433"/>
      <c r="F81" s="433"/>
      <c r="G81" s="433"/>
      <c r="H81" s="440"/>
      <c r="I81" s="440"/>
      <c r="J81" s="436"/>
      <c r="K81" s="436"/>
    </row>
    <row r="82" spans="1:11" s="435" customFormat="1">
      <c r="A82" s="450"/>
      <c r="B82" s="433"/>
      <c r="C82" s="433"/>
      <c r="D82" s="433"/>
      <c r="E82" s="433"/>
      <c r="F82" s="433"/>
      <c r="G82" s="433"/>
      <c r="H82" s="433"/>
      <c r="I82" s="433"/>
      <c r="J82" s="436"/>
      <c r="K82" s="436"/>
    </row>
    <row r="83" spans="1:11" s="435" customFormat="1">
      <c r="A83" s="450"/>
      <c r="B83" s="433"/>
      <c r="C83" s="433"/>
      <c r="D83" s="433"/>
      <c r="E83" s="433"/>
      <c r="F83" s="433"/>
      <c r="G83" s="433"/>
      <c r="H83" s="433"/>
      <c r="I83" s="433"/>
      <c r="J83" s="436"/>
      <c r="K83" s="436"/>
    </row>
    <row r="84" spans="1:11" s="435" customFormat="1">
      <c r="A84" s="450"/>
      <c r="B84" s="433"/>
      <c r="C84" s="433"/>
      <c r="D84" s="433"/>
      <c r="E84" s="433"/>
      <c r="F84" s="433"/>
      <c r="G84" s="433"/>
      <c r="H84" s="433"/>
      <c r="I84" s="433"/>
      <c r="J84" s="436"/>
      <c r="K84" s="436"/>
    </row>
    <row r="85" spans="1:11" s="435" customFormat="1">
      <c r="A85" s="450"/>
      <c r="B85" s="433"/>
      <c r="C85" s="433"/>
      <c r="D85" s="433"/>
      <c r="E85" s="433"/>
      <c r="F85" s="433"/>
      <c r="G85" s="433"/>
      <c r="H85" s="433"/>
      <c r="I85" s="433"/>
      <c r="J85" s="436"/>
      <c r="K85" s="436"/>
    </row>
    <row r="86" spans="1:11" s="435" customFormat="1">
      <c r="A86" s="450"/>
      <c r="B86" s="433"/>
      <c r="C86" s="433"/>
      <c r="D86" s="433"/>
      <c r="E86" s="433"/>
      <c r="F86" s="433"/>
      <c r="G86" s="433"/>
      <c r="H86" s="433"/>
      <c r="I86" s="433"/>
      <c r="J86" s="436"/>
      <c r="K86" s="436"/>
    </row>
    <row r="87" spans="1:11" s="435" customFormat="1">
      <c r="A87" s="450"/>
      <c r="B87" s="433"/>
      <c r="C87" s="433"/>
      <c r="D87" s="433"/>
      <c r="E87" s="433"/>
      <c r="F87" s="433"/>
      <c r="G87" s="433"/>
      <c r="H87" s="433"/>
      <c r="I87" s="433"/>
      <c r="J87" s="436"/>
      <c r="K87" s="436"/>
    </row>
    <row r="88" spans="1:11" s="435" customFormat="1">
      <c r="A88" s="450"/>
      <c r="B88" s="433"/>
      <c r="C88" s="433"/>
      <c r="D88" s="433"/>
      <c r="E88" s="433"/>
      <c r="F88" s="433"/>
      <c r="G88" s="433"/>
      <c r="H88" s="433"/>
      <c r="I88" s="433"/>
      <c r="J88" s="436"/>
      <c r="K88" s="436"/>
    </row>
    <row r="89" spans="1:11" s="435" customFormat="1">
      <c r="A89" s="450"/>
      <c r="B89" s="433"/>
      <c r="C89" s="433"/>
      <c r="D89" s="433"/>
      <c r="E89" s="433"/>
      <c r="F89" s="433"/>
      <c r="G89" s="433"/>
      <c r="H89" s="433"/>
      <c r="I89" s="433"/>
      <c r="J89" s="436"/>
      <c r="K89" s="436"/>
    </row>
    <row r="90" spans="1:11" s="435" customFormat="1">
      <c r="A90" s="450"/>
      <c r="B90" s="433"/>
      <c r="C90" s="433"/>
      <c r="D90" s="433"/>
      <c r="E90" s="433"/>
      <c r="F90" s="433"/>
      <c r="G90" s="433"/>
      <c r="H90" s="438"/>
      <c r="I90" s="438"/>
      <c r="J90" s="436"/>
      <c r="K90" s="436"/>
    </row>
    <row r="91" spans="1:11" s="435" customFormat="1">
      <c r="A91" s="450"/>
      <c r="B91" s="433"/>
      <c r="C91" s="433"/>
      <c r="D91" s="433"/>
      <c r="E91" s="433"/>
      <c r="F91" s="433"/>
      <c r="G91" s="433"/>
      <c r="H91" s="436"/>
      <c r="I91" s="436"/>
      <c r="J91" s="436"/>
      <c r="K91" s="436"/>
    </row>
    <row r="92" spans="1:11" s="435" customFormat="1">
      <c r="A92" s="450"/>
      <c r="B92" s="433"/>
      <c r="C92" s="433"/>
      <c r="D92" s="433"/>
      <c r="E92" s="433"/>
      <c r="F92" s="433"/>
      <c r="G92" s="433"/>
      <c r="H92" s="436"/>
      <c r="I92" s="436"/>
      <c r="J92" s="436"/>
      <c r="K92" s="436"/>
    </row>
    <row r="93" spans="1:11" s="435" customFormat="1">
      <c r="A93" s="450"/>
      <c r="B93" s="433"/>
      <c r="C93" s="433"/>
      <c r="D93" s="433"/>
      <c r="E93" s="433"/>
      <c r="F93" s="433"/>
      <c r="G93" s="433"/>
      <c r="H93" s="436"/>
      <c r="I93" s="436"/>
      <c r="J93" s="436"/>
      <c r="K93" s="436"/>
    </row>
    <row r="94" spans="1:11" s="435" customFormat="1">
      <c r="A94" s="450"/>
      <c r="B94" s="433"/>
      <c r="C94" s="433"/>
      <c r="D94" s="433"/>
      <c r="E94" s="433"/>
      <c r="F94" s="433"/>
      <c r="G94" s="433"/>
      <c r="H94" s="436"/>
      <c r="I94" s="436"/>
      <c r="J94" s="436"/>
      <c r="K94" s="436"/>
    </row>
    <row r="95" spans="1:11" s="435" customFormat="1">
      <c r="A95" s="450"/>
      <c r="B95" s="433"/>
      <c r="C95" s="433"/>
      <c r="D95" s="433"/>
      <c r="E95" s="433"/>
      <c r="F95" s="433"/>
      <c r="G95" s="433"/>
      <c r="H95" s="436"/>
      <c r="I95" s="436"/>
      <c r="J95" s="436"/>
      <c r="K95" s="436"/>
    </row>
    <row r="96" spans="1:11" s="435" customFormat="1">
      <c r="A96" s="450"/>
      <c r="B96" s="433"/>
      <c r="C96" s="433"/>
      <c r="D96" s="433"/>
      <c r="E96" s="433"/>
      <c r="F96" s="433"/>
      <c r="G96" s="433"/>
      <c r="H96" s="436"/>
      <c r="I96" s="436"/>
      <c r="J96" s="436"/>
      <c r="K96" s="436"/>
    </row>
    <row r="97" spans="1:11" s="435" customFormat="1">
      <c r="A97" s="450"/>
      <c r="B97" s="433"/>
      <c r="C97" s="433"/>
      <c r="D97" s="433"/>
      <c r="E97" s="433"/>
      <c r="F97" s="433"/>
      <c r="G97" s="433"/>
      <c r="H97" s="436"/>
      <c r="I97" s="436"/>
      <c r="J97" s="436"/>
      <c r="K97" s="436"/>
    </row>
    <row r="98" spans="1:11" s="435" customFormat="1">
      <c r="A98" s="450"/>
      <c r="B98" s="433"/>
      <c r="C98" s="433"/>
      <c r="D98" s="433"/>
      <c r="E98" s="433"/>
      <c r="F98" s="433"/>
      <c r="G98" s="433"/>
      <c r="H98" s="436"/>
      <c r="I98" s="436"/>
      <c r="J98" s="436"/>
      <c r="K98" s="436"/>
    </row>
    <row r="99" spans="1:11" s="435" customFormat="1">
      <c r="A99" s="450"/>
      <c r="B99" s="433"/>
      <c r="C99" s="433"/>
      <c r="D99" s="433"/>
      <c r="E99" s="433"/>
      <c r="F99" s="433"/>
      <c r="G99" s="433"/>
      <c r="H99" s="436"/>
      <c r="I99" s="436"/>
      <c r="J99" s="436"/>
      <c r="K99" s="436"/>
    </row>
    <row r="100" spans="1:11" s="435" customFormat="1">
      <c r="A100" s="450"/>
      <c r="B100" s="433"/>
      <c r="C100" s="433"/>
      <c r="D100" s="433"/>
      <c r="E100" s="433"/>
      <c r="F100" s="433"/>
      <c r="G100" s="433"/>
      <c r="H100" s="436"/>
      <c r="I100" s="436"/>
      <c r="J100" s="436"/>
      <c r="K100" s="436"/>
    </row>
    <row r="101" spans="1:11" s="435" customFormat="1">
      <c r="A101" s="450"/>
      <c r="B101" s="433"/>
      <c r="C101" s="433"/>
      <c r="D101" s="433"/>
      <c r="E101" s="433"/>
      <c r="F101" s="433"/>
      <c r="G101" s="433"/>
      <c r="H101" s="436"/>
      <c r="I101" s="436"/>
      <c r="J101" s="436"/>
      <c r="K101" s="436"/>
    </row>
    <row r="102" spans="1:11" s="435" customFormat="1">
      <c r="A102" s="450"/>
      <c r="B102" s="433"/>
      <c r="C102" s="433"/>
      <c r="D102" s="433"/>
      <c r="E102" s="433"/>
      <c r="F102" s="433"/>
      <c r="G102" s="433"/>
      <c r="H102" s="436"/>
      <c r="I102" s="436"/>
      <c r="J102" s="436"/>
      <c r="K102" s="436"/>
    </row>
    <row r="103" spans="1:11" s="435" customFormat="1">
      <c r="A103" s="450"/>
      <c r="B103" s="433"/>
      <c r="C103" s="433"/>
      <c r="D103" s="433"/>
      <c r="E103" s="433"/>
      <c r="F103" s="433"/>
      <c r="G103" s="433"/>
      <c r="H103" s="436"/>
      <c r="I103" s="436"/>
      <c r="J103" s="436"/>
      <c r="K103" s="436"/>
    </row>
    <row r="104" spans="1:11" s="435" customFormat="1">
      <c r="A104" s="450"/>
      <c r="B104" s="433"/>
      <c r="C104" s="433"/>
      <c r="D104" s="433"/>
      <c r="E104" s="433"/>
      <c r="F104" s="433"/>
      <c r="G104" s="433"/>
      <c r="H104" s="436"/>
      <c r="I104" s="436"/>
      <c r="J104" s="436"/>
      <c r="K104" s="436"/>
    </row>
    <row r="105" spans="1:11" s="435" customFormat="1">
      <c r="A105" s="450"/>
      <c r="B105" s="433"/>
      <c r="C105" s="433"/>
      <c r="D105" s="433"/>
      <c r="E105" s="433"/>
      <c r="F105" s="433"/>
      <c r="G105" s="433"/>
      <c r="H105" s="436"/>
      <c r="I105" s="436"/>
      <c r="J105" s="436"/>
      <c r="K105" s="436"/>
    </row>
    <row r="106" spans="1:11" s="435" customFormat="1">
      <c r="A106" s="450"/>
      <c r="B106" s="433"/>
      <c r="C106" s="433"/>
      <c r="D106" s="433"/>
      <c r="E106" s="433"/>
      <c r="F106" s="433"/>
      <c r="G106" s="433"/>
      <c r="H106" s="436"/>
      <c r="I106" s="436"/>
      <c r="J106" s="436"/>
      <c r="K106" s="436"/>
    </row>
    <row r="107" spans="1:11" s="435" customFormat="1">
      <c r="A107" s="450"/>
      <c r="B107" s="433"/>
      <c r="C107" s="433"/>
      <c r="D107" s="433"/>
      <c r="E107" s="433"/>
      <c r="F107" s="433"/>
      <c r="G107" s="433"/>
      <c r="H107" s="436"/>
      <c r="I107" s="436"/>
      <c r="J107" s="436"/>
      <c r="K107" s="436"/>
    </row>
    <row r="108" spans="1:11" s="435" customFormat="1">
      <c r="A108" s="450"/>
      <c r="B108" s="433"/>
      <c r="C108" s="433"/>
      <c r="D108" s="433"/>
      <c r="E108" s="433"/>
      <c r="F108" s="433"/>
      <c r="G108" s="433"/>
      <c r="H108" s="436"/>
      <c r="I108" s="436"/>
      <c r="J108" s="436"/>
      <c r="K108" s="436"/>
    </row>
    <row r="109" spans="1:11" s="435" customFormat="1">
      <c r="A109" s="451"/>
      <c r="B109" s="433"/>
      <c r="C109" s="433"/>
      <c r="D109" s="433"/>
      <c r="E109" s="433"/>
      <c r="F109" s="433"/>
      <c r="G109" s="433"/>
      <c r="H109" s="436"/>
      <c r="I109" s="436"/>
      <c r="J109" s="436"/>
      <c r="K109" s="436"/>
    </row>
    <row r="110" spans="1:11" s="435" customFormat="1">
      <c r="A110" s="451"/>
      <c r="B110" s="433"/>
      <c r="C110" s="433"/>
      <c r="D110" s="433"/>
      <c r="E110" s="433"/>
      <c r="F110" s="433"/>
      <c r="G110" s="433"/>
      <c r="H110" s="436"/>
      <c r="I110" s="436"/>
      <c r="J110" s="436"/>
      <c r="K110" s="436"/>
    </row>
    <row r="111" spans="1:11" s="435" customFormat="1">
      <c r="A111" s="451"/>
      <c r="B111" s="433"/>
      <c r="C111" s="433"/>
      <c r="D111" s="433"/>
      <c r="E111" s="433"/>
      <c r="F111" s="433"/>
      <c r="G111" s="433"/>
      <c r="H111" s="436"/>
      <c r="I111" s="436"/>
      <c r="J111" s="436"/>
      <c r="K111" s="436"/>
    </row>
    <row r="112" spans="1:11" s="435" customFormat="1">
      <c r="A112" s="451"/>
      <c r="B112" s="433"/>
      <c r="C112" s="433"/>
      <c r="D112" s="433"/>
      <c r="E112" s="433"/>
      <c r="F112" s="433"/>
      <c r="G112" s="433"/>
      <c r="H112" s="436"/>
      <c r="I112" s="436"/>
      <c r="J112" s="436"/>
      <c r="K112" s="436"/>
    </row>
    <row r="113" spans="1:11" s="435" customFormat="1">
      <c r="A113" s="451"/>
      <c r="B113" s="433"/>
      <c r="C113" s="433"/>
      <c r="D113" s="433"/>
      <c r="E113" s="433"/>
      <c r="F113" s="433"/>
      <c r="G113" s="433"/>
      <c r="H113" s="436"/>
      <c r="I113" s="436"/>
      <c r="J113" s="436"/>
      <c r="K113" s="436"/>
    </row>
    <row r="114" spans="1:11" s="435" customFormat="1">
      <c r="A114" s="451"/>
      <c r="B114" s="433"/>
      <c r="C114" s="433"/>
      <c r="D114" s="433"/>
      <c r="E114" s="433"/>
      <c r="F114" s="433"/>
      <c r="G114" s="433"/>
      <c r="H114" s="436"/>
      <c r="I114" s="436"/>
      <c r="J114" s="436"/>
      <c r="K114" s="436"/>
    </row>
    <row r="115" spans="1:11" s="435" customFormat="1">
      <c r="A115" s="451"/>
      <c r="B115" s="433"/>
      <c r="C115" s="433"/>
      <c r="D115" s="433"/>
      <c r="E115" s="433"/>
      <c r="F115" s="433"/>
      <c r="G115" s="433"/>
      <c r="H115" s="436"/>
      <c r="I115" s="436"/>
      <c r="J115" s="436"/>
      <c r="K115" s="436"/>
    </row>
    <row r="116" spans="1:11" s="435" customFormat="1">
      <c r="A116" s="451"/>
      <c r="B116" s="433"/>
      <c r="C116" s="433"/>
      <c r="D116" s="433"/>
      <c r="E116" s="433"/>
      <c r="F116" s="433"/>
      <c r="G116" s="433"/>
      <c r="H116" s="436"/>
      <c r="I116" s="436"/>
      <c r="J116" s="436"/>
      <c r="K116" s="436"/>
    </row>
    <row r="117" spans="1:11" s="435" customFormat="1">
      <c r="A117" s="451"/>
      <c r="B117" s="433"/>
      <c r="C117" s="433"/>
      <c r="D117" s="433"/>
      <c r="E117" s="433"/>
      <c r="F117" s="433"/>
      <c r="G117" s="433"/>
      <c r="H117" s="436"/>
      <c r="I117" s="436"/>
      <c r="J117" s="436"/>
      <c r="K117" s="436"/>
    </row>
    <row r="118" spans="1:11" s="435" customFormat="1">
      <c r="A118" s="451"/>
      <c r="B118" s="433"/>
      <c r="C118" s="433"/>
      <c r="D118" s="433"/>
      <c r="E118" s="433"/>
      <c r="F118" s="433"/>
      <c r="G118" s="433"/>
      <c r="H118" s="436"/>
      <c r="I118" s="436"/>
      <c r="J118" s="436"/>
      <c r="K118" s="436"/>
    </row>
    <row r="119" spans="1:11" s="435" customFormat="1">
      <c r="A119" s="451"/>
      <c r="B119" s="433"/>
      <c r="C119" s="433"/>
      <c r="D119" s="433"/>
      <c r="E119" s="433"/>
      <c r="F119" s="433"/>
      <c r="G119" s="433"/>
      <c r="H119" s="436"/>
      <c r="I119" s="436"/>
      <c r="J119" s="436"/>
      <c r="K119" s="436"/>
    </row>
    <row r="120" spans="1:11" s="435" customFormat="1">
      <c r="A120" s="451"/>
      <c r="B120" s="433"/>
      <c r="C120" s="433"/>
      <c r="D120" s="433"/>
      <c r="E120" s="433"/>
      <c r="F120" s="433"/>
      <c r="G120" s="433"/>
      <c r="H120" s="436"/>
      <c r="I120" s="436"/>
      <c r="J120" s="436"/>
      <c r="K120" s="436"/>
    </row>
    <row r="121" spans="1:11" s="435" customFormat="1">
      <c r="A121" s="451"/>
      <c r="B121" s="433"/>
      <c r="C121" s="433"/>
      <c r="D121" s="433"/>
      <c r="E121" s="433"/>
      <c r="F121" s="433"/>
      <c r="G121" s="433"/>
      <c r="H121" s="436"/>
      <c r="I121" s="436"/>
      <c r="J121" s="436"/>
      <c r="K121" s="436"/>
    </row>
    <row r="122" spans="1:11" s="435" customFormat="1" ht="15.6" customHeight="1">
      <c r="A122" s="452"/>
      <c r="B122" s="452"/>
      <c r="C122" s="452"/>
      <c r="D122" s="452"/>
      <c r="E122" s="452"/>
      <c r="F122" s="453"/>
      <c r="G122" s="454"/>
      <c r="H122" s="436"/>
      <c r="I122" s="436"/>
      <c r="J122" s="436"/>
      <c r="K122" s="436"/>
    </row>
    <row r="123" spans="1:11" s="435" customFormat="1">
      <c r="A123" s="455"/>
      <c r="B123" s="433"/>
      <c r="C123" s="433"/>
      <c r="D123" s="433"/>
      <c r="E123" s="433"/>
      <c r="F123" s="433"/>
      <c r="G123" s="433"/>
      <c r="H123" s="436"/>
      <c r="I123" s="436"/>
      <c r="J123" s="436"/>
      <c r="K123" s="436"/>
    </row>
    <row r="124" spans="1:11" s="435" customFormat="1">
      <c r="A124" s="455"/>
      <c r="B124" s="433"/>
      <c r="C124" s="433"/>
      <c r="D124" s="433"/>
      <c r="E124" s="433"/>
      <c r="F124" s="433"/>
      <c r="G124" s="433"/>
      <c r="H124" s="436"/>
      <c r="I124" s="436"/>
      <c r="J124" s="436"/>
      <c r="K124" s="436"/>
    </row>
    <row r="125" spans="1:11" s="435" customFormat="1">
      <c r="A125" s="448"/>
      <c r="B125" s="448"/>
      <c r="C125" s="448"/>
      <c r="D125" s="448"/>
      <c r="E125" s="443"/>
      <c r="G125" s="433"/>
      <c r="H125" s="436"/>
      <c r="I125" s="436"/>
      <c r="J125" s="436"/>
      <c r="K125" s="436"/>
    </row>
    <row r="126" spans="1:11" s="435" customFormat="1">
      <c r="A126" s="449"/>
      <c r="B126" s="440"/>
      <c r="C126" s="440"/>
      <c r="D126" s="440"/>
      <c r="E126" s="440"/>
      <c r="G126" s="433"/>
      <c r="H126" s="436"/>
      <c r="I126" s="436"/>
      <c r="J126" s="436"/>
      <c r="K126" s="436"/>
    </row>
    <row r="127" spans="1:11" s="435" customFormat="1">
      <c r="A127" s="450"/>
      <c r="B127" s="433"/>
      <c r="C127" s="433"/>
      <c r="D127" s="433"/>
      <c r="E127" s="433"/>
      <c r="F127" s="433"/>
      <c r="G127" s="433"/>
      <c r="H127" s="436"/>
      <c r="I127" s="436"/>
      <c r="J127" s="436"/>
      <c r="K127" s="436"/>
    </row>
    <row r="128" spans="1:11" s="435" customFormat="1">
      <c r="A128" s="450"/>
      <c r="B128" s="433"/>
      <c r="C128" s="433"/>
      <c r="D128" s="433"/>
      <c r="E128" s="433"/>
      <c r="F128" s="433"/>
      <c r="G128" s="433"/>
      <c r="H128" s="436"/>
      <c r="I128" s="436"/>
      <c r="J128" s="436"/>
      <c r="K128" s="436"/>
    </row>
    <row r="129" spans="1:11" s="435" customFormat="1">
      <c r="A129" s="450"/>
      <c r="B129" s="433"/>
      <c r="C129" s="433"/>
      <c r="D129" s="433"/>
      <c r="E129" s="433"/>
      <c r="F129" s="452"/>
      <c r="G129" s="438"/>
      <c r="H129" s="436"/>
      <c r="I129" s="436"/>
      <c r="J129" s="436"/>
      <c r="K129" s="436"/>
    </row>
    <row r="130" spans="1:11" s="435" customFormat="1">
      <c r="A130" s="450"/>
      <c r="B130" s="433"/>
      <c r="C130" s="433"/>
      <c r="D130" s="433"/>
      <c r="E130" s="433"/>
      <c r="F130" s="436"/>
      <c r="G130" s="436"/>
      <c r="H130" s="436"/>
      <c r="I130" s="436"/>
      <c r="J130" s="436"/>
      <c r="K130" s="436"/>
    </row>
    <row r="131" spans="1:11" s="435" customFormat="1">
      <c r="A131" s="450"/>
      <c r="B131" s="433"/>
      <c r="C131" s="433"/>
      <c r="D131" s="433"/>
      <c r="E131" s="433"/>
      <c r="F131" s="436"/>
      <c r="G131" s="436"/>
      <c r="H131" s="436"/>
      <c r="I131" s="436"/>
      <c r="J131" s="436"/>
      <c r="K131" s="436"/>
    </row>
    <row r="132" spans="1:11" s="435" customFormat="1">
      <c r="A132" s="452"/>
      <c r="B132" s="452"/>
      <c r="C132" s="452"/>
      <c r="D132" s="452"/>
      <c r="E132" s="453"/>
      <c r="F132" s="456"/>
      <c r="G132" s="456"/>
      <c r="H132" s="436"/>
      <c r="I132" s="436"/>
      <c r="J132" s="436"/>
      <c r="K132" s="436"/>
    </row>
    <row r="133" spans="1:11" s="435" customFormat="1">
      <c r="A133" s="456"/>
      <c r="B133" s="456"/>
      <c r="C133" s="456"/>
      <c r="D133" s="456"/>
      <c r="E133" s="456"/>
      <c r="F133" s="456"/>
      <c r="G133" s="456"/>
      <c r="H133" s="436"/>
      <c r="I133" s="436"/>
      <c r="J133" s="436"/>
      <c r="K133" s="436"/>
    </row>
    <row r="134" spans="1:11" s="435" customFormat="1" ht="15" customHeight="1">
      <c r="A134" s="457"/>
      <c r="B134" s="457"/>
      <c r="C134" s="457"/>
      <c r="D134" s="457"/>
      <c r="E134" s="458"/>
      <c r="F134" s="459"/>
      <c r="G134" s="436"/>
      <c r="H134" s="436"/>
      <c r="I134" s="436"/>
      <c r="J134" s="436"/>
      <c r="K134" s="436"/>
    </row>
    <row r="135" spans="1:11" s="435" customFormat="1">
      <c r="A135" s="448"/>
      <c r="B135" s="448"/>
      <c r="C135" s="448"/>
      <c r="D135" s="460"/>
      <c r="E135" s="436"/>
      <c r="F135" s="436"/>
      <c r="G135" s="436"/>
      <c r="H135" s="436"/>
      <c r="I135" s="436"/>
      <c r="J135" s="436"/>
      <c r="K135" s="436"/>
    </row>
    <row r="136" spans="1:11" s="435" customFormat="1" ht="15" customHeight="1">
      <c r="A136" s="457"/>
      <c r="B136" s="457"/>
      <c r="C136" s="457"/>
      <c r="D136" s="458"/>
      <c r="E136" s="459"/>
      <c r="F136" s="436"/>
      <c r="G136" s="436"/>
      <c r="H136" s="436"/>
      <c r="I136" s="436"/>
      <c r="J136" s="436"/>
      <c r="K136" s="436"/>
    </row>
    <row r="137" spans="1:11" s="435" customFormat="1">
      <c r="A137" s="455"/>
      <c r="B137" s="433"/>
      <c r="C137" s="433"/>
      <c r="D137" s="433"/>
      <c r="E137" s="436"/>
      <c r="F137" s="436"/>
      <c r="G137" s="436"/>
      <c r="H137" s="436"/>
      <c r="I137" s="436"/>
      <c r="J137" s="436"/>
      <c r="K137" s="436"/>
    </row>
    <row r="138" spans="1:11" s="435" customFormat="1">
      <c r="A138" s="448"/>
      <c r="B138" s="448"/>
      <c r="C138" s="448"/>
      <c r="D138" s="448"/>
      <c r="E138" s="436"/>
      <c r="F138" s="433"/>
      <c r="G138" s="436"/>
      <c r="H138" s="436"/>
      <c r="I138" s="436"/>
      <c r="J138" s="436"/>
      <c r="K138" s="436"/>
    </row>
    <row r="139" spans="1:11" s="435" customFormat="1">
      <c r="A139" s="449"/>
      <c r="B139" s="449"/>
      <c r="C139" s="439"/>
      <c r="D139" s="439"/>
      <c r="E139" s="439"/>
      <c r="F139" s="439"/>
      <c r="G139" s="461"/>
      <c r="H139" s="436"/>
      <c r="I139" s="436"/>
      <c r="J139" s="436"/>
      <c r="K139" s="436"/>
    </row>
    <row r="140" spans="1:11" s="435" customFormat="1">
      <c r="A140" s="462"/>
      <c r="B140" s="433"/>
      <c r="C140" s="433"/>
      <c r="D140" s="433"/>
      <c r="E140" s="433"/>
      <c r="F140" s="433"/>
      <c r="G140" s="433"/>
      <c r="H140" s="436"/>
      <c r="I140" s="436"/>
      <c r="J140" s="433"/>
      <c r="K140" s="436"/>
    </row>
    <row r="141" spans="1:11" s="435" customFormat="1">
      <c r="A141" s="462"/>
      <c r="B141" s="433"/>
      <c r="C141" s="433"/>
      <c r="D141" s="433"/>
      <c r="E141" s="433"/>
      <c r="F141" s="433"/>
      <c r="G141" s="433"/>
      <c r="H141" s="436"/>
      <c r="I141" s="436"/>
      <c r="J141" s="433"/>
      <c r="K141" s="436"/>
    </row>
    <row r="142" spans="1:11" s="435" customFormat="1">
      <c r="A142" s="462"/>
      <c r="B142" s="433"/>
      <c r="C142" s="433"/>
      <c r="D142" s="433"/>
      <c r="E142" s="433"/>
      <c r="F142" s="433"/>
      <c r="G142" s="433"/>
      <c r="H142" s="436"/>
      <c r="I142" s="436"/>
      <c r="J142" s="433"/>
      <c r="K142" s="436"/>
    </row>
    <row r="143" spans="1:11" s="435" customFormat="1">
      <c r="A143" s="433"/>
      <c r="B143" s="433"/>
      <c r="C143" s="433"/>
      <c r="D143" s="462"/>
      <c r="E143" s="433"/>
      <c r="F143" s="433"/>
      <c r="G143" s="463"/>
      <c r="H143" s="459"/>
      <c r="I143" s="459"/>
      <c r="J143" s="433"/>
      <c r="K143" s="436"/>
    </row>
    <row r="144" spans="1:11" s="435" customFormat="1">
      <c r="A144" s="441"/>
      <c r="B144" s="433"/>
      <c r="C144" s="433"/>
      <c r="D144" s="433"/>
      <c r="E144" s="433"/>
      <c r="F144" s="433"/>
      <c r="G144" s="433"/>
      <c r="H144" s="433"/>
      <c r="I144" s="433"/>
      <c r="J144" s="433"/>
      <c r="K144" s="436"/>
    </row>
    <row r="145" spans="1:9" s="435" customFormat="1">
      <c r="A145" s="448"/>
      <c r="B145" s="448"/>
      <c r="C145" s="448"/>
      <c r="D145" s="433"/>
      <c r="E145" s="454"/>
      <c r="F145" s="436"/>
      <c r="G145" s="433"/>
      <c r="H145" s="436"/>
      <c r="I145" s="436"/>
    </row>
    <row r="146" spans="1:9" s="435" customFormat="1">
      <c r="A146" s="449"/>
      <c r="B146" s="440"/>
      <c r="C146" s="440"/>
      <c r="D146" s="440"/>
      <c r="E146" s="440"/>
      <c r="F146" s="440"/>
      <c r="G146" s="433"/>
      <c r="H146" s="436"/>
      <c r="I146" s="436"/>
    </row>
    <row r="147" spans="1:9" s="435" customFormat="1">
      <c r="A147" s="455"/>
      <c r="B147" s="433"/>
      <c r="C147" s="433"/>
      <c r="D147" s="433"/>
      <c r="E147" s="433"/>
      <c r="F147" s="433"/>
      <c r="G147" s="433"/>
      <c r="H147" s="436"/>
      <c r="I147" s="436"/>
    </row>
    <row r="148" spans="1:9" s="435" customFormat="1">
      <c r="A148" s="455"/>
      <c r="B148" s="433"/>
      <c r="C148" s="433"/>
      <c r="D148" s="433"/>
      <c r="E148" s="433"/>
      <c r="F148" s="433"/>
      <c r="G148" s="433"/>
      <c r="H148" s="436"/>
      <c r="I148" s="436"/>
    </row>
    <row r="149" spans="1:9" s="435" customFormat="1">
      <c r="A149" s="441"/>
      <c r="B149" s="433"/>
      <c r="C149" s="433"/>
      <c r="D149" s="433"/>
      <c r="E149" s="433"/>
      <c r="F149" s="433"/>
      <c r="G149" s="433"/>
      <c r="H149" s="436"/>
      <c r="I149" s="436"/>
    </row>
    <row r="150" spans="1:9" s="435" customFormat="1">
      <c r="A150" s="441"/>
      <c r="B150" s="433"/>
      <c r="C150" s="433"/>
      <c r="D150" s="433"/>
      <c r="E150" s="433"/>
      <c r="F150" s="433"/>
      <c r="G150" s="433"/>
      <c r="H150" s="436"/>
      <c r="I150" s="436"/>
    </row>
    <row r="151" spans="1:9" s="435" customFormat="1">
      <c r="A151" s="441"/>
      <c r="B151" s="433"/>
      <c r="C151" s="433"/>
      <c r="D151" s="433"/>
      <c r="E151" s="433"/>
      <c r="F151" s="433"/>
      <c r="G151" s="433"/>
      <c r="H151" s="436"/>
      <c r="I151" s="436"/>
    </row>
    <row r="152" spans="1:9" s="435" customFormat="1">
      <c r="A152" s="441"/>
      <c r="B152" s="433"/>
      <c r="C152" s="433"/>
      <c r="D152" s="433"/>
      <c r="E152" s="433"/>
      <c r="F152" s="433"/>
      <c r="G152" s="433"/>
      <c r="H152" s="436"/>
      <c r="I152" s="436"/>
    </row>
    <row r="153" spans="1:9" s="435" customFormat="1">
      <c r="A153" s="433"/>
      <c r="B153" s="433"/>
      <c r="C153" s="433"/>
      <c r="D153" s="433"/>
      <c r="E153" s="433"/>
      <c r="F153" s="433"/>
      <c r="G153" s="433"/>
      <c r="H153" s="436"/>
      <c r="I153" s="436"/>
    </row>
    <row r="154" spans="1:9" s="435" customFormat="1">
      <c r="A154" s="452"/>
      <c r="B154" s="452"/>
      <c r="C154" s="452"/>
      <c r="D154" s="452"/>
      <c r="E154" s="452"/>
      <c r="F154" s="453"/>
      <c r="G154" s="433"/>
      <c r="H154" s="436"/>
      <c r="I154" s="436"/>
    </row>
    <row r="155" spans="1:9" s="435" customFormat="1">
      <c r="A155" s="450"/>
      <c r="B155" s="450"/>
      <c r="C155" s="450"/>
      <c r="D155" s="450"/>
      <c r="E155" s="450"/>
      <c r="F155" s="450"/>
      <c r="G155" s="450"/>
      <c r="H155" s="450"/>
      <c r="I155" s="450"/>
    </row>
    <row r="156" spans="1:9" s="435" customFormat="1">
      <c r="A156" s="450"/>
      <c r="B156" s="450"/>
      <c r="C156" s="450"/>
      <c r="D156" s="450"/>
      <c r="E156" s="450"/>
      <c r="F156" s="450"/>
      <c r="G156" s="450"/>
      <c r="H156" s="450"/>
      <c r="I156" s="450"/>
    </row>
    <row r="157" spans="1:9" s="435" customFormat="1">
      <c r="A157" s="450"/>
      <c r="B157" s="450"/>
      <c r="C157" s="450"/>
      <c r="D157" s="450"/>
      <c r="E157" s="450"/>
      <c r="F157" s="450"/>
      <c r="G157" s="450"/>
      <c r="H157" s="450"/>
      <c r="I157" s="450"/>
    </row>
    <row r="158" spans="1:9" s="435" customFormat="1">
      <c r="A158" s="450"/>
      <c r="B158" s="450"/>
      <c r="C158" s="450"/>
      <c r="D158" s="450"/>
      <c r="E158" s="450"/>
      <c r="F158" s="450"/>
      <c r="G158" s="450"/>
      <c r="H158" s="450"/>
      <c r="I158" s="450"/>
    </row>
    <row r="159" spans="1:9" s="435" customFormat="1">
      <c r="A159" s="450"/>
      <c r="B159" s="450"/>
      <c r="C159" s="450"/>
      <c r="D159" s="450"/>
      <c r="E159" s="450"/>
      <c r="F159" s="450"/>
      <c r="G159" s="450"/>
      <c r="H159" s="450"/>
      <c r="I159" s="450"/>
    </row>
    <row r="160" spans="1:9" s="435" customFormat="1">
      <c r="A160" s="450"/>
      <c r="B160" s="450"/>
      <c r="C160" s="450"/>
      <c r="D160" s="450"/>
      <c r="E160" s="450"/>
      <c r="F160" s="450"/>
      <c r="G160" s="450"/>
      <c r="H160" s="450"/>
      <c r="I160" s="450"/>
    </row>
    <row r="161" spans="1:9" s="435" customFormat="1">
      <c r="A161" s="450"/>
      <c r="B161" s="450"/>
      <c r="C161" s="450"/>
      <c r="D161" s="450"/>
      <c r="E161" s="450"/>
      <c r="F161" s="450"/>
      <c r="G161" s="450"/>
      <c r="H161" s="450"/>
      <c r="I161" s="450"/>
    </row>
    <row r="162" spans="1:9" s="435" customFormat="1">
      <c r="A162" s="450"/>
      <c r="B162" s="450"/>
      <c r="C162" s="450"/>
      <c r="D162" s="450"/>
      <c r="E162" s="450"/>
      <c r="F162" s="450"/>
      <c r="G162" s="450"/>
      <c r="H162" s="450"/>
      <c r="I162" s="450"/>
    </row>
    <row r="163" spans="1:9" s="435" customFormat="1">
      <c r="A163" s="450"/>
      <c r="B163" s="450"/>
      <c r="C163" s="450"/>
      <c r="D163" s="450"/>
      <c r="E163" s="450"/>
      <c r="F163" s="450"/>
      <c r="G163" s="450"/>
      <c r="H163" s="450"/>
      <c r="I163" s="450"/>
    </row>
    <row r="164" spans="1:9" s="435" customFormat="1">
      <c r="A164" s="450"/>
      <c r="B164" s="450"/>
      <c r="C164" s="450"/>
      <c r="D164" s="450"/>
      <c r="E164" s="450"/>
      <c r="F164" s="450"/>
      <c r="G164" s="450"/>
      <c r="H164" s="450"/>
      <c r="I164" s="450"/>
    </row>
    <row r="165" spans="1:9" s="435" customFormat="1">
      <c r="A165" s="450"/>
      <c r="B165" s="450"/>
      <c r="C165" s="450"/>
      <c r="D165" s="450"/>
      <c r="E165" s="450"/>
      <c r="F165" s="450"/>
      <c r="G165" s="450"/>
      <c r="H165" s="450"/>
      <c r="I165" s="450"/>
    </row>
    <row r="166" spans="1:9" s="435" customFormat="1">
      <c r="A166" s="450"/>
      <c r="B166" s="450"/>
      <c r="C166" s="450"/>
      <c r="D166" s="450"/>
      <c r="E166" s="450"/>
      <c r="F166" s="450"/>
      <c r="G166" s="450"/>
      <c r="H166" s="450"/>
      <c r="I166" s="450"/>
    </row>
    <row r="167" spans="1:9" s="435" customFormat="1">
      <c r="A167" s="450"/>
      <c r="B167" s="450"/>
      <c r="C167" s="450"/>
      <c r="D167" s="450"/>
      <c r="E167" s="450"/>
      <c r="F167" s="450"/>
      <c r="G167" s="450"/>
      <c r="H167" s="450"/>
      <c r="I167" s="450"/>
    </row>
    <row r="168" spans="1:9" s="435" customFormat="1">
      <c r="A168" s="450"/>
      <c r="B168" s="450"/>
      <c r="C168" s="450"/>
      <c r="D168" s="450"/>
      <c r="E168" s="450"/>
      <c r="F168" s="450"/>
      <c r="G168" s="450"/>
      <c r="H168" s="450"/>
      <c r="I168" s="450"/>
    </row>
    <row r="169" spans="1:9" s="435" customFormat="1">
      <c r="A169" s="450"/>
      <c r="B169" s="450"/>
      <c r="C169" s="450"/>
      <c r="D169" s="450"/>
      <c r="E169" s="450"/>
      <c r="F169" s="450"/>
      <c r="G169" s="450"/>
      <c r="H169" s="450"/>
      <c r="I169" s="450"/>
    </row>
    <row r="170" spans="1:9" s="435" customFormat="1">
      <c r="A170" s="450"/>
      <c r="B170" s="450"/>
      <c r="C170" s="450"/>
      <c r="D170" s="450"/>
      <c r="E170" s="450"/>
      <c r="F170" s="450"/>
      <c r="G170" s="450"/>
      <c r="H170" s="450"/>
      <c r="I170" s="450"/>
    </row>
    <row r="171" spans="1:9" s="435" customFormat="1">
      <c r="A171" s="450"/>
      <c r="B171" s="450"/>
      <c r="C171" s="450"/>
      <c r="D171" s="450"/>
      <c r="E171" s="450"/>
      <c r="F171" s="450"/>
      <c r="G171" s="450"/>
      <c r="H171" s="450"/>
      <c r="I171" s="450"/>
    </row>
    <row r="172" spans="1:9" s="435" customFormat="1">
      <c r="A172" s="450"/>
      <c r="B172" s="450"/>
      <c r="C172" s="450"/>
      <c r="D172" s="450"/>
      <c r="E172" s="450"/>
      <c r="F172" s="450"/>
      <c r="G172" s="450"/>
      <c r="H172" s="450"/>
      <c r="I172" s="450"/>
    </row>
    <row r="173" spans="1:9" s="435" customFormat="1">
      <c r="A173" s="450"/>
      <c r="B173" s="450"/>
      <c r="C173" s="450"/>
      <c r="D173" s="450"/>
      <c r="E173" s="450"/>
      <c r="F173" s="450"/>
      <c r="G173" s="450"/>
      <c r="H173" s="450"/>
      <c r="I173" s="450"/>
    </row>
    <row r="174" spans="1:9" s="435" customFormat="1">
      <c r="A174" s="450"/>
      <c r="B174" s="450"/>
      <c r="C174" s="450"/>
      <c r="D174" s="450"/>
      <c r="E174" s="450"/>
      <c r="F174" s="450"/>
      <c r="G174" s="450"/>
      <c r="H174" s="450"/>
      <c r="I174" s="450"/>
    </row>
    <row r="175" spans="1:9" s="435" customFormat="1">
      <c r="A175" s="450"/>
      <c r="B175" s="450"/>
      <c r="C175" s="450"/>
      <c r="D175" s="450"/>
      <c r="E175" s="450"/>
      <c r="F175" s="450"/>
      <c r="G175" s="450"/>
      <c r="H175" s="450"/>
      <c r="I175" s="450"/>
    </row>
    <row r="176" spans="1:9" s="435" customFormat="1">
      <c r="A176" s="450"/>
      <c r="B176" s="450"/>
      <c r="C176" s="450"/>
      <c r="D176" s="450"/>
      <c r="E176" s="450"/>
      <c r="F176" s="450"/>
      <c r="G176" s="450"/>
      <c r="H176" s="450"/>
      <c r="I176" s="450"/>
    </row>
    <row r="177" spans="1:9" s="435" customFormat="1">
      <c r="A177" s="450"/>
      <c r="B177" s="450"/>
      <c r="C177" s="450"/>
      <c r="D177" s="450"/>
      <c r="E177" s="450"/>
      <c r="F177" s="450"/>
      <c r="G177" s="450"/>
      <c r="H177" s="450"/>
      <c r="I177" s="450"/>
    </row>
    <row r="178" spans="1:9" s="435" customFormat="1">
      <c r="A178" s="450"/>
      <c r="B178" s="450"/>
      <c r="C178" s="450"/>
      <c r="D178" s="450"/>
      <c r="E178" s="450"/>
      <c r="F178" s="450"/>
      <c r="G178" s="450"/>
      <c r="H178" s="450"/>
      <c r="I178" s="450"/>
    </row>
    <row r="179" spans="1:9" s="435" customFormat="1">
      <c r="A179" s="450"/>
      <c r="B179" s="450"/>
      <c r="C179" s="450"/>
      <c r="D179" s="450"/>
      <c r="E179" s="450"/>
      <c r="F179" s="450"/>
      <c r="G179" s="450"/>
      <c r="H179" s="450"/>
      <c r="I179" s="450"/>
    </row>
    <row r="180" spans="1:9" s="435" customFormat="1">
      <c r="A180" s="450"/>
      <c r="B180" s="450"/>
      <c r="C180" s="450"/>
      <c r="D180" s="450"/>
      <c r="E180" s="450"/>
      <c r="F180" s="450"/>
      <c r="G180" s="450"/>
      <c r="H180" s="450"/>
      <c r="I180" s="450"/>
    </row>
    <row r="181" spans="1:9" s="435" customFormat="1">
      <c r="A181" s="450"/>
      <c r="B181" s="450"/>
      <c r="C181" s="450"/>
      <c r="D181" s="450"/>
      <c r="E181" s="450"/>
      <c r="F181" s="450"/>
      <c r="G181" s="450"/>
      <c r="H181" s="450"/>
      <c r="I181" s="450"/>
    </row>
    <row r="182" spans="1:9" s="435" customFormat="1">
      <c r="A182" s="450"/>
      <c r="B182" s="450"/>
      <c r="C182" s="450"/>
      <c r="D182" s="450"/>
      <c r="E182" s="450"/>
      <c r="F182" s="450"/>
      <c r="G182" s="450"/>
      <c r="H182" s="450"/>
      <c r="I182" s="450"/>
    </row>
    <row r="183" spans="1:9" s="435" customFormat="1">
      <c r="A183" s="450"/>
      <c r="B183" s="450"/>
      <c r="C183" s="450"/>
      <c r="D183" s="450"/>
      <c r="E183" s="450"/>
      <c r="F183" s="450"/>
      <c r="G183" s="450"/>
      <c r="H183" s="450"/>
      <c r="I183" s="450"/>
    </row>
    <row r="184" spans="1:9" s="435" customFormat="1">
      <c r="A184" s="450"/>
      <c r="B184" s="450"/>
      <c r="C184" s="450"/>
      <c r="D184" s="450"/>
      <c r="E184" s="450"/>
      <c r="F184" s="450"/>
      <c r="G184" s="450"/>
      <c r="H184" s="450"/>
      <c r="I184" s="450"/>
    </row>
    <row r="185" spans="1:9" s="435" customFormat="1">
      <c r="A185" s="450"/>
      <c r="B185" s="450"/>
      <c r="C185" s="450"/>
      <c r="D185" s="450"/>
      <c r="E185" s="450"/>
      <c r="F185" s="450"/>
      <c r="G185" s="450"/>
      <c r="H185" s="450"/>
      <c r="I185" s="450"/>
    </row>
    <row r="186" spans="1:9" s="435" customFormat="1">
      <c r="A186" s="450"/>
      <c r="B186" s="450"/>
      <c r="C186" s="450"/>
      <c r="D186" s="450"/>
      <c r="E186" s="450"/>
      <c r="F186" s="450"/>
      <c r="G186" s="450"/>
      <c r="H186" s="450"/>
      <c r="I186" s="450"/>
    </row>
    <row r="187" spans="1:9" s="435" customFormat="1">
      <c r="A187" s="450"/>
      <c r="B187" s="450"/>
      <c r="C187" s="450"/>
      <c r="D187" s="450"/>
      <c r="E187" s="450"/>
      <c r="F187" s="450"/>
      <c r="G187" s="450"/>
      <c r="H187" s="450"/>
      <c r="I187" s="450"/>
    </row>
    <row r="188" spans="1:9" s="435" customFormat="1">
      <c r="A188" s="450"/>
      <c r="B188" s="450"/>
      <c r="C188" s="450"/>
      <c r="D188" s="450"/>
      <c r="E188" s="450"/>
      <c r="F188" s="450"/>
      <c r="G188" s="450"/>
      <c r="H188" s="450"/>
      <c r="I188" s="450"/>
    </row>
    <row r="189" spans="1:9" s="435" customFormat="1">
      <c r="A189" s="450"/>
      <c r="B189" s="450"/>
      <c r="C189" s="450"/>
      <c r="D189" s="450"/>
      <c r="E189" s="450"/>
      <c r="F189" s="450"/>
      <c r="G189" s="450"/>
      <c r="H189" s="450"/>
      <c r="I189" s="450"/>
    </row>
    <row r="190" spans="1:9" s="435" customFormat="1">
      <c r="A190" s="450"/>
      <c r="B190" s="450"/>
      <c r="C190" s="450"/>
      <c r="D190" s="450"/>
      <c r="E190" s="450"/>
      <c r="F190" s="450"/>
      <c r="G190" s="450"/>
      <c r="H190" s="450"/>
      <c r="I190" s="450"/>
    </row>
    <row r="191" spans="1:9" s="435" customFormat="1">
      <c r="A191" s="450"/>
      <c r="B191" s="450"/>
      <c r="C191" s="450"/>
      <c r="D191" s="450"/>
      <c r="E191" s="450"/>
      <c r="F191" s="450"/>
      <c r="G191" s="450"/>
      <c r="H191" s="450"/>
      <c r="I191" s="450"/>
    </row>
    <row r="192" spans="1:9" s="435" customFormat="1">
      <c r="A192" s="450"/>
      <c r="B192" s="450"/>
      <c r="C192" s="450"/>
      <c r="D192" s="450"/>
      <c r="E192" s="450"/>
      <c r="F192" s="450"/>
      <c r="G192" s="450"/>
      <c r="H192" s="450"/>
      <c r="I192" s="450"/>
    </row>
    <row r="193" spans="1:9" s="435" customFormat="1">
      <c r="A193" s="450"/>
      <c r="B193" s="450"/>
      <c r="C193" s="450"/>
      <c r="D193" s="450"/>
      <c r="E193" s="450"/>
      <c r="F193" s="450"/>
      <c r="G193" s="450"/>
      <c r="H193" s="450"/>
      <c r="I193" s="450"/>
    </row>
    <row r="194" spans="1:9" s="435" customFormat="1">
      <c r="A194" s="450"/>
      <c r="B194" s="450"/>
      <c r="C194" s="450"/>
      <c r="D194" s="450"/>
      <c r="E194" s="450"/>
      <c r="F194" s="450"/>
      <c r="G194" s="450"/>
      <c r="H194" s="450"/>
      <c r="I194" s="450"/>
    </row>
    <row r="195" spans="1:9" s="435" customFormat="1">
      <c r="A195" s="450"/>
      <c r="B195" s="450"/>
      <c r="C195" s="450"/>
      <c r="D195" s="450"/>
      <c r="E195" s="450"/>
      <c r="F195" s="450"/>
      <c r="G195" s="450"/>
      <c r="H195" s="450"/>
      <c r="I195" s="450"/>
    </row>
    <row r="196" spans="1:9" s="435" customFormat="1">
      <c r="A196" s="450"/>
      <c r="B196" s="450"/>
      <c r="C196" s="450"/>
      <c r="D196" s="450"/>
      <c r="E196" s="450"/>
      <c r="F196" s="450"/>
      <c r="G196" s="450"/>
      <c r="H196" s="450"/>
      <c r="I196" s="450"/>
    </row>
    <row r="197" spans="1:9" s="435" customFormat="1">
      <c r="A197" s="450"/>
      <c r="B197" s="450"/>
      <c r="C197" s="450"/>
      <c r="D197" s="450"/>
      <c r="E197" s="450"/>
      <c r="F197" s="450"/>
      <c r="G197" s="450"/>
      <c r="H197" s="450"/>
      <c r="I197" s="450"/>
    </row>
    <row r="198" spans="1:9" s="435" customFormat="1">
      <c r="A198" s="450"/>
      <c r="B198" s="450"/>
      <c r="C198" s="450"/>
      <c r="D198" s="450"/>
      <c r="E198" s="450"/>
      <c r="F198" s="450"/>
      <c r="G198" s="450"/>
      <c r="H198" s="450"/>
      <c r="I198" s="450"/>
    </row>
    <row r="199" spans="1:9" s="435" customFormat="1">
      <c r="A199" s="450"/>
      <c r="B199" s="450"/>
      <c r="C199" s="450"/>
      <c r="D199" s="450"/>
      <c r="E199" s="450"/>
      <c r="F199" s="450"/>
      <c r="G199" s="450"/>
      <c r="H199" s="450"/>
      <c r="I199" s="450"/>
    </row>
    <row r="200" spans="1:9" s="435" customFormat="1">
      <c r="A200" s="450"/>
      <c r="B200" s="450"/>
      <c r="C200" s="450"/>
      <c r="D200" s="450"/>
      <c r="E200" s="450"/>
      <c r="F200" s="450"/>
      <c r="G200" s="450"/>
      <c r="H200" s="450"/>
      <c r="I200" s="450"/>
    </row>
    <row r="201" spans="1:9" s="435" customFormat="1">
      <c r="A201" s="450"/>
      <c r="B201" s="450"/>
      <c r="C201" s="450"/>
      <c r="D201" s="450"/>
      <c r="E201" s="450"/>
      <c r="F201" s="450"/>
      <c r="G201" s="450"/>
      <c r="H201" s="450"/>
      <c r="I201" s="450"/>
    </row>
    <row r="202" spans="1:9" s="435" customFormat="1">
      <c r="A202" s="450"/>
      <c r="B202" s="450"/>
      <c r="C202" s="450"/>
      <c r="D202" s="450"/>
      <c r="E202" s="450"/>
      <c r="F202" s="450"/>
      <c r="G202" s="450"/>
      <c r="H202" s="450"/>
      <c r="I202" s="450"/>
    </row>
    <row r="203" spans="1:9" s="435" customFormat="1">
      <c r="A203" s="450"/>
      <c r="B203" s="450"/>
      <c r="C203" s="450"/>
      <c r="D203" s="450"/>
      <c r="E203" s="450"/>
      <c r="F203" s="450"/>
      <c r="G203" s="450"/>
      <c r="H203" s="450"/>
      <c r="I203" s="450"/>
    </row>
    <row r="204" spans="1:9" s="435" customFormat="1">
      <c r="A204" s="450"/>
      <c r="B204" s="450"/>
      <c r="C204" s="450"/>
      <c r="D204" s="450"/>
      <c r="E204" s="450"/>
      <c r="F204" s="450"/>
      <c r="G204" s="450"/>
      <c r="H204" s="450"/>
      <c r="I204" s="450"/>
    </row>
    <row r="205" spans="1:9" s="435" customFormat="1">
      <c r="A205" s="450"/>
      <c r="B205" s="450"/>
      <c r="C205" s="450"/>
      <c r="D205" s="450"/>
      <c r="E205" s="450"/>
      <c r="F205" s="450"/>
      <c r="G205" s="450"/>
      <c r="H205" s="450"/>
      <c r="I205" s="450"/>
    </row>
    <row r="206" spans="1:9" s="435" customFormat="1">
      <c r="A206" s="450"/>
      <c r="B206" s="450"/>
      <c r="C206" s="450"/>
      <c r="D206" s="450"/>
      <c r="E206" s="450"/>
      <c r="F206" s="450"/>
      <c r="G206" s="450"/>
      <c r="H206" s="450"/>
      <c r="I206" s="450"/>
    </row>
    <row r="207" spans="1:9" s="435" customFormat="1">
      <c r="A207" s="450"/>
      <c r="B207" s="450"/>
      <c r="C207" s="450"/>
      <c r="D207" s="450"/>
      <c r="E207" s="450"/>
      <c r="F207" s="450"/>
      <c r="G207" s="450"/>
      <c r="H207" s="450"/>
      <c r="I207" s="450"/>
    </row>
    <row r="208" spans="1:9" s="435" customFormat="1">
      <c r="A208" s="450"/>
      <c r="B208" s="450"/>
      <c r="C208" s="450"/>
      <c r="D208" s="450"/>
      <c r="E208" s="450"/>
      <c r="F208" s="450"/>
      <c r="G208" s="450"/>
      <c r="H208" s="450"/>
      <c r="I208" s="450"/>
    </row>
    <row r="209" spans="1:9" s="435" customFormat="1">
      <c r="A209" s="450"/>
      <c r="B209" s="450"/>
      <c r="C209" s="450"/>
      <c r="D209" s="450"/>
      <c r="E209" s="450"/>
      <c r="F209" s="450"/>
      <c r="G209" s="450"/>
      <c r="H209" s="450"/>
      <c r="I209" s="450"/>
    </row>
    <row r="210" spans="1:9" s="435" customFormat="1">
      <c r="A210" s="450"/>
      <c r="B210" s="450"/>
      <c r="C210" s="450"/>
      <c r="D210" s="450"/>
      <c r="E210" s="450"/>
      <c r="F210" s="450"/>
      <c r="G210" s="450"/>
      <c r="H210" s="450"/>
      <c r="I210" s="450"/>
    </row>
    <row r="211" spans="1:9" s="435" customFormat="1">
      <c r="A211" s="450"/>
      <c r="B211" s="450"/>
      <c r="C211" s="450"/>
      <c r="D211" s="450"/>
      <c r="E211" s="450"/>
      <c r="F211" s="450"/>
      <c r="G211" s="450"/>
      <c r="H211" s="450"/>
      <c r="I211" s="450"/>
    </row>
    <row r="212" spans="1:9" s="435" customFormat="1">
      <c r="A212" s="450"/>
      <c r="B212" s="450"/>
      <c r="C212" s="450"/>
      <c r="D212" s="450"/>
      <c r="E212" s="450"/>
      <c r="F212" s="450"/>
      <c r="G212" s="450"/>
      <c r="H212" s="450"/>
      <c r="I212" s="450"/>
    </row>
    <row r="213" spans="1:9" s="435" customFormat="1">
      <c r="A213" s="450"/>
      <c r="B213" s="450"/>
      <c r="C213" s="450"/>
      <c r="D213" s="450"/>
      <c r="E213" s="450"/>
      <c r="F213" s="450"/>
      <c r="G213" s="450"/>
      <c r="H213" s="450"/>
      <c r="I213" s="450"/>
    </row>
    <row r="214" spans="1:9" s="435" customFormat="1">
      <c r="A214" s="450"/>
      <c r="B214" s="450"/>
      <c r="C214" s="450"/>
      <c r="D214" s="450"/>
      <c r="E214" s="450"/>
      <c r="F214" s="450"/>
      <c r="G214" s="450"/>
      <c r="H214" s="450"/>
      <c r="I214" s="450"/>
    </row>
    <row r="215" spans="1:9" s="435" customFormat="1">
      <c r="A215" s="450"/>
      <c r="B215" s="450"/>
      <c r="C215" s="450"/>
      <c r="D215" s="450"/>
      <c r="E215" s="450"/>
      <c r="F215" s="450"/>
      <c r="G215" s="450"/>
      <c r="H215" s="450"/>
      <c r="I215" s="450"/>
    </row>
    <row r="216" spans="1:9" s="435" customFormat="1">
      <c r="A216" s="450"/>
      <c r="B216" s="450"/>
      <c r="C216" s="450"/>
      <c r="D216" s="450"/>
      <c r="E216" s="450"/>
      <c r="F216" s="450"/>
      <c r="G216" s="450"/>
      <c r="H216" s="450"/>
      <c r="I216" s="450"/>
    </row>
    <row r="217" spans="1:9" s="435" customFormat="1">
      <c r="A217" s="450"/>
      <c r="B217" s="450"/>
      <c r="C217" s="450"/>
      <c r="D217" s="450"/>
      <c r="E217" s="450"/>
      <c r="F217" s="450"/>
      <c r="G217" s="450"/>
      <c r="H217" s="450"/>
      <c r="I217" s="450"/>
    </row>
    <row r="218" spans="1:9" s="435" customFormat="1">
      <c r="A218" s="450"/>
      <c r="B218" s="450"/>
      <c r="C218" s="450"/>
      <c r="D218" s="450"/>
      <c r="E218" s="450"/>
      <c r="F218" s="450"/>
      <c r="G218" s="450"/>
      <c r="H218" s="450"/>
      <c r="I218" s="450"/>
    </row>
    <row r="219" spans="1:9" s="435" customFormat="1">
      <c r="A219" s="450"/>
      <c r="B219" s="450"/>
      <c r="C219" s="450"/>
      <c r="D219" s="450"/>
      <c r="E219" s="450"/>
      <c r="F219" s="450"/>
      <c r="G219" s="450"/>
      <c r="H219" s="450"/>
      <c r="I219" s="450"/>
    </row>
    <row r="220" spans="1:9" s="435" customFormat="1">
      <c r="A220" s="450"/>
      <c r="B220" s="450"/>
      <c r="C220" s="450"/>
      <c r="D220" s="450"/>
      <c r="E220" s="450"/>
      <c r="F220" s="450"/>
      <c r="G220" s="450"/>
      <c r="H220" s="450"/>
      <c r="I220" s="450"/>
    </row>
    <row r="221" spans="1:9" s="435" customFormat="1">
      <c r="A221" s="450"/>
      <c r="B221" s="450"/>
      <c r="C221" s="450"/>
      <c r="D221" s="450"/>
      <c r="E221" s="450"/>
      <c r="F221" s="450"/>
      <c r="G221" s="450"/>
      <c r="H221" s="450"/>
      <c r="I221" s="450"/>
    </row>
    <row r="222" spans="1:9" s="435" customFormat="1">
      <c r="A222" s="450"/>
      <c r="B222" s="450"/>
      <c r="C222" s="450"/>
      <c r="D222" s="450"/>
      <c r="E222" s="450"/>
      <c r="F222" s="450"/>
      <c r="G222" s="450"/>
      <c r="H222" s="450"/>
      <c r="I222" s="450"/>
    </row>
    <row r="223" spans="1:9" s="435" customFormat="1">
      <c r="A223" s="450"/>
      <c r="B223" s="450"/>
      <c r="C223" s="450"/>
      <c r="D223" s="450"/>
      <c r="E223" s="450"/>
      <c r="F223" s="450"/>
      <c r="G223" s="450"/>
      <c r="H223" s="450"/>
      <c r="I223" s="450"/>
    </row>
    <row r="224" spans="1:9" s="435" customFormat="1">
      <c r="A224" s="450"/>
      <c r="B224" s="450"/>
      <c r="C224" s="450"/>
      <c r="D224" s="450"/>
      <c r="E224" s="450"/>
      <c r="F224" s="450"/>
      <c r="G224" s="450"/>
      <c r="H224" s="450"/>
      <c r="I224" s="450"/>
    </row>
    <row r="225" spans="1:9" s="435" customFormat="1">
      <c r="A225" s="450"/>
      <c r="B225" s="450"/>
      <c r="C225" s="450"/>
      <c r="D225" s="450"/>
      <c r="E225" s="450"/>
      <c r="F225" s="450"/>
      <c r="G225" s="450"/>
      <c r="H225" s="450"/>
      <c r="I225" s="450"/>
    </row>
    <row r="226" spans="1:9" s="435" customFormat="1">
      <c r="A226" s="450"/>
      <c r="B226" s="450"/>
      <c r="C226" s="450"/>
      <c r="D226" s="450"/>
      <c r="E226" s="450"/>
      <c r="F226" s="450"/>
      <c r="G226" s="450"/>
      <c r="H226" s="450"/>
      <c r="I226" s="450"/>
    </row>
    <row r="227" spans="1:9" s="435" customFormat="1">
      <c r="A227" s="450"/>
      <c r="B227" s="450"/>
      <c r="C227" s="450"/>
      <c r="D227" s="450"/>
      <c r="E227" s="450"/>
      <c r="F227" s="450"/>
      <c r="G227" s="450"/>
      <c r="H227" s="450"/>
      <c r="I227" s="450"/>
    </row>
    <row r="228" spans="1:9" s="435" customFormat="1">
      <c r="A228" s="450"/>
      <c r="B228" s="450"/>
      <c r="C228" s="450"/>
      <c r="D228" s="450"/>
      <c r="E228" s="450"/>
      <c r="F228" s="450"/>
      <c r="G228" s="450"/>
      <c r="H228" s="450"/>
      <c r="I228" s="450"/>
    </row>
    <row r="229" spans="1:9" s="435" customFormat="1">
      <c r="A229" s="450"/>
      <c r="B229" s="450"/>
      <c r="C229" s="450"/>
      <c r="D229" s="450"/>
      <c r="E229" s="450"/>
      <c r="F229" s="450"/>
      <c r="G229" s="450"/>
      <c r="H229" s="450"/>
      <c r="I229" s="450"/>
    </row>
    <row r="230" spans="1:9" s="435" customFormat="1">
      <c r="A230" s="450"/>
      <c r="B230" s="450"/>
      <c r="C230" s="450"/>
      <c r="D230" s="450"/>
      <c r="E230" s="450"/>
      <c r="F230" s="450"/>
      <c r="G230" s="450"/>
      <c r="H230" s="450"/>
      <c r="I230" s="450"/>
    </row>
    <row r="231" spans="1:9" s="435" customFormat="1">
      <c r="A231" s="450"/>
      <c r="B231" s="450"/>
      <c r="C231" s="450"/>
      <c r="D231" s="450"/>
      <c r="E231" s="450"/>
      <c r="F231" s="450"/>
      <c r="G231" s="450"/>
      <c r="H231" s="450"/>
      <c r="I231" s="450"/>
    </row>
    <row r="232" spans="1:9" s="435" customFormat="1">
      <c r="A232" s="450"/>
      <c r="B232" s="450"/>
      <c r="C232" s="450"/>
      <c r="D232" s="450"/>
      <c r="E232" s="450"/>
      <c r="F232" s="450"/>
      <c r="G232" s="450"/>
      <c r="H232" s="450"/>
      <c r="I232" s="450"/>
    </row>
    <row r="233" spans="1:9" s="435" customFormat="1">
      <c r="A233" s="450"/>
      <c r="B233" s="450"/>
      <c r="C233" s="450"/>
      <c r="D233" s="450"/>
      <c r="E233" s="450"/>
      <c r="F233" s="450"/>
      <c r="G233" s="450"/>
      <c r="H233" s="450"/>
      <c r="I233" s="450"/>
    </row>
    <row r="234" spans="1:9" s="435" customFormat="1">
      <c r="A234" s="450"/>
      <c r="B234" s="450"/>
      <c r="C234" s="450"/>
      <c r="D234" s="450"/>
      <c r="E234" s="450"/>
      <c r="F234" s="450"/>
      <c r="G234" s="450"/>
      <c r="H234" s="450"/>
      <c r="I234" s="450"/>
    </row>
    <row r="235" spans="1:9" s="435" customFormat="1">
      <c r="A235" s="450"/>
      <c r="B235" s="450"/>
      <c r="C235" s="450"/>
      <c r="D235" s="450"/>
      <c r="E235" s="450"/>
      <c r="F235" s="450"/>
      <c r="G235" s="450"/>
      <c r="H235" s="450"/>
      <c r="I235" s="450"/>
    </row>
    <row r="236" spans="1:9" s="435" customFormat="1">
      <c r="A236" s="450"/>
      <c r="B236" s="450"/>
      <c r="C236" s="450"/>
      <c r="D236" s="450"/>
      <c r="E236" s="450"/>
      <c r="F236" s="450"/>
      <c r="G236" s="450"/>
      <c r="H236" s="450"/>
      <c r="I236" s="450"/>
    </row>
    <row r="237" spans="1:9" s="435" customFormat="1">
      <c r="A237" s="450"/>
      <c r="B237" s="450"/>
      <c r="C237" s="450"/>
      <c r="D237" s="450"/>
      <c r="E237" s="450"/>
      <c r="F237" s="450"/>
      <c r="G237" s="450"/>
      <c r="H237" s="450"/>
      <c r="I237" s="450"/>
    </row>
    <row r="238" spans="1:9" s="435" customFormat="1">
      <c r="A238" s="450"/>
      <c r="B238" s="450"/>
      <c r="C238" s="450"/>
      <c r="D238" s="450"/>
      <c r="E238" s="450"/>
      <c r="F238" s="450"/>
      <c r="G238" s="450"/>
      <c r="H238" s="450"/>
      <c r="I238" s="450"/>
    </row>
    <row r="239" spans="1:9" s="435" customFormat="1">
      <c r="A239" s="450"/>
      <c r="B239" s="450"/>
      <c r="C239" s="450"/>
      <c r="D239" s="450"/>
      <c r="E239" s="450"/>
      <c r="F239" s="450"/>
      <c r="G239" s="450"/>
      <c r="H239" s="450"/>
      <c r="I239" s="450"/>
    </row>
    <row r="240" spans="1:9" s="435" customFormat="1">
      <c r="A240" s="450"/>
      <c r="B240" s="450"/>
      <c r="C240" s="450"/>
      <c r="D240" s="450"/>
      <c r="E240" s="450"/>
      <c r="F240" s="450"/>
      <c r="G240" s="450"/>
      <c r="H240" s="450"/>
      <c r="I240" s="450"/>
    </row>
    <row r="241" spans="1:9" s="435" customFormat="1">
      <c r="A241" s="450"/>
      <c r="B241" s="450"/>
      <c r="C241" s="450"/>
      <c r="D241" s="450"/>
      <c r="E241" s="450"/>
      <c r="F241" s="450"/>
      <c r="G241" s="450"/>
      <c r="H241" s="450"/>
      <c r="I241" s="450"/>
    </row>
    <row r="242" spans="1:9" s="435" customFormat="1">
      <c r="A242" s="450"/>
      <c r="B242" s="450"/>
      <c r="C242" s="450"/>
      <c r="D242" s="450"/>
      <c r="E242" s="450"/>
      <c r="F242" s="450"/>
      <c r="G242" s="450"/>
      <c r="H242" s="450"/>
      <c r="I242" s="450"/>
    </row>
    <row r="243" spans="1:9" s="435" customFormat="1">
      <c r="A243" s="450"/>
      <c r="B243" s="450"/>
      <c r="C243" s="450"/>
      <c r="D243" s="450"/>
      <c r="E243" s="450"/>
      <c r="F243" s="450"/>
      <c r="G243" s="450"/>
      <c r="H243" s="450"/>
      <c r="I243" s="450"/>
    </row>
    <row r="244" spans="1:9" s="435" customFormat="1">
      <c r="A244" s="450"/>
      <c r="B244" s="450"/>
      <c r="C244" s="450"/>
      <c r="D244" s="450"/>
      <c r="E244" s="450"/>
      <c r="F244" s="450"/>
      <c r="G244" s="450"/>
      <c r="H244" s="450"/>
      <c r="I244" s="450"/>
    </row>
    <row r="245" spans="1:9" s="435" customFormat="1">
      <c r="A245" s="450"/>
      <c r="B245" s="450"/>
      <c r="C245" s="450"/>
      <c r="D245" s="450"/>
      <c r="E245" s="450"/>
      <c r="F245" s="450"/>
      <c r="G245" s="450"/>
      <c r="H245" s="450"/>
      <c r="I245" s="450"/>
    </row>
    <row r="246" spans="1:9" s="435" customFormat="1">
      <c r="A246" s="450"/>
      <c r="B246" s="450"/>
      <c r="C246" s="450"/>
      <c r="D246" s="450"/>
      <c r="E246" s="450"/>
      <c r="F246" s="450"/>
      <c r="G246" s="450"/>
      <c r="H246" s="450"/>
      <c r="I246" s="450"/>
    </row>
    <row r="247" spans="1:9" s="435" customFormat="1">
      <c r="A247" s="450"/>
      <c r="B247" s="450"/>
      <c r="C247" s="450"/>
      <c r="D247" s="450"/>
      <c r="E247" s="450"/>
      <c r="F247" s="450"/>
      <c r="G247" s="450"/>
      <c r="H247" s="450"/>
      <c r="I247" s="450"/>
    </row>
    <row r="248" spans="1:9" s="435" customFormat="1">
      <c r="A248" s="450"/>
      <c r="B248" s="450"/>
      <c r="C248" s="450"/>
      <c r="D248" s="450"/>
      <c r="E248" s="450"/>
      <c r="F248" s="450"/>
      <c r="G248" s="450"/>
      <c r="H248" s="450"/>
      <c r="I248" s="450"/>
    </row>
    <row r="249" spans="1:9" s="435" customFormat="1">
      <c r="A249" s="450"/>
      <c r="B249" s="450"/>
      <c r="C249" s="450"/>
      <c r="D249" s="450"/>
      <c r="E249" s="450"/>
      <c r="F249" s="450"/>
      <c r="G249" s="450"/>
      <c r="H249" s="450"/>
      <c r="I249" s="450"/>
    </row>
    <row r="250" spans="1:9" s="435" customFormat="1">
      <c r="A250" s="450"/>
      <c r="B250" s="450"/>
      <c r="C250" s="450"/>
      <c r="D250" s="450"/>
      <c r="E250" s="450"/>
      <c r="F250" s="450"/>
      <c r="G250" s="450"/>
      <c r="H250" s="450"/>
      <c r="I250" s="450"/>
    </row>
    <row r="251" spans="1:9" s="435" customFormat="1">
      <c r="A251" s="450"/>
      <c r="B251" s="450"/>
      <c r="C251" s="450"/>
      <c r="D251" s="450"/>
      <c r="E251" s="450"/>
      <c r="F251" s="450"/>
      <c r="G251" s="450"/>
      <c r="H251" s="450"/>
      <c r="I251" s="450"/>
    </row>
    <row r="252" spans="1:9" s="435" customFormat="1">
      <c r="A252" s="450"/>
      <c r="B252" s="450"/>
      <c r="C252" s="450"/>
      <c r="D252" s="450"/>
      <c r="E252" s="450"/>
      <c r="F252" s="450"/>
      <c r="G252" s="450"/>
      <c r="H252" s="450"/>
      <c r="I252" s="450"/>
    </row>
    <row r="253" spans="1:9" s="435" customFormat="1">
      <c r="A253" s="450"/>
      <c r="B253" s="450"/>
      <c r="C253" s="450"/>
      <c r="D253" s="450"/>
      <c r="E253" s="450"/>
      <c r="F253" s="450"/>
      <c r="G253" s="450"/>
      <c r="H253" s="450"/>
      <c r="I253" s="450"/>
    </row>
    <row r="254" spans="1:9" s="435" customFormat="1">
      <c r="A254" s="450"/>
      <c r="B254" s="450"/>
      <c r="C254" s="450"/>
      <c r="D254" s="450"/>
      <c r="E254" s="450"/>
      <c r="F254" s="450"/>
      <c r="G254" s="450"/>
      <c r="H254" s="450"/>
      <c r="I254" s="450"/>
    </row>
    <row r="255" spans="1:9" s="435" customFormat="1">
      <c r="A255" s="450"/>
      <c r="B255" s="450"/>
      <c r="C255" s="450"/>
      <c r="D255" s="450"/>
      <c r="E255" s="450"/>
      <c r="F255" s="450"/>
      <c r="G255" s="450"/>
      <c r="H255" s="450"/>
      <c r="I255" s="450"/>
    </row>
    <row r="256" spans="1:9" s="435" customFormat="1">
      <c r="A256" s="450"/>
      <c r="B256" s="450"/>
      <c r="C256" s="450"/>
      <c r="D256" s="450"/>
      <c r="E256" s="450"/>
      <c r="F256" s="450"/>
      <c r="G256" s="450"/>
      <c r="H256" s="450"/>
      <c r="I256" s="450"/>
    </row>
    <row r="257" spans="1:9" s="435" customFormat="1">
      <c r="A257" s="450"/>
      <c r="B257" s="450"/>
      <c r="C257" s="450"/>
      <c r="D257" s="450"/>
      <c r="E257" s="450"/>
      <c r="F257" s="450"/>
      <c r="G257" s="450"/>
      <c r="H257" s="450"/>
      <c r="I257" s="450"/>
    </row>
    <row r="258" spans="1:9" s="435" customFormat="1">
      <c r="A258" s="450"/>
      <c r="B258" s="450"/>
      <c r="C258" s="450"/>
      <c r="D258" s="450"/>
      <c r="E258" s="450"/>
      <c r="F258" s="450"/>
      <c r="G258" s="450"/>
      <c r="H258" s="450"/>
      <c r="I258" s="450"/>
    </row>
    <row r="259" spans="1:9" s="435" customFormat="1">
      <c r="A259" s="450"/>
      <c r="B259" s="450"/>
      <c r="C259" s="450"/>
      <c r="D259" s="450"/>
      <c r="E259" s="450"/>
      <c r="F259" s="450"/>
      <c r="G259" s="450"/>
      <c r="H259" s="450"/>
      <c r="I259" s="450"/>
    </row>
    <row r="260" spans="1:9" s="435" customFormat="1">
      <c r="A260" s="450"/>
      <c r="B260" s="450"/>
      <c r="C260" s="450"/>
      <c r="D260" s="450"/>
      <c r="E260" s="450"/>
      <c r="F260" s="450"/>
      <c r="G260" s="450"/>
      <c r="H260" s="450"/>
      <c r="I260" s="450"/>
    </row>
    <row r="261" spans="1:9" s="435" customFormat="1">
      <c r="A261" s="450"/>
      <c r="B261" s="450"/>
      <c r="C261" s="450"/>
      <c r="D261" s="450"/>
      <c r="E261" s="450"/>
      <c r="F261" s="450"/>
      <c r="G261" s="450"/>
      <c r="H261" s="450"/>
      <c r="I261" s="450"/>
    </row>
    <row r="262" spans="1:9" s="435" customFormat="1">
      <c r="A262" s="450"/>
      <c r="B262" s="450"/>
      <c r="C262" s="450"/>
      <c r="D262" s="450"/>
      <c r="E262" s="450"/>
      <c r="F262" s="450"/>
      <c r="G262" s="450"/>
      <c r="H262" s="450"/>
      <c r="I262" s="450"/>
    </row>
    <row r="263" spans="1:9" s="435" customFormat="1">
      <c r="A263" s="450"/>
      <c r="B263" s="450"/>
      <c r="C263" s="450"/>
      <c r="D263" s="450"/>
      <c r="E263" s="450"/>
      <c r="F263" s="450"/>
      <c r="G263" s="450"/>
      <c r="H263" s="450"/>
      <c r="I263" s="450"/>
    </row>
    <row r="264" spans="1:9" s="435" customFormat="1">
      <c r="A264" s="450"/>
      <c r="B264" s="450"/>
      <c r="C264" s="450"/>
      <c r="D264" s="450"/>
      <c r="E264" s="450"/>
      <c r="F264" s="450"/>
      <c r="G264" s="450"/>
      <c r="H264" s="450"/>
      <c r="I264" s="450"/>
    </row>
    <row r="265" spans="1:9" s="435" customFormat="1">
      <c r="A265" s="450"/>
      <c r="B265" s="450"/>
      <c r="C265" s="450"/>
      <c r="D265" s="450"/>
      <c r="E265" s="450"/>
      <c r="F265" s="450"/>
      <c r="G265" s="450"/>
      <c r="H265" s="450"/>
      <c r="I265" s="450"/>
    </row>
    <row r="266" spans="1:9" s="435" customFormat="1">
      <c r="A266" s="450"/>
      <c r="B266" s="450"/>
      <c r="C266" s="450"/>
      <c r="D266" s="450"/>
      <c r="E266" s="450"/>
      <c r="F266" s="450"/>
      <c r="G266" s="450"/>
      <c r="H266" s="450"/>
      <c r="I266" s="450"/>
    </row>
    <row r="267" spans="1:9" s="435" customFormat="1">
      <c r="A267" s="450"/>
      <c r="B267" s="450"/>
      <c r="C267" s="450"/>
      <c r="D267" s="450"/>
      <c r="E267" s="450"/>
      <c r="F267" s="450"/>
      <c r="G267" s="450"/>
      <c r="H267" s="450"/>
      <c r="I267" s="450"/>
    </row>
    <row r="268" spans="1:9" s="435" customFormat="1">
      <c r="A268" s="450"/>
      <c r="B268" s="450"/>
      <c r="C268" s="450"/>
      <c r="D268" s="450"/>
      <c r="E268" s="450"/>
      <c r="F268" s="450"/>
      <c r="G268" s="450"/>
      <c r="H268" s="450"/>
      <c r="I268" s="450"/>
    </row>
    <row r="269" spans="1:9" s="435" customFormat="1">
      <c r="A269" s="450"/>
      <c r="B269" s="450"/>
      <c r="C269" s="450"/>
      <c r="D269" s="450"/>
      <c r="E269" s="450"/>
      <c r="F269" s="450"/>
      <c r="G269" s="450"/>
      <c r="H269" s="450"/>
      <c r="I269" s="450"/>
    </row>
    <row r="270" spans="1:9" s="435" customFormat="1">
      <c r="A270" s="450"/>
      <c r="B270" s="450"/>
      <c r="C270" s="450"/>
      <c r="D270" s="450"/>
      <c r="E270" s="450"/>
      <c r="F270" s="450"/>
      <c r="G270" s="450"/>
      <c r="H270" s="450"/>
      <c r="I270" s="450"/>
    </row>
    <row r="271" spans="1:9" s="435" customFormat="1" ht="15" customHeight="1">
      <c r="A271" s="450"/>
      <c r="B271" s="450"/>
      <c r="C271" s="450"/>
      <c r="D271" s="450"/>
      <c r="E271" s="450"/>
      <c r="F271" s="450"/>
      <c r="G271" s="450"/>
      <c r="H271" s="450"/>
      <c r="I271" s="450"/>
    </row>
    <row r="272" spans="1:9" s="435" customFormat="1">
      <c r="A272" s="450"/>
      <c r="B272" s="450"/>
      <c r="C272" s="450"/>
      <c r="D272" s="450"/>
      <c r="E272" s="450"/>
      <c r="F272" s="450"/>
      <c r="G272" s="450"/>
      <c r="H272" s="450"/>
      <c r="I272" s="450"/>
    </row>
    <row r="273" spans="1:9" s="435" customFormat="1">
      <c r="A273" s="450"/>
      <c r="B273" s="450"/>
      <c r="C273" s="450"/>
      <c r="D273" s="450"/>
      <c r="E273" s="450"/>
      <c r="F273" s="450"/>
      <c r="G273" s="450"/>
      <c r="H273" s="450"/>
      <c r="I273" s="450"/>
    </row>
    <row r="274" spans="1:9" s="435" customFormat="1">
      <c r="A274" s="450"/>
      <c r="B274" s="450"/>
      <c r="C274" s="450"/>
      <c r="D274" s="450"/>
      <c r="E274" s="450"/>
      <c r="F274" s="450"/>
      <c r="G274" s="450"/>
      <c r="H274" s="450"/>
      <c r="I274" s="450"/>
    </row>
    <row r="275" spans="1:9" s="435" customFormat="1">
      <c r="A275" s="450"/>
      <c r="B275" s="450"/>
      <c r="C275" s="450"/>
      <c r="D275" s="450"/>
      <c r="E275" s="450"/>
      <c r="F275" s="450"/>
      <c r="G275" s="450"/>
      <c r="H275" s="450"/>
      <c r="I275" s="450"/>
    </row>
    <row r="276" spans="1:9" s="435" customFormat="1">
      <c r="A276" s="450"/>
      <c r="B276" s="450"/>
      <c r="C276" s="450"/>
      <c r="D276" s="450"/>
      <c r="E276" s="450"/>
      <c r="F276" s="450"/>
      <c r="G276" s="450"/>
      <c r="H276" s="450"/>
      <c r="I276" s="450"/>
    </row>
    <row r="277" spans="1:9" s="435" customFormat="1">
      <c r="A277" s="450"/>
      <c r="B277" s="450"/>
      <c r="C277" s="450"/>
      <c r="D277" s="450"/>
      <c r="E277" s="450"/>
      <c r="F277" s="450"/>
      <c r="G277" s="450"/>
      <c r="H277" s="450"/>
      <c r="I277" s="450"/>
    </row>
    <row r="278" spans="1:9" s="435" customFormat="1">
      <c r="A278" s="450"/>
      <c r="B278" s="450"/>
      <c r="C278" s="450"/>
      <c r="D278" s="450"/>
      <c r="E278" s="450"/>
      <c r="F278" s="450"/>
      <c r="G278" s="450"/>
      <c r="H278" s="450"/>
      <c r="I278" s="450"/>
    </row>
    <row r="279" spans="1:9" s="435" customFormat="1">
      <c r="A279" s="450"/>
      <c r="B279" s="450"/>
      <c r="C279" s="450"/>
      <c r="D279" s="450"/>
      <c r="E279" s="450"/>
      <c r="F279" s="450"/>
      <c r="G279" s="450"/>
      <c r="H279" s="450"/>
      <c r="I279" s="450"/>
    </row>
    <row r="280" spans="1:9" s="417" customFormat="1">
      <c r="A280" s="450"/>
      <c r="B280" s="450"/>
      <c r="C280" s="450"/>
      <c r="D280" s="450"/>
      <c r="E280" s="450"/>
      <c r="F280" s="450"/>
      <c r="G280" s="450"/>
      <c r="H280" s="450"/>
      <c r="I280" s="450"/>
    </row>
    <row r="281" spans="1:9" s="417" customFormat="1">
      <c r="A281" s="450"/>
      <c r="B281" s="450"/>
      <c r="C281" s="450"/>
      <c r="D281" s="450"/>
      <c r="E281" s="450"/>
      <c r="F281" s="450"/>
      <c r="G281" s="450"/>
      <c r="H281" s="450"/>
      <c r="I281" s="450"/>
    </row>
    <row r="282" spans="1:9" s="417" customFormat="1">
      <c r="A282" s="450"/>
      <c r="B282" s="450"/>
      <c r="C282" s="450"/>
      <c r="D282" s="450"/>
      <c r="E282" s="450"/>
      <c r="F282" s="450"/>
      <c r="G282" s="450"/>
      <c r="H282" s="450"/>
      <c r="I282" s="450"/>
    </row>
    <row r="283" spans="1:9" s="417" customFormat="1">
      <c r="A283" s="450"/>
      <c r="B283" s="450"/>
      <c r="C283" s="450"/>
      <c r="D283" s="450"/>
      <c r="E283" s="450"/>
      <c r="F283" s="450"/>
      <c r="G283" s="450"/>
      <c r="H283" s="450"/>
      <c r="I283" s="450"/>
    </row>
    <row r="284" spans="1:9" s="417" customFormat="1">
      <c r="A284" s="450"/>
      <c r="B284" s="450"/>
      <c r="C284" s="450"/>
      <c r="D284" s="450"/>
      <c r="E284" s="450"/>
      <c r="F284" s="450"/>
      <c r="G284" s="450"/>
      <c r="H284" s="450"/>
      <c r="I284" s="450"/>
    </row>
    <row r="285" spans="1:9" s="417" customFormat="1">
      <c r="A285" s="450"/>
      <c r="B285" s="450"/>
      <c r="C285" s="450"/>
      <c r="D285" s="450"/>
      <c r="E285" s="450"/>
      <c r="F285" s="450"/>
      <c r="G285" s="450"/>
      <c r="H285" s="450"/>
      <c r="I285" s="450"/>
    </row>
    <row r="286" spans="1:9" s="417" customFormat="1">
      <c r="A286" s="450"/>
      <c r="B286" s="450"/>
      <c r="C286" s="450"/>
      <c r="D286" s="450"/>
      <c r="E286" s="450"/>
      <c r="F286" s="450"/>
      <c r="G286" s="450"/>
      <c r="H286" s="450"/>
      <c r="I286" s="450"/>
    </row>
    <row r="287" spans="1:9" s="417" customFormat="1">
      <c r="A287" s="450"/>
      <c r="B287" s="450"/>
      <c r="C287" s="450"/>
      <c r="D287" s="450"/>
      <c r="E287" s="450"/>
      <c r="F287" s="450"/>
      <c r="G287" s="450"/>
      <c r="H287" s="450"/>
      <c r="I287" s="450"/>
    </row>
    <row r="288" spans="1:9" s="417" customFormat="1">
      <c r="A288" s="450"/>
      <c r="B288" s="450"/>
      <c r="C288" s="450"/>
      <c r="D288" s="450"/>
      <c r="E288" s="450"/>
      <c r="F288" s="450"/>
      <c r="G288" s="450"/>
      <c r="H288" s="450"/>
      <c r="I288" s="450"/>
    </row>
    <row r="289" spans="1:9" s="417" customFormat="1">
      <c r="A289" s="450"/>
      <c r="B289" s="450"/>
      <c r="C289" s="450"/>
      <c r="D289" s="450"/>
      <c r="E289" s="450"/>
      <c r="F289" s="450"/>
      <c r="G289" s="450"/>
      <c r="H289" s="450"/>
      <c r="I289" s="450"/>
    </row>
    <row r="290" spans="1:9" s="417" customFormat="1">
      <c r="A290" s="450"/>
      <c r="B290" s="450"/>
      <c r="C290" s="450"/>
      <c r="D290" s="450"/>
      <c r="E290" s="450"/>
      <c r="F290" s="450"/>
      <c r="G290" s="450"/>
      <c r="H290" s="450"/>
      <c r="I290" s="450"/>
    </row>
    <row r="291" spans="1:9" s="417" customFormat="1">
      <c r="A291" s="450"/>
      <c r="B291" s="450"/>
      <c r="C291" s="450"/>
      <c r="D291" s="450"/>
      <c r="E291" s="450"/>
      <c r="F291" s="450"/>
      <c r="G291" s="450"/>
      <c r="H291" s="450"/>
      <c r="I291" s="450"/>
    </row>
    <row r="292" spans="1:9" s="417" customFormat="1">
      <c r="A292" s="450"/>
      <c r="B292" s="450"/>
      <c r="C292" s="450"/>
      <c r="D292" s="450"/>
      <c r="E292" s="450"/>
      <c r="F292" s="450"/>
      <c r="G292" s="450"/>
      <c r="H292" s="450"/>
      <c r="I292" s="450"/>
    </row>
    <row r="293" spans="1:9" s="417" customFormat="1">
      <c r="A293" s="450"/>
      <c r="B293" s="450"/>
      <c r="C293" s="450"/>
      <c r="D293" s="450"/>
      <c r="E293" s="450"/>
      <c r="F293" s="450"/>
      <c r="G293" s="450"/>
      <c r="H293" s="450"/>
      <c r="I293" s="450"/>
    </row>
    <row r="294" spans="1:9" s="417" customFormat="1">
      <c r="A294" s="450"/>
      <c r="B294" s="450"/>
      <c r="C294" s="450"/>
      <c r="D294" s="450"/>
      <c r="E294" s="450"/>
      <c r="F294" s="450"/>
      <c r="G294" s="450"/>
      <c r="H294" s="450"/>
      <c r="I294" s="450"/>
    </row>
    <row r="295" spans="1:9" s="417" customFormat="1">
      <c r="A295" s="450"/>
      <c r="B295" s="450"/>
      <c r="C295" s="450"/>
      <c r="D295" s="450"/>
      <c r="E295" s="450"/>
      <c r="F295" s="450"/>
      <c r="G295" s="450"/>
      <c r="H295" s="450"/>
      <c r="I295" s="450"/>
    </row>
    <row r="296" spans="1:9" s="417" customFormat="1">
      <c r="A296" s="450"/>
      <c r="B296" s="450"/>
      <c r="C296" s="450"/>
      <c r="D296" s="450"/>
      <c r="E296" s="450"/>
      <c r="F296" s="450"/>
      <c r="G296" s="450"/>
      <c r="H296" s="450"/>
      <c r="I296" s="450"/>
    </row>
    <row r="297" spans="1:9" s="417" customFormat="1">
      <c r="A297" s="450"/>
      <c r="B297" s="450"/>
      <c r="C297" s="450"/>
      <c r="D297" s="450"/>
      <c r="E297" s="450"/>
      <c r="F297" s="450"/>
      <c r="G297" s="450"/>
      <c r="H297" s="450"/>
      <c r="I297" s="450"/>
    </row>
    <row r="298" spans="1:9" s="417" customFormat="1">
      <c r="A298" s="450"/>
      <c r="B298" s="450"/>
      <c r="C298" s="450"/>
      <c r="D298" s="450"/>
      <c r="E298" s="450"/>
      <c r="F298" s="450"/>
      <c r="G298" s="450"/>
      <c r="H298" s="450"/>
      <c r="I298" s="450"/>
    </row>
    <row r="299" spans="1:9" s="417" customFormat="1">
      <c r="A299" s="450"/>
      <c r="B299" s="450"/>
      <c r="C299" s="450"/>
      <c r="D299" s="450"/>
      <c r="E299" s="450"/>
      <c r="F299" s="450"/>
      <c r="G299" s="450"/>
      <c r="H299" s="450"/>
      <c r="I299" s="450"/>
    </row>
    <row r="300" spans="1:9" s="417" customFormat="1">
      <c r="A300" s="450"/>
      <c r="B300" s="450"/>
      <c r="C300" s="450"/>
      <c r="D300" s="450"/>
      <c r="E300" s="450"/>
      <c r="F300" s="450"/>
      <c r="G300" s="450"/>
      <c r="H300" s="450"/>
      <c r="I300" s="450"/>
    </row>
    <row r="301" spans="1:9" s="417" customFormat="1">
      <c r="A301" s="450"/>
      <c r="B301" s="450"/>
      <c r="C301" s="450"/>
      <c r="D301" s="450"/>
      <c r="E301" s="450"/>
      <c r="F301" s="450"/>
      <c r="G301" s="450"/>
      <c r="H301" s="450"/>
      <c r="I301" s="450"/>
    </row>
    <row r="302" spans="1:9" s="417" customFormat="1">
      <c r="A302" s="450"/>
      <c r="B302" s="450"/>
      <c r="C302" s="450"/>
      <c r="D302" s="450"/>
      <c r="E302" s="450"/>
      <c r="F302" s="450"/>
      <c r="G302" s="450"/>
      <c r="H302" s="450"/>
      <c r="I302" s="450"/>
    </row>
    <row r="303" spans="1:9" s="417" customFormat="1">
      <c r="A303" s="450"/>
      <c r="B303" s="450"/>
      <c r="C303" s="450"/>
      <c r="D303" s="450"/>
      <c r="E303" s="450"/>
      <c r="F303" s="450"/>
      <c r="G303" s="450"/>
      <c r="H303" s="450"/>
      <c r="I303" s="450"/>
    </row>
    <row r="304" spans="1:9" s="417" customFormat="1">
      <c r="A304" s="450"/>
      <c r="B304" s="450"/>
      <c r="C304" s="450"/>
      <c r="D304" s="450"/>
      <c r="E304" s="450"/>
      <c r="F304" s="450"/>
      <c r="G304" s="450"/>
      <c r="H304" s="450"/>
      <c r="I304" s="450"/>
    </row>
    <row r="305" spans="1:9" s="417" customFormat="1">
      <c r="A305" s="450"/>
      <c r="B305" s="450"/>
      <c r="C305" s="450"/>
      <c r="D305" s="450"/>
      <c r="E305" s="450"/>
      <c r="F305" s="450"/>
      <c r="G305" s="450"/>
      <c r="H305" s="450"/>
      <c r="I305" s="450"/>
    </row>
    <row r="306" spans="1:9" s="417" customFormat="1">
      <c r="A306" s="450"/>
      <c r="B306" s="450"/>
      <c r="C306" s="450"/>
      <c r="D306" s="450"/>
      <c r="E306" s="450"/>
      <c r="F306" s="450"/>
      <c r="G306" s="450"/>
      <c r="H306" s="450"/>
      <c r="I306" s="450"/>
    </row>
    <row r="307" spans="1:9" s="417" customFormat="1">
      <c r="A307" s="450"/>
      <c r="B307" s="450"/>
      <c r="C307" s="450"/>
      <c r="D307" s="450"/>
      <c r="E307" s="450"/>
      <c r="F307" s="450"/>
      <c r="G307" s="450"/>
      <c r="H307" s="450"/>
      <c r="I307" s="450"/>
    </row>
    <row r="308" spans="1:9" s="417" customFormat="1">
      <c r="A308" s="450"/>
      <c r="B308" s="450"/>
      <c r="C308" s="450"/>
      <c r="D308" s="450"/>
      <c r="E308" s="450"/>
      <c r="F308" s="450"/>
      <c r="G308" s="450"/>
      <c r="H308" s="450"/>
      <c r="I308" s="450"/>
    </row>
    <row r="309" spans="1:9" s="417" customFormat="1">
      <c r="A309" s="450"/>
      <c r="B309" s="450"/>
      <c r="C309" s="450"/>
      <c r="D309" s="450"/>
      <c r="E309" s="450"/>
      <c r="F309" s="450"/>
      <c r="G309" s="450"/>
      <c r="H309" s="450"/>
      <c r="I309" s="450"/>
    </row>
    <row r="310" spans="1:9" s="417" customFormat="1">
      <c r="A310" s="450"/>
      <c r="B310" s="450"/>
      <c r="C310" s="450"/>
      <c r="D310" s="450"/>
      <c r="E310" s="450"/>
      <c r="F310" s="450"/>
      <c r="G310" s="450"/>
      <c r="H310" s="450"/>
      <c r="I310" s="450"/>
    </row>
    <row r="311" spans="1:9" s="417" customFormat="1">
      <c r="A311" s="450"/>
      <c r="B311" s="450"/>
      <c r="C311" s="450"/>
      <c r="D311" s="450"/>
      <c r="E311" s="450"/>
      <c r="F311" s="450"/>
      <c r="G311" s="450"/>
      <c r="H311" s="450"/>
      <c r="I311" s="450"/>
    </row>
    <row r="312" spans="1:9" s="417" customFormat="1">
      <c r="A312" s="450"/>
      <c r="B312" s="450"/>
      <c r="C312" s="450"/>
      <c r="D312" s="450"/>
      <c r="E312" s="450"/>
      <c r="F312" s="450"/>
      <c r="G312" s="450"/>
      <c r="H312" s="450"/>
      <c r="I312" s="450"/>
    </row>
    <row r="313" spans="1:9" s="417" customFormat="1">
      <c r="A313" s="450"/>
      <c r="B313" s="450"/>
      <c r="C313" s="450"/>
      <c r="D313" s="450"/>
      <c r="E313" s="450"/>
      <c r="F313" s="450"/>
      <c r="G313" s="450"/>
      <c r="H313" s="450"/>
      <c r="I313" s="450"/>
    </row>
    <row r="314" spans="1:9" s="417" customFormat="1">
      <c r="A314" s="450"/>
      <c r="B314" s="450"/>
      <c r="C314" s="450"/>
      <c r="D314" s="450"/>
      <c r="E314" s="450"/>
      <c r="F314" s="450"/>
      <c r="G314" s="450"/>
      <c r="H314" s="450"/>
      <c r="I314" s="450"/>
    </row>
    <row r="315" spans="1:9" s="417" customFormat="1">
      <c r="A315" s="450"/>
      <c r="B315" s="450"/>
      <c r="C315" s="450"/>
      <c r="D315" s="450"/>
      <c r="E315" s="450"/>
      <c r="F315" s="450"/>
      <c r="G315" s="450"/>
      <c r="H315" s="450"/>
      <c r="I315" s="450"/>
    </row>
    <row r="316" spans="1:9" s="417" customFormat="1">
      <c r="A316" s="450"/>
      <c r="B316" s="450"/>
      <c r="C316" s="450"/>
      <c r="D316" s="450"/>
      <c r="E316" s="450"/>
      <c r="F316" s="450"/>
      <c r="G316" s="450"/>
      <c r="H316" s="450"/>
      <c r="I316" s="450"/>
    </row>
    <row r="317" spans="1:9" s="417" customFormat="1">
      <c r="A317" s="450"/>
      <c r="B317" s="450"/>
      <c r="C317" s="450"/>
      <c r="D317" s="450"/>
      <c r="E317" s="450"/>
      <c r="F317" s="450"/>
      <c r="G317" s="450"/>
      <c r="H317" s="450"/>
      <c r="I317" s="450"/>
    </row>
    <row r="318" spans="1:9" s="417" customFormat="1">
      <c r="A318" s="450"/>
      <c r="B318" s="450"/>
      <c r="C318" s="450"/>
      <c r="D318" s="450"/>
      <c r="E318" s="450"/>
      <c r="F318" s="450"/>
      <c r="G318" s="450"/>
      <c r="H318" s="450"/>
      <c r="I318" s="450"/>
    </row>
    <row r="319" spans="1:9" s="417" customFormat="1" ht="25.5" customHeight="1">
      <c r="A319" s="450"/>
      <c r="B319" s="450"/>
      <c r="C319" s="450"/>
      <c r="D319" s="450"/>
      <c r="E319" s="450"/>
      <c r="F319" s="450"/>
      <c r="G319" s="450"/>
      <c r="H319" s="450"/>
      <c r="I319" s="450"/>
    </row>
    <row r="320" spans="1:9" s="417" customFormat="1">
      <c r="A320" s="450"/>
      <c r="B320" s="450"/>
      <c r="C320" s="450"/>
      <c r="D320" s="450"/>
      <c r="E320" s="450"/>
      <c r="F320" s="450"/>
      <c r="G320" s="450"/>
      <c r="H320" s="450"/>
      <c r="I320" s="450"/>
    </row>
    <row r="321" spans="1:14" s="417" customFormat="1">
      <c r="A321" s="450"/>
      <c r="B321" s="450"/>
      <c r="C321" s="450"/>
      <c r="D321" s="450"/>
      <c r="E321" s="450"/>
      <c r="F321" s="450"/>
      <c r="G321" s="450"/>
      <c r="H321" s="450"/>
      <c r="I321" s="450"/>
    </row>
    <row r="322" spans="1:14" s="417" customFormat="1">
      <c r="A322" s="450"/>
      <c r="B322" s="450"/>
      <c r="C322" s="450"/>
      <c r="D322" s="450"/>
      <c r="E322" s="450"/>
      <c r="F322" s="450"/>
      <c r="G322" s="450"/>
      <c r="H322" s="450"/>
      <c r="I322" s="450"/>
    </row>
    <row r="323" spans="1:14" s="417" customFormat="1">
      <c r="A323" s="450"/>
      <c r="B323" s="450"/>
      <c r="C323" s="450"/>
      <c r="D323" s="450"/>
      <c r="E323" s="450"/>
      <c r="F323" s="450"/>
      <c r="G323" s="450"/>
      <c r="H323" s="450"/>
      <c r="I323" s="450"/>
    </row>
    <row r="324" spans="1:14" s="417" customFormat="1">
      <c r="A324" s="450"/>
      <c r="B324" s="450"/>
      <c r="C324" s="450"/>
      <c r="D324" s="450"/>
      <c r="E324" s="450"/>
      <c r="F324" s="450"/>
      <c r="G324" s="450"/>
      <c r="H324" s="450"/>
      <c r="I324" s="450"/>
    </row>
    <row r="325" spans="1:14" s="417" customFormat="1">
      <c r="A325" s="450"/>
      <c r="B325" s="450"/>
      <c r="C325" s="450"/>
      <c r="D325" s="450"/>
      <c r="E325" s="450"/>
      <c r="F325" s="450"/>
      <c r="G325" s="450"/>
      <c r="H325" s="450"/>
      <c r="I325" s="450"/>
    </row>
    <row r="326" spans="1:14" s="417" customFormat="1">
      <c r="A326" s="450"/>
      <c r="B326" s="450"/>
      <c r="C326" s="450"/>
      <c r="D326" s="450"/>
      <c r="E326" s="450"/>
      <c r="F326" s="450"/>
      <c r="G326" s="450"/>
      <c r="H326" s="450"/>
      <c r="I326" s="450"/>
    </row>
    <row r="327" spans="1:14" s="417" customFormat="1">
      <c r="A327" s="450"/>
      <c r="B327" s="450"/>
      <c r="C327" s="450"/>
      <c r="D327" s="450"/>
      <c r="E327" s="450"/>
      <c r="F327" s="450"/>
      <c r="G327" s="450"/>
      <c r="H327" s="450"/>
      <c r="I327" s="450"/>
    </row>
    <row r="328" spans="1:14" s="417" customFormat="1">
      <c r="A328" s="450"/>
      <c r="B328" s="450"/>
      <c r="C328" s="450"/>
      <c r="D328" s="450"/>
      <c r="E328" s="450"/>
      <c r="F328" s="450"/>
      <c r="G328" s="450"/>
      <c r="H328" s="450"/>
      <c r="I328" s="450"/>
      <c r="J328" s="448"/>
      <c r="K328" s="448"/>
      <c r="L328" s="435"/>
      <c r="M328" s="435"/>
      <c r="N328" s="435"/>
    </row>
    <row r="329" spans="1:14" s="417" customFormat="1" ht="15" customHeight="1">
      <c r="A329" s="450"/>
      <c r="B329" s="450"/>
      <c r="C329" s="450"/>
      <c r="D329" s="450"/>
      <c r="E329" s="450"/>
      <c r="F329" s="450"/>
      <c r="G329" s="450"/>
      <c r="H329" s="450"/>
      <c r="I329" s="450"/>
      <c r="J329" s="439"/>
      <c r="K329" s="439"/>
      <c r="L329" s="461"/>
      <c r="M329" s="435"/>
      <c r="N329" s="435"/>
    </row>
    <row r="330" spans="1:14" s="417" customFormat="1">
      <c r="A330" s="450"/>
      <c r="B330" s="450"/>
      <c r="C330" s="450"/>
      <c r="D330" s="450"/>
      <c r="E330" s="450"/>
      <c r="F330" s="450"/>
      <c r="G330" s="450"/>
      <c r="H330" s="450"/>
      <c r="I330" s="450"/>
      <c r="J330" s="435"/>
      <c r="K330" s="435"/>
      <c r="L330" s="464"/>
      <c r="M330" s="435"/>
      <c r="N330" s="435"/>
    </row>
    <row r="331" spans="1:14" s="417" customFormat="1">
      <c r="A331" s="450"/>
      <c r="B331" s="450"/>
      <c r="C331" s="450"/>
      <c r="D331" s="450"/>
      <c r="E331" s="450"/>
      <c r="F331" s="450"/>
      <c r="G331" s="450"/>
      <c r="H331" s="450"/>
      <c r="I331" s="450"/>
      <c r="J331" s="435"/>
      <c r="K331" s="435"/>
      <c r="L331" s="464"/>
      <c r="M331" s="435"/>
      <c r="N331" s="435"/>
    </row>
    <row r="332" spans="1:14" s="417" customFormat="1">
      <c r="A332" s="450"/>
      <c r="B332" s="450"/>
      <c r="C332" s="450"/>
      <c r="D332" s="450"/>
      <c r="E332" s="450"/>
      <c r="F332" s="450"/>
      <c r="G332" s="450"/>
      <c r="H332" s="450"/>
      <c r="I332" s="450"/>
      <c r="J332" s="435"/>
      <c r="K332" s="435"/>
      <c r="L332" s="464"/>
      <c r="M332" s="435"/>
      <c r="N332" s="435"/>
    </row>
    <row r="333" spans="1:14" s="417" customFormat="1">
      <c r="A333" s="450"/>
      <c r="B333" s="450"/>
      <c r="C333" s="450"/>
      <c r="D333" s="450"/>
      <c r="E333" s="450"/>
      <c r="F333" s="450"/>
      <c r="G333" s="450"/>
      <c r="H333" s="450"/>
      <c r="I333" s="450"/>
      <c r="J333" s="435"/>
      <c r="K333" s="435"/>
      <c r="L333" s="464"/>
      <c r="M333" s="435"/>
      <c r="N333" s="435"/>
    </row>
    <row r="334" spans="1:14" s="417" customFormat="1">
      <c r="A334" s="450"/>
      <c r="B334" s="450"/>
      <c r="C334" s="450"/>
      <c r="D334" s="450"/>
      <c r="E334" s="450"/>
      <c r="F334" s="450"/>
      <c r="G334" s="450"/>
      <c r="H334" s="450"/>
      <c r="I334" s="450"/>
      <c r="J334" s="435"/>
      <c r="K334" s="435"/>
      <c r="L334" s="464"/>
      <c r="M334" s="435"/>
      <c r="N334" s="435"/>
    </row>
    <row r="335" spans="1:14" s="417" customFormat="1">
      <c r="A335" s="450"/>
      <c r="B335" s="450"/>
      <c r="C335" s="450"/>
      <c r="D335" s="450"/>
      <c r="E335" s="450"/>
      <c r="F335" s="450"/>
      <c r="G335" s="450"/>
      <c r="H335" s="450"/>
      <c r="I335" s="450"/>
      <c r="J335" s="435"/>
      <c r="K335" s="435"/>
      <c r="L335" s="464"/>
      <c r="M335" s="435"/>
      <c r="N335" s="435"/>
    </row>
    <row r="336" spans="1:14">
      <c r="A336" s="465"/>
      <c r="B336" s="465"/>
      <c r="C336" s="465"/>
      <c r="D336" s="465"/>
      <c r="E336" s="465"/>
      <c r="F336" s="465"/>
      <c r="G336" s="465"/>
      <c r="H336" s="465"/>
      <c r="I336" s="465"/>
      <c r="J336" s="466"/>
      <c r="K336" s="466"/>
      <c r="L336" s="467"/>
      <c r="M336" s="466"/>
      <c r="N336" s="466"/>
    </row>
    <row r="337" spans="1:14">
      <c r="A337" s="465"/>
      <c r="B337" s="465"/>
      <c r="C337" s="465"/>
      <c r="D337" s="465"/>
      <c r="E337" s="465"/>
      <c r="F337" s="465"/>
      <c r="G337" s="465"/>
      <c r="H337" s="465"/>
      <c r="I337" s="465"/>
      <c r="J337" s="466"/>
      <c r="K337" s="466"/>
      <c r="L337" s="467"/>
      <c r="M337" s="466"/>
      <c r="N337" s="466"/>
    </row>
    <row r="338" spans="1:14">
      <c r="A338" s="465"/>
      <c r="B338" s="465"/>
      <c r="C338" s="465"/>
      <c r="D338" s="465"/>
      <c r="E338" s="465"/>
      <c r="F338" s="465"/>
      <c r="G338" s="465"/>
      <c r="H338" s="465"/>
      <c r="I338" s="465"/>
      <c r="J338" s="466"/>
      <c r="K338" s="466"/>
      <c r="L338" s="467"/>
      <c r="M338" s="466"/>
      <c r="N338" s="466"/>
    </row>
    <row r="339" spans="1:14">
      <c r="A339" s="465"/>
      <c r="B339" s="465"/>
      <c r="C339" s="465"/>
      <c r="D339" s="465"/>
      <c r="E339" s="465"/>
      <c r="F339" s="465"/>
      <c r="G339" s="465"/>
      <c r="H339" s="465"/>
      <c r="I339" s="465"/>
      <c r="J339" s="466"/>
      <c r="K339" s="466"/>
      <c r="L339" s="467"/>
      <c r="M339" s="466"/>
      <c r="N339" s="466"/>
    </row>
    <row r="340" spans="1:14">
      <c r="A340" s="465"/>
      <c r="B340" s="465"/>
      <c r="C340" s="465"/>
      <c r="D340" s="465"/>
      <c r="E340" s="465"/>
      <c r="F340" s="465"/>
      <c r="G340" s="465"/>
      <c r="H340" s="465"/>
      <c r="I340" s="465"/>
      <c r="J340" s="466"/>
      <c r="K340" s="466"/>
      <c r="L340" s="466"/>
      <c r="M340" s="466"/>
      <c r="N340" s="466"/>
    </row>
    <row r="341" spans="1:14">
      <c r="A341" s="465"/>
      <c r="B341" s="465"/>
      <c r="C341" s="465"/>
      <c r="D341" s="465"/>
      <c r="E341" s="465"/>
      <c r="F341" s="465"/>
      <c r="G341" s="465"/>
      <c r="H341" s="465"/>
      <c r="I341" s="465"/>
    </row>
    <row r="342" spans="1:14">
      <c r="A342" s="465"/>
      <c r="B342" s="465"/>
      <c r="C342" s="465"/>
      <c r="D342" s="465"/>
      <c r="E342" s="465"/>
      <c r="F342" s="465"/>
      <c r="G342" s="465"/>
      <c r="H342" s="465"/>
      <c r="I342" s="465"/>
    </row>
    <row r="343" spans="1:14">
      <c r="A343" s="465"/>
      <c r="B343" s="465"/>
      <c r="C343" s="465"/>
      <c r="D343" s="465"/>
      <c r="E343" s="465"/>
      <c r="F343" s="465"/>
      <c r="G343" s="465"/>
      <c r="H343" s="465"/>
      <c r="I343" s="465"/>
    </row>
    <row r="344" spans="1:14">
      <c r="A344" s="465"/>
      <c r="B344" s="465"/>
      <c r="C344" s="465"/>
      <c r="D344" s="465"/>
      <c r="E344" s="465"/>
      <c r="F344" s="465"/>
      <c r="G344" s="465"/>
      <c r="H344" s="465"/>
      <c r="I344" s="465"/>
    </row>
    <row r="345" spans="1:14">
      <c r="A345" s="465"/>
      <c r="B345" s="465"/>
      <c r="C345" s="465"/>
      <c r="D345" s="465"/>
      <c r="E345" s="465"/>
      <c r="F345" s="465"/>
      <c r="G345" s="465"/>
      <c r="H345" s="465"/>
      <c r="I345" s="465"/>
    </row>
    <row r="346" spans="1:14">
      <c r="A346" s="465"/>
      <c r="B346" s="465"/>
      <c r="C346" s="465"/>
      <c r="D346" s="465"/>
      <c r="E346" s="465"/>
      <c r="F346" s="465"/>
      <c r="G346" s="465"/>
      <c r="H346" s="465"/>
      <c r="I346" s="465"/>
    </row>
    <row r="347" spans="1:14">
      <c r="A347" s="465"/>
      <c r="B347" s="465"/>
      <c r="C347" s="465"/>
      <c r="D347" s="465"/>
      <c r="E347" s="465"/>
      <c r="F347" s="465"/>
      <c r="G347" s="465"/>
      <c r="H347" s="465"/>
      <c r="I347" s="465"/>
    </row>
    <row r="348" spans="1:14">
      <c r="A348" s="465"/>
      <c r="B348" s="465"/>
      <c r="C348" s="465"/>
      <c r="D348" s="465"/>
      <c r="E348" s="465"/>
      <c r="F348" s="465"/>
      <c r="G348" s="465"/>
      <c r="H348" s="465"/>
      <c r="I348" s="465"/>
    </row>
    <row r="349" spans="1:14">
      <c r="A349" s="465"/>
      <c r="B349" s="465"/>
      <c r="C349" s="465"/>
      <c r="D349" s="465"/>
      <c r="E349" s="465"/>
      <c r="F349" s="465"/>
      <c r="G349" s="465"/>
      <c r="H349" s="465"/>
      <c r="I349" s="465"/>
    </row>
    <row r="350" spans="1:14">
      <c r="A350" s="465"/>
      <c r="B350" s="465"/>
      <c r="C350" s="465"/>
      <c r="D350" s="465"/>
      <c r="E350" s="465"/>
      <c r="F350" s="465"/>
      <c r="G350" s="465"/>
      <c r="H350" s="465"/>
      <c r="I350" s="465"/>
    </row>
    <row r="351" spans="1:14">
      <c r="A351" s="465"/>
      <c r="B351" s="465"/>
      <c r="C351" s="465"/>
      <c r="D351" s="465"/>
      <c r="E351" s="465"/>
      <c r="F351" s="465"/>
      <c r="G351" s="465"/>
      <c r="H351" s="465"/>
      <c r="I351" s="465"/>
    </row>
    <row r="352" spans="1:14">
      <c r="A352" s="465"/>
      <c r="B352" s="465"/>
      <c r="C352" s="465"/>
      <c r="D352" s="465"/>
      <c r="E352" s="465"/>
      <c r="F352" s="465"/>
      <c r="G352" s="465"/>
      <c r="H352" s="465"/>
      <c r="I352" s="465"/>
    </row>
    <row r="353" spans="1:9">
      <c r="A353" s="465"/>
      <c r="B353" s="465"/>
      <c r="C353" s="465"/>
      <c r="D353" s="465"/>
      <c r="E353" s="465"/>
      <c r="F353" s="465"/>
      <c r="G353" s="465"/>
      <c r="H353" s="465"/>
      <c r="I353" s="465"/>
    </row>
    <row r="354" spans="1:9">
      <c r="A354" s="465"/>
      <c r="B354" s="465"/>
      <c r="C354" s="465"/>
      <c r="D354" s="465"/>
      <c r="E354" s="465"/>
      <c r="F354" s="465"/>
      <c r="G354" s="465"/>
      <c r="H354" s="465"/>
      <c r="I354" s="465"/>
    </row>
    <row r="355" spans="1:9">
      <c r="A355" s="465"/>
      <c r="B355" s="465"/>
      <c r="C355" s="465"/>
      <c r="D355" s="465"/>
      <c r="E355" s="465"/>
      <c r="F355" s="465"/>
      <c r="G355" s="465"/>
      <c r="H355" s="465"/>
      <c r="I355" s="465"/>
    </row>
    <row r="356" spans="1:9">
      <c r="A356" s="465"/>
      <c r="B356" s="465"/>
      <c r="C356" s="465"/>
      <c r="D356" s="465"/>
      <c r="E356" s="465"/>
      <c r="F356" s="465"/>
      <c r="G356" s="465"/>
      <c r="H356" s="465"/>
      <c r="I356" s="465"/>
    </row>
    <row r="357" spans="1:9">
      <c r="A357" s="465"/>
      <c r="B357" s="465"/>
      <c r="C357" s="465"/>
      <c r="D357" s="465"/>
      <c r="E357" s="465"/>
      <c r="F357" s="465"/>
      <c r="G357" s="465"/>
      <c r="H357" s="465"/>
      <c r="I357" s="465"/>
    </row>
    <row r="358" spans="1:9">
      <c r="A358" s="465"/>
      <c r="B358" s="465"/>
      <c r="C358" s="465"/>
      <c r="D358" s="465"/>
      <c r="E358" s="465"/>
      <c r="F358" s="465"/>
      <c r="G358" s="465"/>
      <c r="H358" s="465"/>
      <c r="I358" s="465"/>
    </row>
    <row r="359" spans="1:9">
      <c r="A359" s="465"/>
      <c r="B359" s="465"/>
      <c r="C359" s="465"/>
      <c r="D359" s="465"/>
      <c r="E359" s="465"/>
      <c r="F359" s="465"/>
      <c r="G359" s="465"/>
      <c r="H359" s="465"/>
      <c r="I359" s="465"/>
    </row>
    <row r="360" spans="1:9">
      <c r="A360" s="465"/>
      <c r="B360" s="465"/>
      <c r="C360" s="465"/>
      <c r="D360" s="465"/>
      <c r="E360" s="465"/>
      <c r="F360" s="465"/>
      <c r="G360" s="465"/>
      <c r="H360" s="465"/>
      <c r="I360" s="465"/>
    </row>
    <row r="361" spans="1:9">
      <c r="A361" s="465"/>
      <c r="B361" s="465"/>
      <c r="C361" s="465"/>
      <c r="D361" s="465"/>
      <c r="E361" s="465"/>
      <c r="F361" s="465"/>
      <c r="G361" s="465"/>
      <c r="H361" s="465"/>
      <c r="I361" s="465"/>
    </row>
    <row r="362" spans="1:9">
      <c r="A362" s="465"/>
      <c r="B362" s="465"/>
      <c r="C362" s="465"/>
      <c r="D362" s="465"/>
      <c r="E362" s="465"/>
      <c r="F362" s="465"/>
      <c r="G362" s="465"/>
      <c r="H362" s="465"/>
      <c r="I362" s="465"/>
    </row>
    <row r="363" spans="1:9">
      <c r="A363" s="465"/>
      <c r="B363" s="465"/>
      <c r="C363" s="465"/>
      <c r="D363" s="465"/>
      <c r="E363" s="465"/>
      <c r="F363" s="465"/>
      <c r="G363" s="465"/>
      <c r="H363" s="465"/>
      <c r="I363" s="465"/>
    </row>
    <row r="364" spans="1:9">
      <c r="A364" s="465"/>
      <c r="B364" s="465"/>
      <c r="C364" s="465"/>
      <c r="D364" s="465"/>
      <c r="E364" s="465"/>
      <c r="F364" s="465"/>
      <c r="G364" s="465"/>
      <c r="H364" s="465"/>
      <c r="I364" s="465"/>
    </row>
    <row r="365" spans="1:9">
      <c r="A365" s="465"/>
      <c r="B365" s="465"/>
      <c r="C365" s="465"/>
      <c r="D365" s="465"/>
      <c r="E365" s="465"/>
      <c r="F365" s="465"/>
      <c r="G365" s="465"/>
      <c r="H365" s="465"/>
      <c r="I365" s="465"/>
    </row>
    <row r="366" spans="1:9">
      <c r="A366" s="465"/>
      <c r="B366" s="465"/>
      <c r="C366" s="465"/>
      <c r="D366" s="465"/>
      <c r="E366" s="465"/>
      <c r="F366" s="465"/>
      <c r="G366" s="465"/>
      <c r="H366" s="465"/>
      <c r="I366" s="465"/>
    </row>
    <row r="367" spans="1:9">
      <c r="A367" s="465"/>
      <c r="B367" s="465"/>
      <c r="C367" s="465"/>
      <c r="D367" s="465"/>
      <c r="E367" s="465"/>
      <c r="F367" s="465"/>
      <c r="G367" s="465"/>
      <c r="H367" s="465"/>
      <c r="I367" s="465"/>
    </row>
    <row r="368" spans="1:9">
      <c r="A368" s="465"/>
      <c r="B368" s="465"/>
      <c r="C368" s="465"/>
      <c r="D368" s="465"/>
      <c r="E368" s="465"/>
      <c r="F368" s="465"/>
      <c r="G368" s="465"/>
      <c r="H368" s="465"/>
      <c r="I368" s="465"/>
    </row>
    <row r="369" spans="1:9">
      <c r="A369" s="465"/>
      <c r="B369" s="465"/>
      <c r="C369" s="465"/>
      <c r="D369" s="465"/>
      <c r="E369" s="465"/>
      <c r="F369" s="465"/>
      <c r="G369" s="465"/>
      <c r="H369" s="465"/>
      <c r="I369" s="465"/>
    </row>
    <row r="370" spans="1:9">
      <c r="A370" s="465"/>
      <c r="B370" s="465"/>
      <c r="C370" s="465"/>
      <c r="D370" s="465"/>
      <c r="E370" s="465"/>
      <c r="F370" s="465"/>
      <c r="G370" s="465"/>
      <c r="H370" s="465"/>
      <c r="I370" s="465"/>
    </row>
    <row r="371" spans="1:9">
      <c r="A371" s="465"/>
      <c r="B371" s="465"/>
      <c r="C371" s="465"/>
      <c r="D371" s="465"/>
      <c r="E371" s="465"/>
      <c r="F371" s="465"/>
      <c r="G371" s="465"/>
      <c r="H371" s="465"/>
      <c r="I371" s="465"/>
    </row>
    <row r="372" spans="1:9">
      <c r="A372" s="465"/>
      <c r="B372" s="465"/>
      <c r="C372" s="465"/>
      <c r="D372" s="465"/>
      <c r="E372" s="465"/>
      <c r="F372" s="465"/>
      <c r="G372" s="465"/>
      <c r="H372" s="465"/>
      <c r="I372" s="465"/>
    </row>
    <row r="373" spans="1:9">
      <c r="A373" s="465"/>
      <c r="B373" s="465"/>
      <c r="C373" s="465"/>
      <c r="D373" s="465"/>
      <c r="E373" s="465"/>
      <c r="F373" s="465"/>
      <c r="G373" s="465"/>
      <c r="H373" s="465"/>
      <c r="I373" s="465"/>
    </row>
    <row r="374" spans="1:9">
      <c r="A374" s="465"/>
      <c r="B374" s="465"/>
      <c r="C374" s="465"/>
      <c r="D374" s="465"/>
      <c r="E374" s="465"/>
      <c r="F374" s="465"/>
      <c r="G374" s="465"/>
      <c r="H374" s="465"/>
      <c r="I374" s="465"/>
    </row>
    <row r="375" spans="1:9">
      <c r="A375" s="465"/>
      <c r="B375" s="465"/>
      <c r="C375" s="465"/>
      <c r="D375" s="465"/>
      <c r="E375" s="465"/>
      <c r="F375" s="465"/>
      <c r="G375" s="465"/>
      <c r="H375" s="465"/>
      <c r="I375" s="465"/>
    </row>
    <row r="376" spans="1:9">
      <c r="A376" s="465"/>
      <c r="B376" s="465"/>
      <c r="C376" s="465"/>
      <c r="D376" s="465"/>
      <c r="E376" s="465"/>
      <c r="F376" s="465"/>
      <c r="G376" s="465"/>
      <c r="H376" s="465"/>
      <c r="I376" s="465"/>
    </row>
    <row r="377" spans="1:9">
      <c r="A377" s="465"/>
      <c r="B377" s="465"/>
      <c r="C377" s="465"/>
      <c r="D377" s="465"/>
      <c r="E377" s="465"/>
      <c r="F377" s="465"/>
      <c r="G377" s="465"/>
      <c r="H377" s="465"/>
      <c r="I377" s="465"/>
    </row>
    <row r="378" spans="1:9">
      <c r="A378" s="465"/>
      <c r="B378" s="465"/>
      <c r="C378" s="465"/>
      <c r="D378" s="465"/>
      <c r="E378" s="465"/>
      <c r="F378" s="465"/>
      <c r="G378" s="465"/>
      <c r="H378" s="465"/>
      <c r="I378" s="465"/>
    </row>
    <row r="379" spans="1:9">
      <c r="A379" s="465"/>
      <c r="B379" s="465"/>
      <c r="C379" s="465"/>
      <c r="D379" s="465"/>
      <c r="E379" s="465"/>
      <c r="F379" s="465"/>
      <c r="G379" s="465"/>
      <c r="H379" s="465"/>
      <c r="I379" s="465"/>
    </row>
    <row r="380" spans="1:9">
      <c r="A380" s="465"/>
      <c r="B380" s="465"/>
      <c r="C380" s="465"/>
      <c r="D380" s="465"/>
      <c r="E380" s="465"/>
      <c r="F380" s="465"/>
      <c r="G380" s="465"/>
      <c r="H380" s="465"/>
      <c r="I380" s="465"/>
    </row>
    <row r="381" spans="1:9">
      <c r="A381" s="465"/>
      <c r="B381" s="465"/>
      <c r="C381" s="465"/>
      <c r="D381" s="465"/>
      <c r="E381" s="465"/>
      <c r="F381" s="465"/>
      <c r="G381" s="465"/>
      <c r="H381" s="465"/>
      <c r="I381" s="465"/>
    </row>
    <row r="382" spans="1:9">
      <c r="A382" s="465"/>
      <c r="B382" s="465"/>
      <c r="C382" s="465"/>
      <c r="D382" s="465"/>
      <c r="E382" s="465"/>
      <c r="F382" s="465"/>
      <c r="G382" s="465"/>
      <c r="H382" s="465"/>
      <c r="I382" s="465"/>
    </row>
    <row r="383" spans="1:9">
      <c r="A383" s="465"/>
      <c r="B383" s="465"/>
      <c r="C383" s="465"/>
      <c r="D383" s="465"/>
      <c r="E383" s="465"/>
      <c r="F383" s="465"/>
      <c r="G383" s="465"/>
      <c r="H383" s="465"/>
      <c r="I383" s="465"/>
    </row>
    <row r="384" spans="1:9">
      <c r="A384" s="465"/>
      <c r="B384" s="465"/>
      <c r="C384" s="465"/>
      <c r="D384" s="465"/>
      <c r="E384" s="465"/>
      <c r="F384" s="465"/>
      <c r="G384" s="465"/>
      <c r="H384" s="465"/>
      <c r="I384" s="465"/>
    </row>
    <row r="385" spans="1:9">
      <c r="A385" s="465"/>
      <c r="B385" s="465"/>
      <c r="C385" s="465"/>
      <c r="D385" s="465"/>
      <c r="E385" s="465"/>
      <c r="F385" s="465"/>
      <c r="G385" s="465"/>
      <c r="H385" s="465"/>
      <c r="I385" s="465"/>
    </row>
    <row r="386" spans="1:9">
      <c r="A386" s="465"/>
      <c r="B386" s="465"/>
      <c r="C386" s="465"/>
      <c r="D386" s="465"/>
      <c r="E386" s="465"/>
      <c r="F386" s="465"/>
      <c r="G386" s="465"/>
      <c r="H386" s="465"/>
      <c r="I386" s="465"/>
    </row>
    <row r="387" spans="1:9">
      <c r="A387" s="465"/>
      <c r="B387" s="465"/>
      <c r="C387" s="465"/>
      <c r="D387" s="465"/>
      <c r="E387" s="465"/>
      <c r="F387" s="465"/>
      <c r="G387" s="465"/>
      <c r="H387" s="465"/>
      <c r="I387" s="465"/>
    </row>
    <row r="388" spans="1:9">
      <c r="A388" s="465"/>
      <c r="B388" s="465"/>
      <c r="C388" s="465"/>
      <c r="D388" s="465"/>
      <c r="E388" s="465"/>
      <c r="F388" s="465"/>
      <c r="G388" s="465"/>
      <c r="H388" s="465"/>
      <c r="I388" s="465"/>
    </row>
    <row r="389" spans="1:9">
      <c r="A389" s="465"/>
      <c r="B389" s="465"/>
      <c r="C389" s="465"/>
      <c r="D389" s="465"/>
      <c r="E389" s="465"/>
      <c r="F389" s="465"/>
      <c r="G389" s="465"/>
      <c r="H389" s="465"/>
      <c r="I389" s="465"/>
    </row>
    <row r="390" spans="1:9">
      <c r="A390" s="465"/>
      <c r="B390" s="465"/>
      <c r="C390" s="465"/>
      <c r="D390" s="465"/>
      <c r="E390" s="465"/>
      <c r="F390" s="465"/>
      <c r="G390" s="465"/>
      <c r="H390" s="465"/>
      <c r="I390" s="465"/>
    </row>
    <row r="391" spans="1:9">
      <c r="A391" s="465"/>
      <c r="B391" s="465"/>
      <c r="C391" s="465"/>
      <c r="D391" s="465"/>
      <c r="E391" s="465"/>
      <c r="F391" s="465"/>
      <c r="G391" s="465"/>
      <c r="H391" s="465"/>
      <c r="I391" s="465"/>
    </row>
    <row r="392" spans="1:9">
      <c r="A392" s="465"/>
      <c r="B392" s="465"/>
      <c r="C392" s="465"/>
      <c r="D392" s="465"/>
      <c r="E392" s="465"/>
      <c r="F392" s="465"/>
      <c r="G392" s="465"/>
      <c r="H392" s="465"/>
      <c r="I392" s="465"/>
    </row>
    <row r="393" spans="1:9">
      <c r="A393" s="465"/>
      <c r="B393" s="465"/>
      <c r="C393" s="465"/>
      <c r="D393" s="465"/>
      <c r="E393" s="465"/>
      <c r="F393" s="465"/>
      <c r="G393" s="465"/>
      <c r="H393" s="465"/>
      <c r="I393" s="465"/>
    </row>
    <row r="394" spans="1:9">
      <c r="A394" s="465"/>
      <c r="B394" s="465"/>
      <c r="C394" s="465"/>
      <c r="D394" s="465"/>
      <c r="E394" s="465"/>
      <c r="F394" s="465"/>
      <c r="G394" s="465"/>
      <c r="H394" s="465"/>
      <c r="I394" s="465"/>
    </row>
    <row r="395" spans="1:9">
      <c r="A395" s="465"/>
      <c r="B395" s="465"/>
      <c r="C395" s="465"/>
      <c r="D395" s="465"/>
      <c r="E395" s="465"/>
      <c r="F395" s="465"/>
      <c r="G395" s="465"/>
      <c r="H395" s="465"/>
      <c r="I395" s="465"/>
    </row>
    <row r="396" spans="1:9">
      <c r="A396" s="465"/>
      <c r="B396" s="465"/>
      <c r="C396" s="465"/>
      <c r="D396" s="465"/>
      <c r="E396" s="465"/>
      <c r="F396" s="465"/>
      <c r="G396" s="465"/>
      <c r="H396" s="465"/>
      <c r="I396" s="465"/>
    </row>
    <row r="397" spans="1:9">
      <c r="A397" s="465"/>
      <c r="B397" s="465"/>
      <c r="C397" s="465"/>
      <c r="D397" s="465"/>
      <c r="E397" s="465"/>
      <c r="F397" s="465"/>
      <c r="G397" s="465"/>
      <c r="H397" s="465"/>
      <c r="I397" s="465"/>
    </row>
    <row r="398" spans="1:9">
      <c r="A398" s="465"/>
      <c r="B398" s="465"/>
      <c r="C398" s="465"/>
      <c r="D398" s="465"/>
      <c r="E398" s="465"/>
      <c r="F398" s="465"/>
      <c r="G398" s="465"/>
      <c r="H398" s="465"/>
      <c r="I398" s="465"/>
    </row>
    <row r="399" spans="1:9">
      <c r="A399" s="465"/>
      <c r="B399" s="465"/>
      <c r="C399" s="465"/>
      <c r="D399" s="465"/>
      <c r="E399" s="465"/>
      <c r="F399" s="465"/>
      <c r="G399" s="465"/>
      <c r="H399" s="465"/>
      <c r="I399" s="465"/>
    </row>
    <row r="400" spans="1:9">
      <c r="A400" s="465"/>
      <c r="B400" s="465"/>
      <c r="C400" s="465"/>
      <c r="D400" s="465"/>
      <c r="E400" s="465"/>
      <c r="F400" s="465"/>
      <c r="G400" s="465"/>
      <c r="H400" s="465"/>
      <c r="I400" s="465"/>
    </row>
    <row r="401" spans="1:9">
      <c r="A401" s="465"/>
      <c r="B401" s="465"/>
      <c r="C401" s="465"/>
      <c r="D401" s="465"/>
      <c r="E401" s="465"/>
      <c r="F401" s="465"/>
      <c r="G401" s="465"/>
      <c r="H401" s="465"/>
      <c r="I401" s="465"/>
    </row>
    <row r="402" spans="1:9">
      <c r="A402" s="465"/>
      <c r="B402" s="465"/>
      <c r="C402" s="465"/>
      <c r="D402" s="465"/>
      <c r="E402" s="465"/>
      <c r="F402" s="465"/>
      <c r="G402" s="465"/>
      <c r="H402" s="465"/>
      <c r="I402" s="465"/>
    </row>
    <row r="403" spans="1:9">
      <c r="A403" s="465"/>
      <c r="B403" s="465"/>
      <c r="C403" s="465"/>
      <c r="D403" s="465"/>
      <c r="E403" s="465"/>
      <c r="F403" s="465"/>
      <c r="G403" s="465"/>
      <c r="H403" s="465"/>
      <c r="I403" s="465"/>
    </row>
    <row r="404" spans="1:9">
      <c r="A404" s="465"/>
      <c r="B404" s="465"/>
      <c r="C404" s="465"/>
      <c r="D404" s="465"/>
      <c r="E404" s="465"/>
      <c r="F404" s="465"/>
      <c r="G404" s="465"/>
      <c r="H404" s="465"/>
      <c r="I404" s="465"/>
    </row>
    <row r="405" spans="1:9">
      <c r="A405" s="465"/>
      <c r="B405" s="465"/>
      <c r="C405" s="465"/>
      <c r="D405" s="465"/>
      <c r="E405" s="465"/>
      <c r="F405" s="465"/>
      <c r="G405" s="465"/>
      <c r="H405" s="465"/>
      <c r="I405" s="465"/>
    </row>
    <row r="406" spans="1:9">
      <c r="A406" s="465"/>
      <c r="B406" s="465"/>
      <c r="C406" s="465"/>
      <c r="D406" s="465"/>
      <c r="E406" s="465"/>
      <c r="F406" s="465"/>
      <c r="G406" s="465"/>
      <c r="H406" s="465"/>
      <c r="I406" s="465"/>
    </row>
    <row r="407" spans="1:9">
      <c r="A407" s="465"/>
      <c r="B407" s="465"/>
      <c r="C407" s="465"/>
      <c r="D407" s="465"/>
      <c r="E407" s="465"/>
      <c r="F407" s="465"/>
      <c r="G407" s="465"/>
      <c r="H407" s="465"/>
      <c r="I407" s="465"/>
    </row>
    <row r="408" spans="1:9">
      <c r="A408" s="465"/>
      <c r="B408" s="465"/>
      <c r="C408" s="465"/>
      <c r="D408" s="465"/>
      <c r="E408" s="465"/>
      <c r="F408" s="465"/>
      <c r="G408" s="465"/>
      <c r="H408" s="465"/>
      <c r="I408" s="465"/>
    </row>
    <row r="409" spans="1:9">
      <c r="A409" s="465"/>
      <c r="B409" s="465"/>
      <c r="C409" s="465"/>
      <c r="D409" s="465"/>
      <c r="E409" s="465"/>
      <c r="F409" s="465"/>
      <c r="G409" s="465"/>
      <c r="H409" s="465"/>
      <c r="I409" s="465"/>
    </row>
    <row r="410" spans="1:9">
      <c r="A410" s="465"/>
      <c r="B410" s="465"/>
      <c r="C410" s="465"/>
      <c r="D410" s="465"/>
      <c r="E410" s="465"/>
      <c r="F410" s="465"/>
      <c r="G410" s="465"/>
      <c r="H410" s="465"/>
      <c r="I410" s="465"/>
    </row>
    <row r="411" spans="1:9">
      <c r="A411" s="465"/>
      <c r="B411" s="465"/>
      <c r="C411" s="465"/>
      <c r="D411" s="465"/>
      <c r="E411" s="465"/>
      <c r="F411" s="465"/>
      <c r="G411" s="465"/>
      <c r="H411" s="465"/>
      <c r="I411" s="465"/>
    </row>
    <row r="412" spans="1:9">
      <c r="A412" s="465"/>
      <c r="B412" s="465"/>
      <c r="C412" s="465"/>
      <c r="D412" s="465"/>
      <c r="E412" s="465"/>
      <c r="F412" s="465"/>
      <c r="G412" s="465"/>
      <c r="H412" s="465"/>
      <c r="I412" s="465"/>
    </row>
    <row r="413" spans="1:9">
      <c r="A413" s="465"/>
      <c r="B413" s="465"/>
      <c r="C413" s="465"/>
      <c r="D413" s="465"/>
      <c r="E413" s="465"/>
      <c r="F413" s="465"/>
      <c r="G413" s="465"/>
      <c r="H413" s="465"/>
      <c r="I413" s="465"/>
    </row>
    <row r="414" spans="1:9">
      <c r="A414" s="465"/>
      <c r="B414" s="465"/>
      <c r="C414" s="465"/>
      <c r="D414" s="465"/>
      <c r="E414" s="465"/>
      <c r="F414" s="465"/>
      <c r="G414" s="465"/>
      <c r="H414" s="465"/>
      <c r="I414" s="465"/>
    </row>
    <row r="415" spans="1:9">
      <c r="A415" s="465"/>
      <c r="B415" s="465"/>
      <c r="C415" s="465"/>
      <c r="D415" s="465"/>
      <c r="E415" s="465"/>
      <c r="F415" s="465"/>
      <c r="G415" s="465"/>
      <c r="H415" s="465"/>
      <c r="I415" s="465"/>
    </row>
    <row r="416" spans="1:9">
      <c r="A416" s="465"/>
      <c r="B416" s="465"/>
      <c r="C416" s="465"/>
      <c r="D416" s="465"/>
      <c r="E416" s="465"/>
      <c r="F416" s="465"/>
      <c r="G416" s="465"/>
      <c r="H416" s="465"/>
      <c r="I416" s="465"/>
    </row>
    <row r="417" spans="1:9">
      <c r="A417" s="465"/>
      <c r="B417" s="465"/>
      <c r="C417" s="465"/>
      <c r="D417" s="465"/>
      <c r="E417" s="465"/>
      <c r="F417" s="465"/>
      <c r="G417" s="465"/>
      <c r="H417" s="465"/>
      <c r="I417" s="465"/>
    </row>
    <row r="418" spans="1:9">
      <c r="A418" s="465"/>
      <c r="B418" s="465"/>
      <c r="C418" s="465"/>
      <c r="D418" s="465"/>
      <c r="E418" s="465"/>
      <c r="F418" s="465"/>
      <c r="G418" s="465"/>
      <c r="H418" s="465"/>
      <c r="I418" s="465"/>
    </row>
    <row r="419" spans="1:9">
      <c r="A419" s="465"/>
      <c r="B419" s="465"/>
      <c r="C419" s="465"/>
      <c r="D419" s="465"/>
      <c r="E419" s="465"/>
      <c r="F419" s="465"/>
      <c r="G419" s="465"/>
      <c r="H419" s="465"/>
      <c r="I419" s="465"/>
    </row>
    <row r="420" spans="1:9">
      <c r="A420" s="465"/>
      <c r="B420" s="465"/>
      <c r="C420" s="465"/>
      <c r="D420" s="465"/>
      <c r="E420" s="465"/>
      <c r="F420" s="465"/>
      <c r="G420" s="465"/>
      <c r="H420" s="465"/>
      <c r="I420" s="465"/>
    </row>
    <row r="421" spans="1:9">
      <c r="A421" s="465"/>
      <c r="B421" s="465"/>
      <c r="C421" s="465"/>
      <c r="D421" s="465"/>
      <c r="E421" s="465"/>
      <c r="F421" s="465"/>
      <c r="G421" s="465"/>
      <c r="H421" s="465"/>
      <c r="I421" s="465"/>
    </row>
    <row r="422" spans="1:9">
      <c r="A422" s="465"/>
      <c r="B422" s="465"/>
      <c r="C422" s="465"/>
      <c r="D422" s="465"/>
      <c r="E422" s="465"/>
      <c r="F422" s="465"/>
      <c r="G422" s="465"/>
      <c r="H422" s="465"/>
      <c r="I422" s="465"/>
    </row>
    <row r="423" spans="1:9">
      <c r="A423" s="465"/>
      <c r="B423" s="465"/>
      <c r="C423" s="465"/>
      <c r="D423" s="465"/>
      <c r="E423" s="465"/>
      <c r="F423" s="465"/>
      <c r="G423" s="465"/>
      <c r="H423" s="465"/>
      <c r="I423" s="465"/>
    </row>
    <row r="424" spans="1:9">
      <c r="A424" s="465"/>
      <c r="B424" s="465"/>
      <c r="C424" s="465"/>
      <c r="D424" s="465"/>
      <c r="E424" s="465"/>
      <c r="F424" s="465"/>
      <c r="G424" s="465"/>
      <c r="H424" s="465"/>
      <c r="I424" s="465"/>
    </row>
    <row r="425" spans="1:9">
      <c r="A425" s="465"/>
      <c r="B425" s="465"/>
      <c r="C425" s="465"/>
      <c r="D425" s="465"/>
      <c r="E425" s="465"/>
      <c r="F425" s="465"/>
      <c r="G425" s="465"/>
      <c r="H425" s="465"/>
      <c r="I425" s="465"/>
    </row>
    <row r="426" spans="1:9">
      <c r="A426" s="465"/>
      <c r="B426" s="465"/>
      <c r="C426" s="465"/>
      <c r="D426" s="465"/>
      <c r="E426" s="465"/>
      <c r="F426" s="465"/>
      <c r="G426" s="465"/>
      <c r="H426" s="465"/>
      <c r="I426" s="465"/>
    </row>
    <row r="427" spans="1:9">
      <c r="A427" s="465"/>
      <c r="B427" s="465"/>
      <c r="C427" s="465"/>
      <c r="D427" s="465"/>
      <c r="E427" s="465"/>
      <c r="F427" s="465"/>
      <c r="G427" s="465"/>
      <c r="H427" s="465"/>
      <c r="I427" s="465"/>
    </row>
    <row r="428" spans="1:9">
      <c r="A428" s="465"/>
      <c r="B428" s="465"/>
      <c r="C428" s="465"/>
      <c r="D428" s="465"/>
      <c r="E428" s="465"/>
      <c r="F428" s="465"/>
      <c r="G428" s="465"/>
      <c r="H428" s="465"/>
      <c r="I428" s="465"/>
    </row>
    <row r="429" spans="1:9">
      <c r="A429" s="465"/>
      <c r="B429" s="465"/>
      <c r="C429" s="465"/>
      <c r="D429" s="465"/>
      <c r="E429" s="465"/>
      <c r="F429" s="465"/>
      <c r="G429" s="465"/>
      <c r="H429" s="465"/>
      <c r="I429" s="465"/>
    </row>
    <row r="430" spans="1:9">
      <c r="A430" s="465"/>
      <c r="B430" s="465"/>
      <c r="C430" s="465"/>
      <c r="D430" s="465"/>
      <c r="E430" s="465"/>
      <c r="F430" s="465"/>
      <c r="G430" s="465"/>
      <c r="H430" s="465"/>
      <c r="I430" s="465"/>
    </row>
    <row r="431" spans="1:9">
      <c r="A431" s="465"/>
      <c r="B431" s="465"/>
      <c r="C431" s="465"/>
      <c r="D431" s="465"/>
      <c r="E431" s="465"/>
      <c r="F431" s="465"/>
      <c r="G431" s="465"/>
      <c r="H431" s="465"/>
      <c r="I431" s="465"/>
    </row>
    <row r="432" spans="1:9">
      <c r="A432" s="465"/>
      <c r="B432" s="465"/>
      <c r="C432" s="465"/>
      <c r="D432" s="465"/>
      <c r="E432" s="465"/>
      <c r="F432" s="465"/>
      <c r="G432" s="465"/>
      <c r="H432" s="465"/>
      <c r="I432" s="465"/>
    </row>
    <row r="433" spans="1:9">
      <c r="A433" s="465"/>
      <c r="B433" s="465"/>
      <c r="C433" s="465"/>
      <c r="D433" s="465"/>
      <c r="E433" s="465"/>
      <c r="F433" s="465"/>
      <c r="G433" s="465"/>
      <c r="H433" s="465"/>
      <c r="I433" s="465"/>
    </row>
    <row r="434" spans="1:9">
      <c r="A434" s="465"/>
      <c r="B434" s="465"/>
      <c r="C434" s="465"/>
      <c r="D434" s="465"/>
      <c r="E434" s="465"/>
      <c r="F434" s="465"/>
      <c r="G434" s="465"/>
      <c r="H434" s="465"/>
      <c r="I434" s="465"/>
    </row>
    <row r="435" spans="1:9">
      <c r="A435" s="465"/>
      <c r="B435" s="465"/>
      <c r="C435" s="465"/>
      <c r="D435" s="465"/>
      <c r="E435" s="465"/>
      <c r="F435" s="465"/>
      <c r="G435" s="465"/>
      <c r="H435" s="465"/>
      <c r="I435" s="465"/>
    </row>
    <row r="436" spans="1:9">
      <c r="A436" s="465"/>
      <c r="B436" s="465"/>
      <c r="C436" s="465"/>
      <c r="D436" s="465"/>
      <c r="E436" s="465"/>
      <c r="F436" s="465"/>
      <c r="G436" s="465"/>
      <c r="H436" s="465"/>
      <c r="I436" s="465"/>
    </row>
    <row r="437" spans="1:9">
      <c r="A437" s="465"/>
      <c r="B437" s="465"/>
      <c r="C437" s="465"/>
      <c r="D437" s="465"/>
      <c r="E437" s="465"/>
      <c r="F437" s="465"/>
      <c r="G437" s="465"/>
      <c r="H437" s="465"/>
      <c r="I437" s="465"/>
    </row>
    <row r="438" spans="1:9">
      <c r="A438" s="465"/>
      <c r="B438" s="465"/>
      <c r="C438" s="465"/>
      <c r="D438" s="465"/>
      <c r="E438" s="465"/>
      <c r="F438" s="465"/>
      <c r="G438" s="465"/>
      <c r="H438" s="465"/>
      <c r="I438" s="465"/>
    </row>
    <row r="439" spans="1:9">
      <c r="A439" s="465"/>
      <c r="B439" s="465"/>
      <c r="C439" s="465"/>
      <c r="D439" s="465"/>
      <c r="E439" s="465"/>
      <c r="F439" s="465"/>
      <c r="G439" s="465"/>
      <c r="H439" s="465"/>
      <c r="I439" s="465"/>
    </row>
    <row r="440" spans="1:9">
      <c r="A440" s="465"/>
      <c r="B440" s="465"/>
      <c r="C440" s="465"/>
      <c r="D440" s="465"/>
      <c r="E440" s="465"/>
      <c r="F440" s="465"/>
      <c r="G440" s="465"/>
      <c r="H440" s="465"/>
      <c r="I440" s="465"/>
    </row>
    <row r="441" spans="1:9">
      <c r="A441" s="465"/>
      <c r="B441" s="465"/>
      <c r="C441" s="465"/>
      <c r="D441" s="465"/>
      <c r="E441" s="465"/>
      <c r="F441" s="465"/>
      <c r="G441" s="465"/>
      <c r="H441" s="465"/>
      <c r="I441" s="465"/>
    </row>
    <row r="442" spans="1:9">
      <c r="A442" s="465"/>
      <c r="B442" s="465"/>
      <c r="C442" s="465"/>
      <c r="D442" s="465"/>
      <c r="E442" s="465"/>
      <c r="F442" s="465"/>
      <c r="G442" s="465"/>
      <c r="H442" s="465"/>
      <c r="I442" s="465"/>
    </row>
    <row r="443" spans="1:9">
      <c r="A443" s="465"/>
      <c r="B443" s="465"/>
      <c r="C443" s="465"/>
      <c r="D443" s="465"/>
      <c r="E443" s="465"/>
      <c r="F443" s="465"/>
      <c r="G443" s="465"/>
      <c r="H443" s="465"/>
      <c r="I443" s="465"/>
    </row>
    <row r="444" spans="1:9">
      <c r="A444" s="465"/>
      <c r="B444" s="465"/>
      <c r="C444" s="465"/>
      <c r="D444" s="465"/>
      <c r="E444" s="465"/>
      <c r="F444" s="465"/>
      <c r="G444" s="465"/>
      <c r="H444" s="465"/>
      <c r="I444" s="465"/>
    </row>
    <row r="445" spans="1:9">
      <c r="A445" s="465"/>
      <c r="B445" s="465"/>
      <c r="C445" s="465"/>
      <c r="D445" s="465"/>
      <c r="E445" s="465"/>
      <c r="F445" s="465"/>
      <c r="G445" s="465"/>
      <c r="H445" s="465"/>
      <c r="I445" s="465"/>
    </row>
    <row r="446" spans="1:9">
      <c r="A446" s="465"/>
      <c r="B446" s="465"/>
      <c r="C446" s="465"/>
      <c r="D446" s="465"/>
      <c r="E446" s="465"/>
      <c r="F446" s="465"/>
      <c r="G446" s="465"/>
      <c r="H446" s="465"/>
      <c r="I446" s="465"/>
    </row>
    <row r="447" spans="1:9">
      <c r="A447" s="465"/>
      <c r="B447" s="465"/>
      <c r="C447" s="465"/>
      <c r="D447" s="465"/>
      <c r="E447" s="465"/>
      <c r="F447" s="465"/>
      <c r="G447" s="465"/>
      <c r="H447" s="465"/>
      <c r="I447" s="465"/>
    </row>
    <row r="448" spans="1:9">
      <c r="A448" s="465"/>
      <c r="B448" s="465"/>
      <c r="C448" s="465"/>
      <c r="D448" s="465"/>
      <c r="E448" s="465"/>
      <c r="F448" s="465"/>
      <c r="G448" s="465"/>
      <c r="H448" s="465"/>
      <c r="I448" s="465"/>
    </row>
    <row r="449" spans="1:9">
      <c r="A449" s="465"/>
      <c r="B449" s="465"/>
      <c r="C449" s="465"/>
      <c r="D449" s="465"/>
      <c r="E449" s="465"/>
      <c r="F449" s="465"/>
      <c r="G449" s="465"/>
      <c r="H449" s="465"/>
      <c r="I449" s="465"/>
    </row>
    <row r="450" spans="1:9">
      <c r="A450" s="465"/>
      <c r="B450" s="465"/>
      <c r="C450" s="465"/>
      <c r="D450" s="465"/>
      <c r="E450" s="465"/>
      <c r="F450" s="465"/>
      <c r="G450" s="465"/>
      <c r="H450" s="465"/>
      <c r="I450" s="465"/>
    </row>
    <row r="451" spans="1:9">
      <c r="A451" s="465"/>
      <c r="B451" s="465"/>
      <c r="C451" s="465"/>
      <c r="D451" s="465"/>
      <c r="E451" s="465"/>
      <c r="F451" s="465"/>
      <c r="G451" s="465"/>
      <c r="H451" s="465"/>
      <c r="I451" s="465"/>
    </row>
    <row r="452" spans="1:9">
      <c r="A452" s="465"/>
      <c r="B452" s="465"/>
      <c r="C452" s="465"/>
      <c r="D452" s="465"/>
      <c r="E452" s="465"/>
      <c r="F452" s="465"/>
      <c r="G452" s="465"/>
      <c r="H452" s="465"/>
      <c r="I452" s="465"/>
    </row>
    <row r="453" spans="1:9">
      <c r="A453" s="465"/>
      <c r="B453" s="465"/>
      <c r="C453" s="465"/>
      <c r="D453" s="465"/>
      <c r="E453" s="465"/>
      <c r="F453" s="465"/>
      <c r="G453" s="465"/>
      <c r="H453" s="465"/>
      <c r="I453" s="465"/>
    </row>
    <row r="454" spans="1:9">
      <c r="A454" s="465"/>
      <c r="B454" s="465"/>
      <c r="C454" s="465"/>
      <c r="D454" s="465"/>
      <c r="E454" s="465"/>
      <c r="F454" s="465"/>
      <c r="G454" s="465"/>
      <c r="H454" s="465"/>
      <c r="I454" s="465"/>
    </row>
    <row r="455" spans="1:9">
      <c r="A455" s="465"/>
      <c r="B455" s="465"/>
      <c r="C455" s="465"/>
      <c r="D455" s="465"/>
      <c r="E455" s="465"/>
      <c r="F455" s="465"/>
      <c r="G455" s="465"/>
      <c r="H455" s="465"/>
      <c r="I455" s="465"/>
    </row>
    <row r="456" spans="1:9">
      <c r="A456" s="468"/>
      <c r="B456" s="468"/>
      <c r="C456" s="468"/>
      <c r="D456" s="468"/>
      <c r="E456" s="469"/>
      <c r="F456" s="469"/>
      <c r="G456" s="470"/>
      <c r="H456" s="470"/>
      <c r="I456" s="470"/>
    </row>
    <row r="457" spans="1:9">
      <c r="A457" s="468"/>
      <c r="B457" s="468"/>
      <c r="C457" s="468"/>
      <c r="D457" s="468"/>
      <c r="E457" s="469"/>
      <c r="F457" s="469"/>
      <c r="G457" s="470"/>
      <c r="H457" s="470"/>
      <c r="I457" s="470"/>
    </row>
    <row r="458" spans="1:9">
      <c r="A458" s="468"/>
      <c r="B458" s="468"/>
      <c r="C458" s="468"/>
      <c r="D458" s="468"/>
      <c r="E458" s="469"/>
      <c r="F458" s="469"/>
      <c r="G458" s="470"/>
      <c r="H458" s="470"/>
      <c r="I458" s="470"/>
    </row>
    <row r="459" spans="1:9">
      <c r="A459" s="468"/>
      <c r="B459" s="468"/>
      <c r="C459" s="468"/>
      <c r="D459" s="468"/>
      <c r="E459" s="469"/>
      <c r="F459" s="469"/>
      <c r="G459" s="470"/>
      <c r="H459" s="470"/>
      <c r="I459" s="470"/>
    </row>
    <row r="460" spans="1:9">
      <c r="A460" s="468"/>
      <c r="B460" s="468"/>
      <c r="C460" s="468"/>
      <c r="D460" s="468"/>
      <c r="E460" s="469"/>
      <c r="F460" s="469"/>
      <c r="G460" s="470"/>
      <c r="H460" s="470"/>
      <c r="I460" s="470"/>
    </row>
    <row r="461" spans="1:9">
      <c r="A461" s="468"/>
      <c r="B461" s="468"/>
      <c r="C461" s="468"/>
      <c r="D461" s="468"/>
      <c r="E461" s="469"/>
      <c r="F461" s="469"/>
      <c r="G461" s="470"/>
      <c r="H461" s="470"/>
      <c r="I461" s="470"/>
    </row>
    <row r="462" spans="1:9">
      <c r="A462" s="468"/>
      <c r="B462" s="468"/>
      <c r="C462" s="468"/>
      <c r="D462" s="468"/>
      <c r="E462" s="469"/>
      <c r="F462" s="469"/>
      <c r="G462" s="470"/>
      <c r="H462" s="470"/>
      <c r="I462" s="470"/>
    </row>
    <row r="463" spans="1:9">
      <c r="A463" s="468"/>
      <c r="B463" s="468"/>
      <c r="C463" s="468"/>
      <c r="D463" s="468"/>
      <c r="E463" s="469"/>
      <c r="F463" s="469"/>
      <c r="G463" s="470"/>
      <c r="H463" s="470"/>
      <c r="I463" s="470"/>
    </row>
    <row r="464" spans="1:9">
      <c r="A464" s="468"/>
      <c r="B464" s="468"/>
      <c r="C464" s="468"/>
      <c r="D464" s="468"/>
      <c r="E464" s="469"/>
      <c r="F464" s="469"/>
      <c r="G464" s="470"/>
      <c r="H464" s="470"/>
      <c r="I464" s="470"/>
    </row>
    <row r="465" spans="1:9">
      <c r="A465" s="468"/>
      <c r="B465" s="468"/>
      <c r="C465" s="468"/>
      <c r="D465" s="468"/>
      <c r="E465" s="469"/>
      <c r="F465" s="469"/>
      <c r="G465" s="470"/>
      <c r="H465" s="470"/>
      <c r="I465" s="470"/>
    </row>
    <row r="466" spans="1:9">
      <c r="A466" s="468"/>
      <c r="B466" s="468"/>
      <c r="C466" s="468"/>
      <c r="D466" s="468"/>
      <c r="E466" s="469"/>
      <c r="F466" s="469"/>
      <c r="G466" s="470"/>
      <c r="H466" s="470"/>
      <c r="I466" s="470"/>
    </row>
    <row r="467" spans="1:9">
      <c r="A467" s="468"/>
      <c r="B467" s="468"/>
      <c r="C467" s="468"/>
      <c r="D467" s="468"/>
      <c r="E467" s="469"/>
      <c r="F467" s="469"/>
      <c r="G467" s="470"/>
      <c r="H467" s="470"/>
      <c r="I467" s="470"/>
    </row>
    <row r="468" spans="1:9">
      <c r="A468" s="468"/>
      <c r="B468" s="468"/>
      <c r="C468" s="468"/>
      <c r="D468" s="468"/>
      <c r="E468" s="469"/>
      <c r="F468" s="469"/>
      <c r="G468" s="470"/>
      <c r="H468" s="470"/>
      <c r="I468" s="470"/>
    </row>
    <row r="469" spans="1:9">
      <c r="A469" s="469"/>
      <c r="B469" s="469"/>
      <c r="C469" s="469"/>
      <c r="D469" s="471"/>
      <c r="E469" s="472"/>
      <c r="F469" s="469"/>
      <c r="G469" s="470"/>
      <c r="H469" s="470"/>
      <c r="I469" s="470"/>
    </row>
    <row r="470" spans="1:9">
      <c r="A470" s="469"/>
      <c r="B470" s="469"/>
      <c r="C470" s="469"/>
      <c r="D470" s="469"/>
      <c r="E470" s="469"/>
      <c r="F470" s="469"/>
      <c r="G470" s="470"/>
      <c r="H470" s="470"/>
      <c r="I470" s="470"/>
    </row>
    <row r="471" spans="1:9">
      <c r="A471" s="469"/>
      <c r="B471" s="469"/>
      <c r="C471" s="469"/>
      <c r="D471" s="469"/>
      <c r="E471" s="469"/>
      <c r="F471" s="469"/>
      <c r="G471" s="470"/>
      <c r="H471" s="470"/>
      <c r="I471" s="470"/>
    </row>
    <row r="472" spans="1:9">
      <c r="A472" s="469"/>
      <c r="B472" s="469"/>
      <c r="C472" s="469"/>
      <c r="D472" s="469"/>
      <c r="E472" s="469"/>
      <c r="F472" s="469"/>
      <c r="G472" s="470"/>
      <c r="H472" s="470"/>
      <c r="I472" s="470"/>
    </row>
    <row r="473" spans="1:9">
      <c r="A473" s="469"/>
      <c r="B473" s="469"/>
      <c r="C473" s="469"/>
      <c r="D473" s="469"/>
      <c r="E473" s="469"/>
      <c r="F473" s="469"/>
      <c r="G473" s="470"/>
      <c r="H473" s="470"/>
      <c r="I473" s="470"/>
    </row>
    <row r="474" spans="1:9">
      <c r="A474" s="469"/>
      <c r="B474" s="469"/>
      <c r="C474" s="469"/>
      <c r="D474" s="469"/>
      <c r="E474" s="469"/>
      <c r="F474" s="469"/>
      <c r="G474" s="470"/>
      <c r="H474" s="470"/>
      <c r="I474" s="470"/>
    </row>
    <row r="475" spans="1:9">
      <c r="A475" s="473"/>
      <c r="B475" s="469"/>
      <c r="C475" s="469"/>
      <c r="D475" s="469"/>
      <c r="E475" s="469"/>
      <c r="F475" s="469"/>
      <c r="G475" s="470"/>
      <c r="H475" s="470"/>
      <c r="I475" s="470"/>
    </row>
    <row r="476" spans="1:9">
      <c r="A476" s="474"/>
      <c r="B476" s="469"/>
      <c r="C476" s="469"/>
      <c r="D476" s="469"/>
      <c r="E476" s="469"/>
      <c r="F476" s="469"/>
      <c r="G476" s="470"/>
      <c r="H476" s="470"/>
      <c r="I476" s="470"/>
    </row>
    <row r="477" spans="1:9">
      <c r="A477" s="474"/>
      <c r="B477" s="469"/>
      <c r="C477" s="469"/>
      <c r="D477" s="469"/>
      <c r="E477" s="469"/>
      <c r="F477" s="469"/>
      <c r="G477" s="470"/>
      <c r="H477" s="470"/>
      <c r="I477" s="470"/>
    </row>
    <row r="478" spans="1:9">
      <c r="A478" s="471"/>
      <c r="B478" s="472"/>
      <c r="C478" s="469"/>
      <c r="D478" s="469"/>
      <c r="E478" s="469"/>
      <c r="F478" s="469"/>
      <c r="G478" s="470"/>
      <c r="H478" s="470"/>
      <c r="I478" s="470"/>
    </row>
    <row r="479" spans="1:9">
      <c r="A479" s="474"/>
      <c r="B479" s="469"/>
      <c r="C479" s="469"/>
      <c r="D479" s="469"/>
      <c r="E479" s="469"/>
      <c r="F479" s="469"/>
      <c r="G479" s="470"/>
      <c r="H479" s="470"/>
      <c r="I479" s="470"/>
    </row>
    <row r="480" spans="1:9">
      <c r="A480" s="474"/>
      <c r="B480" s="469"/>
      <c r="C480" s="469"/>
      <c r="D480" s="469"/>
      <c r="E480" s="469"/>
      <c r="F480" s="469"/>
      <c r="G480" s="470"/>
      <c r="H480" s="470"/>
      <c r="I480" s="470"/>
    </row>
    <row r="481" spans="1:9">
      <c r="A481" s="474"/>
      <c r="B481" s="469"/>
      <c r="C481" s="469"/>
      <c r="D481" s="469"/>
      <c r="E481" s="469"/>
      <c r="F481" s="469"/>
      <c r="G481" s="470"/>
      <c r="H481" s="470"/>
      <c r="I481" s="470"/>
    </row>
    <row r="482" spans="1:9">
      <c r="A482" s="474"/>
      <c r="B482" s="469"/>
      <c r="C482" s="469"/>
      <c r="D482" s="469"/>
      <c r="E482" s="469"/>
      <c r="F482" s="469"/>
      <c r="G482" s="470"/>
      <c r="H482" s="470"/>
      <c r="I482" s="470"/>
    </row>
    <row r="483" spans="1:9">
      <c r="A483" s="473"/>
      <c r="B483" s="469"/>
      <c r="C483" s="469"/>
      <c r="D483" s="469"/>
      <c r="E483" s="469"/>
      <c r="F483" s="469"/>
      <c r="G483" s="470"/>
      <c r="H483" s="470"/>
      <c r="I483" s="470"/>
    </row>
    <row r="484" spans="1:9">
      <c r="A484" s="474"/>
      <c r="B484" s="469"/>
      <c r="C484" s="469"/>
      <c r="D484" s="469"/>
      <c r="E484" s="469"/>
      <c r="F484" s="469"/>
      <c r="G484" s="470"/>
      <c r="H484" s="470"/>
      <c r="I484" s="470"/>
    </row>
    <row r="485" spans="1:9">
      <c r="A485" s="474"/>
      <c r="B485" s="469"/>
      <c r="C485" s="469"/>
      <c r="D485" s="469"/>
      <c r="E485" s="469"/>
      <c r="F485" s="469"/>
      <c r="G485" s="470"/>
      <c r="H485" s="470"/>
      <c r="I485" s="470"/>
    </row>
    <row r="486" spans="1:9">
      <c r="A486" s="471"/>
      <c r="B486" s="472"/>
      <c r="C486" s="469"/>
      <c r="D486" s="469"/>
      <c r="E486" s="469"/>
      <c r="F486" s="469"/>
      <c r="G486" s="470"/>
      <c r="H486" s="470"/>
      <c r="I486" s="470"/>
    </row>
    <row r="487" spans="1:9">
      <c r="A487" s="469"/>
      <c r="B487" s="469"/>
      <c r="C487" s="469"/>
      <c r="D487" s="469"/>
      <c r="E487" s="469"/>
      <c r="F487" s="469"/>
      <c r="G487" s="470"/>
      <c r="H487" s="470"/>
      <c r="I487" s="470"/>
    </row>
    <row r="488" spans="1:9">
      <c r="A488" s="469"/>
      <c r="B488" s="469"/>
      <c r="C488" s="469"/>
      <c r="D488" s="469"/>
      <c r="E488" s="469"/>
      <c r="F488" s="469"/>
      <c r="G488" s="470"/>
      <c r="H488" s="470"/>
      <c r="I488" s="470"/>
    </row>
    <row r="489" spans="1:9">
      <c r="A489" s="469"/>
      <c r="B489" s="469"/>
      <c r="C489" s="469"/>
      <c r="D489" s="469"/>
      <c r="E489" s="469"/>
      <c r="F489" s="469"/>
      <c r="G489" s="470"/>
      <c r="H489" s="470"/>
      <c r="I489" s="470"/>
    </row>
    <row r="490" spans="1:9">
      <c r="A490" s="469"/>
      <c r="B490" s="469"/>
      <c r="C490" s="469"/>
      <c r="D490" s="469"/>
      <c r="E490" s="469"/>
      <c r="F490" s="469"/>
      <c r="G490" s="470"/>
      <c r="H490" s="470"/>
      <c r="I490" s="470"/>
    </row>
    <row r="491" spans="1:9">
      <c r="A491" s="473"/>
      <c r="B491" s="469"/>
      <c r="C491" s="469"/>
      <c r="D491" s="469"/>
      <c r="E491" s="469"/>
      <c r="F491" s="469"/>
      <c r="G491" s="470"/>
      <c r="H491" s="470"/>
      <c r="I491" s="470"/>
    </row>
    <row r="492" spans="1:9">
      <c r="A492" s="468"/>
      <c r="B492" s="469"/>
      <c r="C492" s="469"/>
      <c r="D492" s="469"/>
      <c r="E492" s="469"/>
      <c r="F492" s="469"/>
      <c r="G492" s="470"/>
      <c r="H492" s="470"/>
      <c r="I492" s="470"/>
    </row>
    <row r="493" spans="1:9">
      <c r="A493" s="468"/>
      <c r="B493" s="469"/>
      <c r="C493" s="469"/>
      <c r="D493" s="469"/>
      <c r="E493" s="469"/>
      <c r="F493" s="469"/>
      <c r="G493" s="470"/>
      <c r="H493" s="470"/>
      <c r="I493" s="470"/>
    </row>
    <row r="494" spans="1:9">
      <c r="A494" s="471"/>
      <c r="B494" s="472"/>
      <c r="C494" s="469"/>
      <c r="D494" s="469"/>
      <c r="E494" s="469"/>
      <c r="F494" s="469"/>
      <c r="G494" s="470"/>
      <c r="H494" s="470"/>
      <c r="I494" s="470"/>
    </row>
    <row r="495" spans="1:9">
      <c r="A495" s="469"/>
      <c r="B495" s="469"/>
      <c r="C495" s="469"/>
      <c r="D495" s="469"/>
      <c r="E495" s="469"/>
      <c r="F495" s="469"/>
      <c r="G495" s="470"/>
      <c r="H495" s="470"/>
      <c r="I495" s="470"/>
    </row>
    <row r="496" spans="1:9">
      <c r="A496" s="469"/>
      <c r="B496" s="469"/>
      <c r="C496" s="469"/>
      <c r="D496" s="469"/>
      <c r="E496" s="469"/>
      <c r="F496" s="469"/>
      <c r="G496" s="470"/>
      <c r="H496" s="470"/>
      <c r="I496" s="470"/>
    </row>
    <row r="497" spans="1:9">
      <c r="A497" s="469"/>
      <c r="B497" s="469"/>
      <c r="C497" s="469"/>
      <c r="D497" s="469"/>
      <c r="E497" s="469"/>
      <c r="F497" s="469"/>
      <c r="G497" s="470"/>
      <c r="H497" s="470"/>
      <c r="I497" s="470"/>
    </row>
    <row r="498" spans="1:9">
      <c r="A498" s="469"/>
      <c r="B498" s="469"/>
      <c r="C498" s="469"/>
      <c r="D498" s="469"/>
      <c r="E498" s="469"/>
      <c r="F498" s="469"/>
      <c r="G498" s="470"/>
      <c r="H498" s="470"/>
      <c r="I498" s="470"/>
    </row>
    <row r="499" spans="1:9">
      <c r="A499" s="473"/>
      <c r="B499" s="472"/>
      <c r="C499" s="475"/>
      <c r="D499" s="469"/>
      <c r="E499" s="469"/>
      <c r="F499" s="469"/>
      <c r="G499" s="470"/>
      <c r="H499" s="470"/>
      <c r="I499" s="470"/>
    </row>
    <row r="500" spans="1:9">
      <c r="A500" s="474"/>
      <c r="B500" s="472"/>
      <c r="C500" s="470"/>
      <c r="D500" s="470"/>
      <c r="E500" s="470"/>
      <c r="F500" s="470"/>
      <c r="G500" s="470"/>
      <c r="H500" s="470"/>
      <c r="I500" s="470"/>
    </row>
    <row r="501" spans="1:9">
      <c r="A501" s="474"/>
      <c r="B501" s="472"/>
      <c r="C501" s="469"/>
      <c r="D501" s="469"/>
      <c r="E501" s="469"/>
      <c r="F501" s="469"/>
      <c r="G501" s="470"/>
      <c r="H501" s="470"/>
      <c r="I501" s="470"/>
    </row>
    <row r="502" spans="1:9">
      <c r="A502" s="474"/>
      <c r="B502" s="472"/>
      <c r="C502" s="469"/>
      <c r="D502" s="469"/>
      <c r="E502" s="469"/>
      <c r="F502" s="469"/>
      <c r="G502" s="470"/>
      <c r="H502" s="470"/>
      <c r="I502" s="470"/>
    </row>
    <row r="503" spans="1:9">
      <c r="A503" s="474"/>
      <c r="B503" s="472"/>
      <c r="C503" s="469"/>
      <c r="D503" s="469"/>
      <c r="E503" s="469"/>
      <c r="F503" s="469"/>
      <c r="G503" s="470"/>
      <c r="H503" s="470"/>
      <c r="I503" s="470"/>
    </row>
    <row r="504" spans="1:9">
      <c r="A504" s="474"/>
      <c r="B504" s="472"/>
      <c r="C504" s="469"/>
      <c r="D504" s="469"/>
      <c r="E504" s="469"/>
      <c r="F504" s="469"/>
      <c r="G504" s="470"/>
      <c r="H504" s="470"/>
      <c r="I504" s="470"/>
    </row>
    <row r="505" spans="1:9">
      <c r="A505" s="474"/>
      <c r="B505" s="472"/>
      <c r="C505" s="469"/>
      <c r="D505" s="469"/>
      <c r="E505" s="469"/>
      <c r="F505" s="469"/>
      <c r="G505" s="470"/>
      <c r="H505" s="470"/>
      <c r="I505" s="470"/>
    </row>
    <row r="506" spans="1:9">
      <c r="A506" s="474"/>
      <c r="B506" s="472"/>
      <c r="C506" s="469"/>
      <c r="D506" s="469"/>
      <c r="E506" s="469"/>
      <c r="F506" s="469"/>
      <c r="G506" s="470"/>
      <c r="H506" s="470"/>
      <c r="I506" s="470"/>
    </row>
    <row r="507" spans="1:9">
      <c r="A507" s="474"/>
      <c r="B507" s="472"/>
      <c r="C507" s="469"/>
      <c r="D507" s="469"/>
      <c r="E507" s="469"/>
      <c r="F507" s="469"/>
      <c r="G507" s="470"/>
      <c r="H507" s="470"/>
      <c r="I507" s="470"/>
    </row>
    <row r="508" spans="1:9">
      <c r="A508" s="471"/>
      <c r="B508" s="472"/>
      <c r="C508" s="469"/>
      <c r="D508" s="469"/>
      <c r="E508" s="469"/>
      <c r="F508" s="469"/>
      <c r="G508" s="470"/>
      <c r="H508" s="470"/>
      <c r="I508" s="470"/>
    </row>
    <row r="509" spans="1:9">
      <c r="A509" s="470"/>
      <c r="B509" s="470"/>
      <c r="C509" s="469"/>
      <c r="D509" s="469"/>
      <c r="E509" s="469"/>
      <c r="F509" s="469"/>
      <c r="G509" s="470"/>
      <c r="H509" s="470"/>
      <c r="I509" s="470"/>
    </row>
    <row r="510" spans="1:9">
      <c r="A510" s="470"/>
      <c r="B510" s="470"/>
      <c r="C510" s="469"/>
      <c r="D510" s="469"/>
      <c r="E510" s="469"/>
      <c r="F510" s="469"/>
      <c r="G510" s="470"/>
      <c r="H510" s="470"/>
      <c r="I510" s="470"/>
    </row>
    <row r="511" spans="1:9">
      <c r="A511" s="470"/>
      <c r="B511" s="470"/>
      <c r="C511" s="469"/>
      <c r="D511" s="469"/>
      <c r="E511" s="469"/>
      <c r="F511" s="469"/>
      <c r="G511" s="470"/>
      <c r="H511" s="470"/>
      <c r="I511" s="470"/>
    </row>
    <row r="512" spans="1:9">
      <c r="A512" s="470"/>
      <c r="B512" s="470"/>
      <c r="C512" s="469"/>
      <c r="D512" s="469"/>
      <c r="E512" s="469"/>
      <c r="F512" s="469"/>
      <c r="G512" s="470"/>
      <c r="H512" s="470"/>
      <c r="I512" s="470"/>
    </row>
    <row r="513" spans="1:9">
      <c r="A513" s="468"/>
      <c r="B513" s="476"/>
      <c r="C513" s="468"/>
      <c r="D513" s="476"/>
      <c r="E513" s="468"/>
      <c r="F513" s="476"/>
      <c r="G513" s="471"/>
      <c r="H513" s="472"/>
      <c r="I513" s="472"/>
    </row>
    <row r="514" spans="1:9">
      <c r="A514" s="477"/>
      <c r="B514" s="470"/>
      <c r="C514" s="469"/>
      <c r="D514" s="469"/>
      <c r="E514" s="469"/>
      <c r="F514" s="469"/>
      <c r="G514" s="470"/>
      <c r="H514" s="470"/>
      <c r="I514" s="470"/>
    </row>
    <row r="515" spans="1:9">
      <c r="A515" s="470"/>
      <c r="B515" s="470"/>
      <c r="C515" s="469"/>
      <c r="D515" s="469"/>
      <c r="E515" s="469"/>
      <c r="F515" s="469"/>
      <c r="G515" s="470"/>
      <c r="H515" s="470"/>
      <c r="I515" s="470"/>
    </row>
    <row r="516" spans="1:9">
      <c r="A516" s="470"/>
      <c r="B516" s="470"/>
      <c r="C516" s="469"/>
      <c r="D516" s="469"/>
      <c r="E516" s="469"/>
      <c r="F516" s="469"/>
      <c r="G516" s="470"/>
      <c r="H516" s="470"/>
      <c r="I516" s="470"/>
    </row>
    <row r="517" spans="1:9">
      <c r="A517" s="478"/>
      <c r="B517" s="478"/>
      <c r="C517" s="478"/>
      <c r="D517" s="478"/>
      <c r="E517" s="478"/>
      <c r="F517" s="478"/>
      <c r="G517" s="478"/>
      <c r="H517" s="470"/>
      <c r="I517" s="470"/>
    </row>
    <row r="518" spans="1:9">
      <c r="A518" s="478"/>
      <c r="B518" s="478"/>
      <c r="C518" s="478"/>
      <c r="D518" s="478"/>
      <c r="E518" s="478"/>
      <c r="F518" s="478"/>
      <c r="G518" s="478"/>
      <c r="H518" s="470"/>
      <c r="I518" s="470"/>
    </row>
    <row r="519" spans="1:9">
      <c r="A519" s="469"/>
      <c r="B519" s="469"/>
      <c r="C519" s="469"/>
      <c r="D519" s="469"/>
      <c r="E519" s="469"/>
      <c r="F519" s="469"/>
      <c r="G519" s="470"/>
      <c r="H519" s="470"/>
      <c r="I519" s="470"/>
    </row>
    <row r="520" spans="1:9">
      <c r="A520" s="473"/>
      <c r="B520" s="469"/>
      <c r="C520" s="469"/>
      <c r="D520" s="469"/>
      <c r="E520" s="469"/>
      <c r="F520" s="469"/>
      <c r="G520" s="470"/>
      <c r="H520" s="470"/>
      <c r="I520" s="470"/>
    </row>
    <row r="521" spans="1:9">
      <c r="A521" s="474"/>
      <c r="B521" s="469"/>
      <c r="C521" s="469"/>
      <c r="D521" s="469"/>
      <c r="E521" s="469"/>
      <c r="F521" s="469"/>
      <c r="G521" s="470"/>
      <c r="H521" s="470"/>
      <c r="I521" s="470"/>
    </row>
    <row r="522" spans="1:9">
      <c r="A522" s="474"/>
      <c r="B522" s="469"/>
      <c r="C522" s="469"/>
      <c r="D522" s="469"/>
      <c r="E522" s="469"/>
      <c r="F522" s="469"/>
      <c r="G522" s="470"/>
      <c r="H522" s="470"/>
      <c r="I522" s="470"/>
    </row>
    <row r="523" spans="1:9">
      <c r="A523" s="474"/>
      <c r="B523" s="469"/>
      <c r="C523" s="469"/>
      <c r="D523" s="469"/>
      <c r="E523" s="469"/>
      <c r="F523" s="469"/>
      <c r="G523" s="470"/>
      <c r="H523" s="470"/>
      <c r="I523" s="470"/>
    </row>
    <row r="524" spans="1:9">
      <c r="A524" s="474"/>
      <c r="B524" s="469"/>
      <c r="C524" s="469"/>
      <c r="D524" s="469"/>
      <c r="E524" s="469"/>
      <c r="F524" s="469"/>
      <c r="G524" s="470"/>
      <c r="H524" s="470"/>
      <c r="I524" s="470"/>
    </row>
    <row r="525" spans="1:9">
      <c r="A525" s="471"/>
      <c r="B525" s="472"/>
      <c r="C525" s="469"/>
      <c r="D525" s="469"/>
      <c r="E525" s="469"/>
      <c r="F525" s="469"/>
      <c r="G525" s="470"/>
      <c r="H525" s="470"/>
      <c r="I525" s="470"/>
    </row>
    <row r="526" spans="1:9">
      <c r="A526" s="469"/>
      <c r="B526" s="469"/>
      <c r="C526" s="469"/>
      <c r="D526" s="469"/>
      <c r="E526" s="469"/>
      <c r="F526" s="469"/>
      <c r="G526" s="470"/>
      <c r="H526" s="470"/>
      <c r="I526" s="470"/>
    </row>
    <row r="527" spans="1:9">
      <c r="A527" s="469"/>
      <c r="B527" s="469"/>
      <c r="C527" s="469"/>
      <c r="D527" s="469"/>
      <c r="E527" s="469"/>
      <c r="F527" s="469"/>
      <c r="G527" s="470"/>
      <c r="H527" s="470"/>
      <c r="I527" s="470"/>
    </row>
    <row r="528" spans="1:9">
      <c r="A528" s="469"/>
      <c r="B528" s="469"/>
      <c r="C528" s="469"/>
      <c r="D528" s="469"/>
      <c r="E528" s="469"/>
      <c r="F528" s="469"/>
      <c r="G528" s="470"/>
      <c r="H528" s="470"/>
      <c r="I528" s="470"/>
    </row>
    <row r="529" spans="1:9">
      <c r="A529" s="469"/>
      <c r="B529" s="469"/>
      <c r="C529" s="469"/>
      <c r="D529" s="469"/>
      <c r="E529" s="469"/>
      <c r="F529" s="469"/>
      <c r="G529" s="470"/>
      <c r="H529" s="470"/>
      <c r="I529" s="470"/>
    </row>
    <row r="530" spans="1:9">
      <c r="A530" s="469"/>
      <c r="B530" s="469"/>
      <c r="C530" s="469"/>
      <c r="D530" s="469"/>
      <c r="E530" s="469"/>
      <c r="F530" s="469"/>
      <c r="G530" s="470"/>
      <c r="H530" s="470"/>
      <c r="I530" s="470"/>
    </row>
    <row r="531" spans="1:9">
      <c r="A531" s="473"/>
      <c r="B531" s="473"/>
      <c r="C531" s="473"/>
      <c r="D531" s="473"/>
      <c r="E531" s="469"/>
      <c r="F531" s="469"/>
      <c r="G531" s="470"/>
      <c r="H531" s="470"/>
      <c r="I531" s="470"/>
    </row>
    <row r="532" spans="1:9">
      <c r="A532" s="474"/>
      <c r="B532" s="474"/>
      <c r="C532" s="474"/>
      <c r="D532" s="474"/>
      <c r="E532" s="469"/>
      <c r="F532" s="469"/>
      <c r="G532" s="470"/>
      <c r="H532" s="470"/>
      <c r="I532" s="470"/>
    </row>
    <row r="533" spans="1:9">
      <c r="A533" s="474"/>
      <c r="B533" s="474"/>
      <c r="C533" s="474"/>
      <c r="D533" s="474"/>
      <c r="E533" s="469"/>
      <c r="F533" s="469"/>
      <c r="G533" s="470"/>
      <c r="H533" s="470"/>
      <c r="I533" s="470"/>
    </row>
    <row r="534" spans="1:9">
      <c r="A534" s="474"/>
      <c r="B534" s="474"/>
      <c r="C534" s="474"/>
      <c r="D534" s="474"/>
      <c r="E534" s="469"/>
      <c r="F534" s="469"/>
      <c r="G534" s="470"/>
      <c r="H534" s="470"/>
      <c r="I534" s="470"/>
    </row>
    <row r="535" spans="1:9">
      <c r="A535" s="474"/>
      <c r="B535" s="474"/>
      <c r="C535" s="474"/>
      <c r="D535" s="474"/>
      <c r="E535" s="469"/>
      <c r="F535" s="469"/>
      <c r="G535" s="470"/>
      <c r="H535" s="470"/>
      <c r="I535" s="470"/>
    </row>
    <row r="536" spans="1:9">
      <c r="A536" s="468"/>
      <c r="B536" s="468"/>
      <c r="C536" s="468"/>
      <c r="D536" s="474"/>
      <c r="E536" s="469"/>
      <c r="F536" s="469"/>
      <c r="G536" s="470"/>
      <c r="H536" s="470"/>
      <c r="I536" s="470"/>
    </row>
    <row r="537" spans="1:9">
      <c r="A537" s="468"/>
      <c r="B537" s="468"/>
      <c r="C537" s="468"/>
      <c r="D537" s="474"/>
      <c r="E537" s="469"/>
      <c r="F537" s="469"/>
      <c r="G537" s="470"/>
      <c r="H537" s="470"/>
      <c r="I537" s="470"/>
    </row>
    <row r="538" spans="1:9">
      <c r="A538" s="469"/>
      <c r="B538" s="469"/>
      <c r="C538" s="469"/>
      <c r="D538" s="471"/>
      <c r="E538" s="472"/>
      <c r="F538" s="469"/>
      <c r="G538" s="470"/>
      <c r="H538" s="470"/>
      <c r="I538" s="470"/>
    </row>
    <row r="539" spans="1:9">
      <c r="A539" s="469"/>
      <c r="B539" s="469"/>
      <c r="C539" s="469"/>
      <c r="D539" s="469"/>
      <c r="E539" s="469"/>
      <c r="F539" s="469"/>
      <c r="G539" s="470"/>
      <c r="H539" s="470"/>
      <c r="I539" s="470"/>
    </row>
    <row r="540" spans="1:9">
      <c r="A540" s="469"/>
      <c r="B540" s="469"/>
      <c r="C540" s="469"/>
      <c r="D540" s="469"/>
      <c r="E540" s="469"/>
      <c r="F540" s="469"/>
      <c r="G540" s="470"/>
      <c r="H540" s="470"/>
      <c r="I540" s="470"/>
    </row>
    <row r="541" spans="1:9">
      <c r="A541" s="469"/>
      <c r="B541" s="469"/>
      <c r="C541" s="469"/>
      <c r="D541" s="469"/>
      <c r="E541" s="469"/>
      <c r="F541" s="469"/>
      <c r="G541" s="470"/>
      <c r="H541" s="470"/>
      <c r="I541" s="470"/>
    </row>
    <row r="542" spans="1:9">
      <c r="A542" s="469"/>
      <c r="B542" s="469"/>
      <c r="C542" s="469"/>
      <c r="D542" s="469"/>
      <c r="E542" s="469"/>
      <c r="F542" s="469"/>
      <c r="G542" s="470"/>
      <c r="H542" s="470"/>
      <c r="I542" s="470"/>
    </row>
    <row r="543" spans="1:9">
      <c r="A543" s="473"/>
      <c r="B543" s="473"/>
      <c r="C543" s="473"/>
      <c r="D543" s="473"/>
      <c r="E543" s="469"/>
      <c r="F543" s="469"/>
      <c r="G543" s="470"/>
      <c r="H543" s="470"/>
      <c r="I543" s="470"/>
    </row>
    <row r="544" spans="1:9">
      <c r="A544" s="468"/>
      <c r="B544" s="468"/>
      <c r="C544" s="468"/>
      <c r="D544" s="474"/>
      <c r="E544" s="472"/>
      <c r="F544" s="469"/>
      <c r="G544" s="470"/>
      <c r="H544" s="470"/>
      <c r="I544" s="470"/>
    </row>
    <row r="545" spans="1:9">
      <c r="A545" s="468"/>
      <c r="B545" s="468"/>
      <c r="C545" s="468"/>
      <c r="D545" s="474"/>
      <c r="E545" s="472"/>
      <c r="F545" s="469"/>
      <c r="G545" s="470"/>
      <c r="H545" s="470"/>
      <c r="I545" s="470"/>
    </row>
    <row r="546" spans="1:9">
      <c r="A546" s="468"/>
      <c r="B546" s="468"/>
      <c r="C546" s="468"/>
      <c r="D546" s="474"/>
      <c r="E546" s="472"/>
      <c r="F546" s="469"/>
      <c r="G546" s="470"/>
      <c r="H546" s="470"/>
      <c r="I546" s="470"/>
    </row>
    <row r="547" spans="1:9">
      <c r="A547" s="468"/>
      <c r="B547" s="468"/>
      <c r="C547" s="468"/>
      <c r="D547" s="474"/>
      <c r="E547" s="472"/>
      <c r="F547" s="469"/>
      <c r="G547" s="470"/>
      <c r="H547" s="470"/>
      <c r="I547" s="470"/>
    </row>
    <row r="548" spans="1:9">
      <c r="A548" s="468"/>
      <c r="B548" s="468"/>
      <c r="C548" s="468"/>
      <c r="D548" s="474"/>
      <c r="E548" s="472"/>
      <c r="F548" s="469"/>
      <c r="G548" s="470"/>
      <c r="H548" s="470"/>
      <c r="I548" s="470"/>
    </row>
    <row r="549" spans="1:9">
      <c r="A549" s="468"/>
      <c r="B549" s="468"/>
      <c r="C549" s="468"/>
      <c r="D549" s="474"/>
      <c r="E549" s="472"/>
      <c r="F549" s="469"/>
      <c r="G549" s="470"/>
      <c r="H549" s="470"/>
      <c r="I549" s="470"/>
    </row>
    <row r="550" spans="1:9">
      <c r="A550" s="468"/>
      <c r="B550" s="468"/>
      <c r="C550" s="468"/>
      <c r="D550" s="474"/>
      <c r="E550" s="472"/>
      <c r="F550" s="469"/>
      <c r="G550" s="470"/>
      <c r="H550" s="470"/>
      <c r="I550" s="470"/>
    </row>
    <row r="551" spans="1:9">
      <c r="A551" s="468"/>
      <c r="B551" s="468"/>
      <c r="C551" s="468"/>
      <c r="D551" s="474"/>
      <c r="E551" s="472"/>
      <c r="F551" s="469"/>
      <c r="G551" s="470"/>
      <c r="H551" s="470"/>
      <c r="I551" s="470"/>
    </row>
    <row r="552" spans="1:9">
      <c r="A552" s="468"/>
      <c r="B552" s="468"/>
      <c r="C552" s="468"/>
      <c r="D552" s="474"/>
      <c r="E552" s="472"/>
      <c r="F552" s="469"/>
      <c r="G552" s="470"/>
      <c r="H552" s="470"/>
      <c r="I552" s="470"/>
    </row>
    <row r="553" spans="1:9">
      <c r="A553" s="468"/>
      <c r="B553" s="468"/>
      <c r="C553" s="468"/>
      <c r="D553" s="474"/>
      <c r="E553" s="472"/>
      <c r="F553" s="469"/>
      <c r="G553" s="470"/>
      <c r="H553" s="470"/>
      <c r="I553" s="470"/>
    </row>
    <row r="554" spans="1:9">
      <c r="A554" s="468"/>
      <c r="B554" s="468"/>
      <c r="C554" s="468"/>
      <c r="D554" s="474"/>
      <c r="E554" s="472"/>
      <c r="F554" s="469"/>
      <c r="G554" s="470"/>
      <c r="H554" s="470"/>
      <c r="I554" s="470"/>
    </row>
    <row r="555" spans="1:9">
      <c r="A555" s="470"/>
      <c r="B555" s="470"/>
      <c r="C555" s="469"/>
      <c r="D555" s="471"/>
      <c r="E555" s="472"/>
      <c r="F555" s="469"/>
      <c r="G555" s="470"/>
      <c r="H555" s="470"/>
      <c r="I555" s="470"/>
    </row>
    <row r="556" spans="1:9">
      <c r="A556" s="469"/>
      <c r="B556" s="469"/>
      <c r="C556" s="469"/>
      <c r="D556" s="469"/>
      <c r="E556" s="469"/>
      <c r="F556" s="469"/>
      <c r="G556" s="470"/>
      <c r="H556" s="470"/>
      <c r="I556" s="470"/>
    </row>
    <row r="557" spans="1:9">
      <c r="A557" s="469"/>
      <c r="B557" s="469"/>
      <c r="C557" s="469"/>
      <c r="D557" s="469"/>
      <c r="E557" s="469"/>
      <c r="F557" s="469"/>
      <c r="G557" s="470"/>
      <c r="H557" s="470"/>
      <c r="I557" s="470"/>
    </row>
    <row r="558" spans="1:9">
      <c r="A558" s="478"/>
      <c r="B558" s="478"/>
      <c r="C558" s="478"/>
      <c r="D558" s="478"/>
      <c r="E558" s="478"/>
      <c r="F558" s="478"/>
      <c r="G558" s="478"/>
      <c r="H558" s="470"/>
      <c r="I558" s="470"/>
    </row>
    <row r="559" spans="1:9">
      <c r="A559" s="478"/>
      <c r="B559" s="478"/>
      <c r="C559" s="478"/>
      <c r="D559" s="478"/>
      <c r="E559" s="478"/>
      <c r="F559" s="478"/>
      <c r="G559" s="478"/>
      <c r="H559" s="470"/>
      <c r="I559" s="470"/>
    </row>
    <row r="560" spans="1:9">
      <c r="A560" s="469"/>
      <c r="B560" s="469"/>
      <c r="C560" s="469"/>
      <c r="D560" s="469"/>
      <c r="E560" s="469"/>
      <c r="F560" s="469"/>
      <c r="G560" s="470"/>
      <c r="H560" s="470"/>
      <c r="I560" s="470"/>
    </row>
    <row r="561" spans="1:9">
      <c r="A561" s="473"/>
      <c r="B561" s="469"/>
      <c r="C561" s="469"/>
      <c r="D561" s="469"/>
      <c r="E561" s="469"/>
      <c r="F561" s="469"/>
      <c r="G561" s="470"/>
      <c r="H561" s="470"/>
      <c r="I561" s="470"/>
    </row>
    <row r="562" spans="1:9">
      <c r="A562" s="474"/>
      <c r="B562" s="468"/>
      <c r="C562" s="470"/>
      <c r="D562" s="469"/>
      <c r="E562" s="469"/>
      <c r="F562" s="469"/>
      <c r="G562" s="470"/>
      <c r="H562" s="470"/>
      <c r="I562" s="470"/>
    </row>
    <row r="563" spans="1:9">
      <c r="A563" s="474"/>
      <c r="B563" s="469"/>
      <c r="C563" s="469"/>
      <c r="D563" s="469"/>
      <c r="E563" s="469"/>
      <c r="F563" s="469"/>
      <c r="G563" s="470"/>
      <c r="H563" s="470"/>
      <c r="I563" s="470"/>
    </row>
    <row r="564" spans="1:9">
      <c r="A564" s="471"/>
      <c r="B564" s="472"/>
      <c r="C564" s="469"/>
      <c r="D564" s="469"/>
      <c r="E564" s="469"/>
      <c r="F564" s="469"/>
      <c r="G564" s="470"/>
      <c r="H564" s="470"/>
      <c r="I564" s="470"/>
    </row>
    <row r="565" spans="1:9">
      <c r="A565" s="469"/>
      <c r="B565" s="469"/>
      <c r="C565" s="469"/>
      <c r="D565" s="469"/>
      <c r="E565" s="469"/>
      <c r="F565" s="469"/>
      <c r="G565" s="470"/>
      <c r="H565" s="470"/>
      <c r="I565" s="470"/>
    </row>
    <row r="566" spans="1:9">
      <c r="A566" s="469"/>
      <c r="B566" s="469"/>
      <c r="C566" s="469"/>
      <c r="D566" s="469"/>
      <c r="E566" s="469"/>
      <c r="F566" s="469"/>
      <c r="G566" s="470"/>
      <c r="H566" s="470"/>
      <c r="I566" s="470"/>
    </row>
    <row r="567" spans="1:9">
      <c r="A567" s="469"/>
      <c r="B567" s="469"/>
      <c r="C567" s="469"/>
      <c r="D567" s="469"/>
      <c r="E567" s="469"/>
      <c r="F567" s="469"/>
      <c r="G567" s="470"/>
      <c r="H567" s="470"/>
      <c r="I567" s="470"/>
    </row>
    <row r="568" spans="1:9">
      <c r="A568" s="469"/>
      <c r="B568" s="469"/>
      <c r="C568" s="469"/>
      <c r="D568" s="469"/>
      <c r="E568" s="469"/>
      <c r="F568" s="469"/>
      <c r="G568" s="470"/>
      <c r="H568" s="470"/>
      <c r="I568" s="470"/>
    </row>
    <row r="569" spans="1:9">
      <c r="A569" s="473"/>
      <c r="B569" s="473"/>
      <c r="C569" s="473"/>
      <c r="D569" s="473"/>
      <c r="E569" s="472"/>
      <c r="F569" s="469"/>
      <c r="G569" s="470"/>
      <c r="H569" s="470"/>
      <c r="I569" s="470"/>
    </row>
    <row r="570" spans="1:9">
      <c r="A570" s="468"/>
      <c r="B570" s="468"/>
      <c r="C570" s="474"/>
      <c r="D570" s="474"/>
      <c r="E570" s="472"/>
      <c r="F570" s="469"/>
      <c r="G570" s="470"/>
      <c r="H570" s="470"/>
      <c r="I570" s="470"/>
    </row>
    <row r="571" spans="1:9">
      <c r="A571" s="468"/>
      <c r="B571" s="468"/>
      <c r="C571" s="474"/>
      <c r="D571" s="474"/>
      <c r="E571" s="472"/>
      <c r="F571" s="469"/>
      <c r="G571" s="470"/>
      <c r="H571" s="470"/>
      <c r="I571" s="470"/>
    </row>
    <row r="572" spans="1:9">
      <c r="A572" s="470"/>
      <c r="B572" s="470"/>
      <c r="C572" s="469"/>
      <c r="D572" s="471"/>
      <c r="E572" s="472"/>
      <c r="F572" s="469"/>
      <c r="G572" s="470"/>
      <c r="H572" s="470"/>
      <c r="I572" s="470"/>
    </row>
    <row r="573" spans="1:9">
      <c r="A573" s="469"/>
      <c r="B573" s="469"/>
      <c r="C573" s="469"/>
      <c r="D573" s="469"/>
      <c r="E573" s="469"/>
      <c r="F573" s="469"/>
      <c r="G573" s="470"/>
      <c r="H573" s="470"/>
      <c r="I573" s="470"/>
    </row>
    <row r="574" spans="1:9">
      <c r="A574" s="469"/>
      <c r="B574" s="469"/>
      <c r="C574" s="469"/>
      <c r="D574" s="469"/>
      <c r="E574" s="469"/>
      <c r="F574" s="469"/>
      <c r="G574" s="470"/>
      <c r="H574" s="470"/>
      <c r="I574" s="470"/>
    </row>
    <row r="575" spans="1:9">
      <c r="A575" s="469"/>
      <c r="B575" s="469"/>
      <c r="C575" s="469"/>
      <c r="D575" s="469"/>
      <c r="E575" s="469"/>
      <c r="F575" s="469"/>
      <c r="G575" s="470"/>
      <c r="H575" s="470"/>
      <c r="I575" s="470"/>
    </row>
    <row r="576" spans="1:9">
      <c r="A576" s="469"/>
      <c r="B576" s="469"/>
      <c r="C576" s="469"/>
      <c r="D576" s="469"/>
      <c r="E576" s="469"/>
      <c r="F576" s="469"/>
      <c r="G576" s="470"/>
      <c r="H576" s="470"/>
      <c r="I576" s="470"/>
    </row>
    <row r="577" spans="1:9">
      <c r="A577" s="473"/>
      <c r="B577" s="473"/>
      <c r="C577" s="473"/>
      <c r="D577" s="473"/>
      <c r="E577" s="469"/>
      <c r="F577" s="469"/>
      <c r="G577" s="470"/>
      <c r="H577" s="470"/>
      <c r="I577" s="470"/>
    </row>
    <row r="578" spans="1:9">
      <c r="A578" s="468"/>
      <c r="B578" s="468"/>
      <c r="C578" s="468"/>
      <c r="D578" s="468"/>
      <c r="E578" s="469"/>
      <c r="F578" s="469"/>
      <c r="G578" s="470"/>
      <c r="H578" s="470"/>
      <c r="I578" s="470"/>
    </row>
    <row r="579" spans="1:9">
      <c r="A579" s="469"/>
      <c r="B579" s="469"/>
      <c r="C579" s="469"/>
      <c r="D579" s="471"/>
      <c r="E579" s="472"/>
      <c r="F579" s="469"/>
      <c r="G579" s="470"/>
      <c r="H579" s="470"/>
      <c r="I579" s="470"/>
    </row>
    <row r="580" spans="1:9">
      <c r="A580" s="469"/>
      <c r="B580" s="469"/>
      <c r="C580" s="469"/>
      <c r="D580" s="469"/>
      <c r="E580" s="469"/>
      <c r="F580" s="469"/>
      <c r="G580" s="470"/>
      <c r="H580" s="470"/>
      <c r="I580" s="470"/>
    </row>
    <row r="581" spans="1:9">
      <c r="A581" s="469"/>
      <c r="B581" s="469"/>
      <c r="C581" s="469"/>
      <c r="D581" s="469"/>
      <c r="E581" s="469"/>
      <c r="F581" s="469"/>
      <c r="G581" s="470"/>
      <c r="H581" s="470"/>
      <c r="I581" s="470"/>
    </row>
    <row r="582" spans="1:9">
      <c r="A582" s="469"/>
      <c r="B582" s="469"/>
      <c r="C582" s="469"/>
      <c r="D582" s="469"/>
      <c r="E582" s="469"/>
      <c r="F582" s="469"/>
      <c r="G582" s="470"/>
      <c r="H582" s="470"/>
      <c r="I582" s="470"/>
    </row>
    <row r="583" spans="1:9">
      <c r="A583" s="469"/>
      <c r="B583" s="469"/>
      <c r="C583" s="469"/>
      <c r="D583" s="469"/>
      <c r="E583" s="469"/>
      <c r="F583" s="469"/>
      <c r="G583" s="470"/>
      <c r="H583" s="470"/>
      <c r="I583" s="470"/>
    </row>
    <row r="584" spans="1:9">
      <c r="A584" s="473"/>
      <c r="B584" s="473"/>
      <c r="C584" s="473"/>
      <c r="D584" s="473"/>
      <c r="E584" s="469"/>
      <c r="F584" s="469"/>
      <c r="G584" s="470"/>
      <c r="H584" s="470"/>
      <c r="I584" s="470"/>
    </row>
    <row r="585" spans="1:9">
      <c r="A585" s="479"/>
      <c r="B585" s="468"/>
      <c r="C585" s="468"/>
      <c r="D585" s="468"/>
      <c r="E585" s="469"/>
      <c r="F585" s="469"/>
      <c r="G585" s="470"/>
      <c r="H585" s="470"/>
      <c r="I585" s="470"/>
    </row>
    <row r="586" spans="1:9">
      <c r="A586" s="479"/>
      <c r="B586" s="468"/>
      <c r="C586" s="468"/>
      <c r="D586" s="468"/>
      <c r="E586" s="469"/>
      <c r="F586" s="469"/>
      <c r="G586" s="470"/>
      <c r="H586" s="470"/>
      <c r="I586" s="470"/>
    </row>
    <row r="587" spans="1:9">
      <c r="A587" s="479"/>
      <c r="B587" s="468"/>
      <c r="C587" s="468"/>
      <c r="D587" s="468"/>
      <c r="E587" s="469"/>
      <c r="F587" s="469"/>
      <c r="G587" s="470"/>
      <c r="H587" s="470"/>
      <c r="I587" s="470"/>
    </row>
    <row r="588" spans="1:9">
      <c r="A588" s="469"/>
      <c r="B588" s="469"/>
      <c r="C588" s="469"/>
      <c r="D588" s="471"/>
      <c r="E588" s="472"/>
      <c r="F588" s="469"/>
      <c r="G588" s="470"/>
      <c r="H588" s="470"/>
      <c r="I588" s="470"/>
    </row>
    <row r="589" spans="1:9">
      <c r="A589" s="469"/>
      <c r="B589" s="469"/>
      <c r="C589" s="469"/>
      <c r="D589" s="469"/>
      <c r="E589" s="469"/>
      <c r="F589" s="469"/>
      <c r="G589" s="470"/>
      <c r="H589" s="470"/>
      <c r="I589" s="470"/>
    </row>
    <row r="590" spans="1:9">
      <c r="A590" s="469"/>
      <c r="B590" s="469"/>
      <c r="C590" s="469"/>
      <c r="D590" s="469"/>
      <c r="E590" s="469"/>
      <c r="F590" s="469"/>
      <c r="G590" s="470"/>
      <c r="H590" s="470"/>
      <c r="I590" s="470"/>
    </row>
    <row r="591" spans="1:9">
      <c r="A591" s="469"/>
      <c r="B591" s="469"/>
      <c r="C591" s="469"/>
      <c r="D591" s="469"/>
      <c r="E591" s="469"/>
      <c r="F591" s="469"/>
      <c r="G591" s="470"/>
      <c r="H591" s="470"/>
      <c r="I591" s="470"/>
    </row>
    <row r="592" spans="1:9">
      <c r="A592" s="469"/>
      <c r="B592" s="469"/>
      <c r="C592" s="469"/>
      <c r="D592" s="469"/>
      <c r="E592" s="469"/>
      <c r="F592" s="469"/>
      <c r="G592" s="470"/>
      <c r="H592" s="470"/>
      <c r="I592" s="470"/>
    </row>
    <row r="593" spans="1:9">
      <c r="A593" s="469"/>
      <c r="B593" s="469"/>
      <c r="C593" s="469"/>
      <c r="D593" s="469"/>
      <c r="E593" s="469"/>
      <c r="F593" s="469"/>
      <c r="G593" s="470"/>
      <c r="H593" s="470"/>
      <c r="I593" s="470"/>
    </row>
    <row r="594" spans="1:9">
      <c r="A594" s="473"/>
      <c r="B594" s="472"/>
      <c r="C594" s="469"/>
      <c r="D594" s="469"/>
      <c r="E594" s="469"/>
      <c r="F594" s="469"/>
      <c r="G594" s="470"/>
      <c r="H594" s="470"/>
      <c r="I594" s="470"/>
    </row>
    <row r="595" spans="1:9">
      <c r="A595" s="474"/>
      <c r="B595" s="472"/>
      <c r="C595" s="469"/>
      <c r="D595" s="469"/>
      <c r="E595" s="469"/>
      <c r="F595" s="469"/>
      <c r="G595" s="470"/>
      <c r="H595" s="470"/>
      <c r="I595" s="470"/>
    </row>
    <row r="596" spans="1:9">
      <c r="A596" s="474"/>
      <c r="B596" s="470"/>
      <c r="C596" s="469"/>
      <c r="D596" s="469"/>
      <c r="E596" s="469"/>
      <c r="F596" s="469"/>
      <c r="G596" s="470"/>
      <c r="H596" s="470"/>
      <c r="I596" s="470"/>
    </row>
    <row r="597" spans="1:9">
      <c r="A597" s="474"/>
      <c r="B597" s="470"/>
      <c r="C597" s="469"/>
      <c r="D597" s="469"/>
      <c r="E597" s="469"/>
      <c r="F597" s="469"/>
      <c r="G597" s="470"/>
      <c r="H597" s="470"/>
      <c r="I597" s="470"/>
    </row>
    <row r="598" spans="1:9">
      <c r="A598" s="471"/>
      <c r="B598" s="472"/>
      <c r="C598" s="469"/>
      <c r="D598" s="469"/>
      <c r="E598" s="469"/>
      <c r="F598" s="469"/>
      <c r="G598" s="470"/>
      <c r="H598" s="470"/>
      <c r="I598" s="470"/>
    </row>
    <row r="599" spans="1:9">
      <c r="A599" s="469"/>
      <c r="B599" s="469"/>
      <c r="C599" s="469"/>
      <c r="D599" s="469"/>
      <c r="E599" s="469"/>
      <c r="F599" s="469"/>
      <c r="G599" s="470"/>
      <c r="H599" s="470"/>
      <c r="I599" s="470"/>
    </row>
    <row r="600" spans="1:9">
      <c r="A600" s="469"/>
      <c r="B600" s="469"/>
      <c r="C600" s="469"/>
      <c r="D600" s="469"/>
      <c r="E600" s="469"/>
      <c r="F600" s="469"/>
      <c r="G600" s="470"/>
      <c r="H600" s="470"/>
      <c r="I600" s="470"/>
    </row>
    <row r="601" spans="1:9">
      <c r="A601" s="469"/>
      <c r="B601" s="469"/>
      <c r="C601" s="469"/>
      <c r="D601" s="469"/>
      <c r="E601" s="469"/>
      <c r="F601" s="469"/>
      <c r="G601" s="470"/>
      <c r="H601" s="470"/>
      <c r="I601" s="470"/>
    </row>
    <row r="602" spans="1:9">
      <c r="A602" s="469"/>
      <c r="B602" s="469"/>
      <c r="C602" s="469"/>
      <c r="D602" s="469"/>
      <c r="E602" s="469"/>
      <c r="F602" s="469"/>
      <c r="G602" s="470"/>
      <c r="H602" s="470"/>
      <c r="I602" s="470"/>
    </row>
    <row r="603" spans="1:9">
      <c r="A603" s="480"/>
      <c r="B603" s="480"/>
      <c r="C603" s="471"/>
      <c r="D603" s="472"/>
      <c r="E603" s="469"/>
      <c r="F603" s="469"/>
      <c r="G603" s="470"/>
      <c r="H603" s="470"/>
      <c r="I603" s="470"/>
    </row>
    <row r="604" spans="1:9">
      <c r="A604" s="469"/>
      <c r="B604" s="469"/>
      <c r="C604" s="469"/>
      <c r="D604" s="469"/>
      <c r="E604" s="469"/>
      <c r="F604" s="469"/>
      <c r="G604" s="470"/>
      <c r="H604" s="470"/>
      <c r="I604" s="470"/>
    </row>
    <row r="605" spans="1:9">
      <c r="A605" s="469"/>
      <c r="B605" s="469"/>
      <c r="C605" s="469"/>
      <c r="D605" s="469"/>
      <c r="E605" s="469"/>
      <c r="F605" s="469"/>
      <c r="G605" s="470"/>
      <c r="H605" s="470"/>
      <c r="I605" s="470"/>
    </row>
    <row r="606" spans="1:9">
      <c r="A606" s="478"/>
      <c r="B606" s="478"/>
      <c r="C606" s="478"/>
      <c r="D606" s="478"/>
      <c r="E606" s="478"/>
      <c r="F606" s="478"/>
      <c r="G606" s="478"/>
      <c r="H606" s="470"/>
      <c r="I606" s="470"/>
    </row>
    <row r="607" spans="1:9">
      <c r="A607" s="478"/>
      <c r="B607" s="478"/>
      <c r="C607" s="478"/>
      <c r="D607" s="478"/>
      <c r="E607" s="478"/>
      <c r="F607" s="478"/>
      <c r="G607" s="478"/>
      <c r="H607" s="470"/>
      <c r="I607" s="470"/>
    </row>
    <row r="608" spans="1:9">
      <c r="A608" s="469"/>
      <c r="B608" s="469"/>
      <c r="C608" s="469"/>
      <c r="D608" s="469"/>
      <c r="E608" s="469"/>
      <c r="F608" s="469"/>
      <c r="G608" s="470"/>
      <c r="H608" s="470"/>
      <c r="I608" s="470"/>
    </row>
    <row r="609" spans="1:9">
      <c r="A609" s="473"/>
      <c r="B609" s="469"/>
      <c r="C609" s="469"/>
      <c r="D609" s="469"/>
      <c r="E609" s="469"/>
      <c r="F609" s="469"/>
      <c r="G609" s="470"/>
      <c r="H609" s="470"/>
      <c r="I609" s="470"/>
    </row>
    <row r="610" spans="1:9">
      <c r="A610" s="468"/>
      <c r="B610" s="469"/>
      <c r="C610" s="469"/>
      <c r="D610" s="469"/>
      <c r="E610" s="469"/>
      <c r="F610" s="469"/>
      <c r="G610" s="470"/>
      <c r="H610" s="470"/>
      <c r="I610" s="470"/>
    </row>
    <row r="611" spans="1:9">
      <c r="A611" s="468"/>
      <c r="B611" s="469"/>
      <c r="C611" s="469"/>
      <c r="D611" s="469"/>
      <c r="E611" s="469"/>
      <c r="F611" s="469"/>
      <c r="G611" s="470"/>
      <c r="H611" s="470"/>
      <c r="I611" s="470"/>
    </row>
    <row r="612" spans="1:9">
      <c r="A612" s="468"/>
      <c r="B612" s="469"/>
      <c r="C612" s="469"/>
      <c r="D612" s="469"/>
      <c r="E612" s="469"/>
      <c r="F612" s="469"/>
      <c r="G612" s="470"/>
      <c r="H612" s="470"/>
      <c r="I612" s="470"/>
    </row>
    <row r="613" spans="1:9">
      <c r="A613" s="471"/>
      <c r="B613" s="472"/>
      <c r="C613" s="469"/>
      <c r="D613" s="469"/>
      <c r="E613" s="469"/>
      <c r="F613" s="469"/>
      <c r="G613" s="470"/>
      <c r="H613" s="470"/>
      <c r="I613" s="470"/>
    </row>
    <row r="614" spans="1:9">
      <c r="A614" s="469"/>
      <c r="B614" s="469"/>
      <c r="C614" s="469"/>
      <c r="D614" s="469"/>
      <c r="E614" s="469"/>
      <c r="F614" s="469"/>
      <c r="G614" s="470"/>
      <c r="H614" s="470"/>
      <c r="I614" s="470"/>
    </row>
    <row r="615" spans="1:9">
      <c r="A615" s="469"/>
      <c r="B615" s="469"/>
      <c r="C615" s="469"/>
      <c r="D615" s="469"/>
      <c r="E615" s="469"/>
      <c r="F615" s="469"/>
      <c r="G615" s="470"/>
      <c r="H615" s="470"/>
      <c r="I615" s="470"/>
    </row>
    <row r="616" spans="1:9">
      <c r="A616" s="469"/>
      <c r="B616" s="469"/>
      <c r="C616" s="469"/>
      <c r="D616" s="469"/>
      <c r="E616" s="469"/>
      <c r="F616" s="469"/>
      <c r="G616" s="470"/>
      <c r="H616" s="470"/>
      <c r="I616" s="470"/>
    </row>
    <row r="617" spans="1:9">
      <c r="A617" s="469"/>
      <c r="B617" s="469"/>
      <c r="C617" s="469"/>
      <c r="D617" s="469"/>
      <c r="E617" s="469"/>
      <c r="F617" s="469"/>
      <c r="G617" s="470"/>
      <c r="H617" s="470"/>
      <c r="I617" s="470"/>
    </row>
    <row r="618" spans="1:9">
      <c r="A618" s="473"/>
      <c r="B618" s="473"/>
      <c r="C618" s="473"/>
      <c r="D618" s="473"/>
      <c r="E618" s="469"/>
      <c r="F618" s="469"/>
      <c r="G618" s="470"/>
      <c r="H618" s="470"/>
      <c r="I618" s="470"/>
    </row>
    <row r="619" spans="1:9">
      <c r="A619" s="474"/>
      <c r="B619" s="470"/>
      <c r="C619" s="469"/>
      <c r="D619" s="469"/>
      <c r="E619" s="469"/>
      <c r="F619" s="469"/>
      <c r="G619" s="470"/>
      <c r="H619" s="470"/>
      <c r="I619" s="470"/>
    </row>
    <row r="620" spans="1:9">
      <c r="A620" s="474"/>
      <c r="B620" s="470"/>
      <c r="C620" s="469"/>
      <c r="D620" s="469"/>
      <c r="E620" s="469"/>
      <c r="F620" s="469"/>
      <c r="G620" s="470"/>
      <c r="H620" s="470"/>
      <c r="I620" s="470"/>
    </row>
    <row r="621" spans="1:9">
      <c r="A621" s="471"/>
      <c r="B621" s="472"/>
      <c r="C621" s="469"/>
      <c r="D621" s="469"/>
      <c r="E621" s="469"/>
      <c r="F621" s="469"/>
      <c r="G621" s="470"/>
      <c r="H621" s="470"/>
      <c r="I621" s="470"/>
    </row>
    <row r="622" spans="1:9">
      <c r="A622" s="469"/>
      <c r="B622" s="469"/>
      <c r="C622" s="469"/>
      <c r="D622" s="469"/>
      <c r="E622" s="469"/>
      <c r="F622" s="469"/>
      <c r="G622" s="470"/>
      <c r="H622" s="470"/>
      <c r="I622" s="470"/>
    </row>
    <row r="623" spans="1:9">
      <c r="A623" s="469"/>
      <c r="B623" s="469"/>
      <c r="C623" s="469"/>
      <c r="D623" s="469"/>
      <c r="E623" s="469"/>
      <c r="F623" s="469"/>
      <c r="G623" s="470"/>
      <c r="H623" s="470"/>
      <c r="I623" s="470"/>
    </row>
    <row r="624" spans="1:9">
      <c r="A624" s="469"/>
      <c r="B624" s="469"/>
      <c r="C624" s="469"/>
      <c r="D624" s="469"/>
      <c r="E624" s="469"/>
      <c r="F624" s="469"/>
      <c r="G624" s="470"/>
      <c r="H624" s="470"/>
      <c r="I624" s="470"/>
    </row>
    <row r="625" spans="1:9">
      <c r="A625" s="469"/>
      <c r="B625" s="469"/>
      <c r="C625" s="469"/>
      <c r="D625" s="469"/>
      <c r="E625" s="469"/>
      <c r="F625" s="469"/>
      <c r="G625" s="470"/>
      <c r="H625" s="470"/>
      <c r="I625" s="470"/>
    </row>
    <row r="626" spans="1:9">
      <c r="A626" s="473"/>
      <c r="B626" s="473"/>
      <c r="C626" s="473"/>
      <c r="D626" s="473"/>
      <c r="E626" s="469"/>
      <c r="F626" s="469"/>
      <c r="G626" s="470"/>
      <c r="H626" s="470"/>
      <c r="I626" s="470"/>
    </row>
    <row r="627" spans="1:9">
      <c r="A627" s="474"/>
      <c r="B627" s="474"/>
      <c r="C627" s="474"/>
      <c r="D627" s="474"/>
      <c r="E627" s="469"/>
      <c r="F627" s="469"/>
      <c r="G627" s="470"/>
      <c r="H627" s="470"/>
      <c r="I627" s="470"/>
    </row>
    <row r="628" spans="1:9">
      <c r="A628" s="474"/>
      <c r="B628" s="474"/>
      <c r="C628" s="474"/>
      <c r="D628" s="474"/>
      <c r="E628" s="469"/>
      <c r="F628" s="469"/>
      <c r="G628" s="470"/>
      <c r="H628" s="470"/>
      <c r="I628" s="470"/>
    </row>
    <row r="629" spans="1:9">
      <c r="A629" s="474"/>
      <c r="B629" s="474"/>
      <c r="C629" s="474"/>
      <c r="D629" s="471"/>
      <c r="E629" s="472"/>
      <c r="F629" s="469"/>
      <c r="G629" s="470"/>
      <c r="H629" s="470"/>
      <c r="I629" s="470"/>
    </row>
    <row r="630" spans="1:9">
      <c r="A630" s="469"/>
      <c r="B630" s="469"/>
      <c r="C630" s="469"/>
      <c r="D630" s="469"/>
      <c r="E630" s="469"/>
      <c r="F630" s="469"/>
      <c r="G630" s="470"/>
      <c r="H630" s="470"/>
      <c r="I630" s="470"/>
    </row>
    <row r="631" spans="1:9">
      <c r="A631" s="469"/>
      <c r="B631" s="469"/>
      <c r="C631" s="469"/>
      <c r="D631" s="469"/>
      <c r="E631" s="469"/>
      <c r="F631" s="469"/>
      <c r="G631" s="470"/>
      <c r="H631" s="470"/>
      <c r="I631" s="470"/>
    </row>
    <row r="632" spans="1:9">
      <c r="A632" s="469"/>
      <c r="B632" s="469"/>
      <c r="C632" s="469"/>
      <c r="D632" s="469"/>
      <c r="E632" s="469"/>
      <c r="F632" s="469"/>
      <c r="G632" s="470"/>
      <c r="H632" s="470"/>
      <c r="I632" s="470"/>
    </row>
    <row r="633" spans="1:9">
      <c r="A633" s="469"/>
      <c r="B633" s="469"/>
      <c r="C633" s="469"/>
      <c r="D633" s="469"/>
      <c r="E633" s="469"/>
      <c r="F633" s="469"/>
      <c r="G633" s="470"/>
      <c r="H633" s="470"/>
      <c r="I633" s="470"/>
    </row>
    <row r="634" spans="1:9">
      <c r="A634" s="473"/>
      <c r="B634" s="469"/>
      <c r="C634" s="469"/>
      <c r="D634" s="469"/>
      <c r="E634" s="469"/>
      <c r="F634" s="469"/>
      <c r="G634" s="470"/>
      <c r="H634" s="470"/>
      <c r="I634" s="470"/>
    </row>
    <row r="635" spans="1:9">
      <c r="A635" s="474"/>
      <c r="B635" s="469"/>
      <c r="C635" s="469"/>
      <c r="D635" s="469"/>
      <c r="E635" s="469"/>
      <c r="F635" s="469"/>
      <c r="G635" s="470"/>
      <c r="H635" s="470"/>
      <c r="I635" s="470"/>
    </row>
    <row r="636" spans="1:9">
      <c r="A636" s="471"/>
      <c r="B636" s="472"/>
      <c r="C636" s="469"/>
      <c r="D636" s="469"/>
      <c r="E636" s="469"/>
      <c r="F636" s="469"/>
      <c r="G636" s="470"/>
      <c r="H636" s="470"/>
      <c r="I636" s="470"/>
    </row>
    <row r="637" spans="1:9">
      <c r="A637" s="469"/>
      <c r="B637" s="469"/>
      <c r="C637" s="469"/>
      <c r="D637" s="469"/>
      <c r="E637" s="469"/>
      <c r="F637" s="469"/>
      <c r="G637" s="470"/>
      <c r="H637" s="470"/>
      <c r="I637" s="470"/>
    </row>
    <row r="638" spans="1:9">
      <c r="A638" s="469"/>
      <c r="B638" s="469"/>
      <c r="C638" s="469"/>
      <c r="D638" s="469"/>
      <c r="E638" s="469"/>
      <c r="F638" s="469"/>
      <c r="G638" s="470"/>
      <c r="H638" s="470"/>
      <c r="I638" s="470"/>
    </row>
    <row r="639" spans="1:9">
      <c r="A639" s="469"/>
      <c r="B639" s="469"/>
      <c r="C639" s="469"/>
      <c r="D639" s="469"/>
      <c r="E639" s="469"/>
      <c r="F639" s="469"/>
      <c r="G639" s="470"/>
      <c r="H639" s="470"/>
      <c r="I639" s="470"/>
    </row>
    <row r="640" spans="1:9">
      <c r="A640" s="469"/>
      <c r="B640" s="469"/>
      <c r="C640" s="469"/>
      <c r="D640" s="469"/>
      <c r="E640" s="469"/>
      <c r="F640" s="469"/>
      <c r="G640" s="470"/>
      <c r="H640" s="470"/>
      <c r="I640" s="470"/>
    </row>
    <row r="641" spans="1:9">
      <c r="A641" s="473"/>
      <c r="B641" s="473"/>
      <c r="C641" s="473"/>
      <c r="D641" s="473"/>
      <c r="E641" s="469"/>
      <c r="F641" s="469"/>
      <c r="G641" s="470"/>
      <c r="H641" s="470"/>
      <c r="I641" s="470"/>
    </row>
    <row r="642" spans="1:9">
      <c r="A642" s="474"/>
      <c r="B642" s="474"/>
      <c r="C642" s="474"/>
      <c r="D642" s="474"/>
      <c r="E642" s="469"/>
      <c r="F642" s="469"/>
      <c r="G642" s="470"/>
      <c r="H642" s="470"/>
      <c r="I642" s="470"/>
    </row>
    <row r="643" spans="1:9">
      <c r="A643" s="474"/>
      <c r="B643" s="474"/>
      <c r="C643" s="474"/>
      <c r="D643" s="474"/>
      <c r="E643" s="469"/>
      <c r="F643" s="469"/>
      <c r="G643" s="470"/>
      <c r="H643" s="470"/>
      <c r="I643" s="470"/>
    </row>
    <row r="644" spans="1:9">
      <c r="A644" s="474"/>
      <c r="B644" s="474"/>
      <c r="C644" s="474"/>
      <c r="D644" s="474"/>
      <c r="E644" s="469"/>
      <c r="F644" s="469"/>
      <c r="G644" s="470"/>
      <c r="H644" s="470"/>
      <c r="I644" s="470"/>
    </row>
    <row r="645" spans="1:9">
      <c r="A645" s="469"/>
      <c r="B645" s="469"/>
      <c r="C645" s="469"/>
      <c r="D645" s="471"/>
      <c r="E645" s="472"/>
      <c r="F645" s="469"/>
      <c r="G645" s="470"/>
      <c r="H645" s="470"/>
      <c r="I645" s="470"/>
    </row>
    <row r="646" spans="1:9">
      <c r="A646" s="469"/>
      <c r="B646" s="469"/>
      <c r="C646" s="469"/>
      <c r="D646" s="469"/>
      <c r="E646" s="469"/>
      <c r="F646" s="469"/>
      <c r="G646" s="470"/>
      <c r="H646" s="470"/>
      <c r="I646" s="470"/>
    </row>
    <row r="647" spans="1:9">
      <c r="A647" s="469"/>
      <c r="B647" s="469"/>
      <c r="C647" s="469"/>
      <c r="D647" s="469"/>
      <c r="E647" s="469"/>
      <c r="F647" s="469"/>
      <c r="G647" s="470"/>
      <c r="H647" s="470"/>
      <c r="I647" s="470"/>
    </row>
    <row r="648" spans="1:9">
      <c r="A648" s="469"/>
      <c r="B648" s="469"/>
      <c r="C648" s="469"/>
      <c r="D648" s="469"/>
      <c r="E648" s="469"/>
      <c r="F648" s="469"/>
      <c r="G648" s="470"/>
      <c r="H648" s="470"/>
      <c r="I648" s="470"/>
    </row>
    <row r="649" spans="1:9">
      <c r="A649" s="469"/>
      <c r="B649" s="469"/>
      <c r="C649" s="469"/>
      <c r="D649" s="469"/>
      <c r="E649" s="469"/>
      <c r="F649" s="469"/>
      <c r="G649" s="470"/>
      <c r="H649" s="470"/>
      <c r="I649" s="470"/>
    </row>
    <row r="650" spans="1:9">
      <c r="A650" s="473"/>
      <c r="B650" s="469"/>
      <c r="C650" s="469"/>
      <c r="D650" s="469"/>
      <c r="E650" s="469"/>
      <c r="F650" s="469"/>
      <c r="G650" s="470"/>
      <c r="H650" s="470"/>
      <c r="I650" s="470"/>
    </row>
    <row r="651" spans="1:9">
      <c r="A651" s="474"/>
      <c r="B651" s="469"/>
      <c r="C651" s="469"/>
      <c r="D651" s="469"/>
      <c r="E651" s="469"/>
      <c r="F651" s="469"/>
      <c r="G651" s="470"/>
      <c r="H651" s="470"/>
      <c r="I651" s="470"/>
    </row>
    <row r="652" spans="1:9">
      <c r="A652" s="471"/>
      <c r="B652" s="472"/>
      <c r="C652" s="469"/>
      <c r="D652" s="469"/>
      <c r="E652" s="469"/>
      <c r="F652" s="469"/>
      <c r="G652" s="470"/>
      <c r="H652" s="470"/>
      <c r="I652" s="470"/>
    </row>
    <row r="653" spans="1:9">
      <c r="A653" s="469"/>
      <c r="B653" s="469"/>
      <c r="C653" s="469"/>
      <c r="D653" s="469"/>
      <c r="E653" s="469"/>
      <c r="F653" s="469"/>
      <c r="G653" s="470"/>
      <c r="H653" s="470"/>
      <c r="I653" s="470"/>
    </row>
    <row r="654" spans="1:9">
      <c r="A654" s="469"/>
      <c r="B654" s="469"/>
      <c r="C654" s="469"/>
      <c r="D654" s="469"/>
      <c r="E654" s="469"/>
      <c r="F654" s="469"/>
      <c r="G654" s="470"/>
      <c r="H654" s="470"/>
      <c r="I654" s="470"/>
    </row>
    <row r="655" spans="1:9">
      <c r="A655" s="469"/>
      <c r="B655" s="469"/>
      <c r="C655" s="469"/>
      <c r="D655" s="469"/>
      <c r="E655" s="469"/>
      <c r="F655" s="469"/>
      <c r="G655" s="470"/>
      <c r="H655" s="470"/>
      <c r="I655" s="470"/>
    </row>
    <row r="656" spans="1:9">
      <c r="A656" s="469"/>
      <c r="B656" s="469"/>
      <c r="C656" s="469"/>
      <c r="D656" s="469"/>
      <c r="E656" s="469"/>
      <c r="F656" s="469"/>
      <c r="G656" s="470"/>
      <c r="H656" s="470"/>
      <c r="I656" s="470"/>
    </row>
    <row r="657" spans="1:9">
      <c r="A657" s="473"/>
      <c r="B657" s="469"/>
      <c r="C657" s="469"/>
      <c r="D657" s="469"/>
      <c r="E657" s="469"/>
      <c r="F657" s="469"/>
      <c r="G657" s="470"/>
      <c r="H657" s="470"/>
      <c r="I657" s="470"/>
    </row>
    <row r="658" spans="1:9">
      <c r="A658" s="474"/>
      <c r="B658" s="469"/>
      <c r="C658" s="469"/>
      <c r="D658" s="469"/>
      <c r="E658" s="469"/>
      <c r="F658" s="469"/>
      <c r="G658" s="470"/>
      <c r="H658" s="470"/>
      <c r="I658" s="470"/>
    </row>
    <row r="659" spans="1:9">
      <c r="A659" s="474"/>
      <c r="B659" s="469"/>
      <c r="C659" s="469"/>
      <c r="D659" s="469"/>
      <c r="E659" s="469"/>
      <c r="F659" s="469"/>
      <c r="G659" s="470"/>
      <c r="H659" s="470"/>
      <c r="I659" s="470"/>
    </row>
    <row r="660" spans="1:9">
      <c r="A660" s="468"/>
      <c r="B660" s="469"/>
      <c r="C660" s="469"/>
      <c r="D660" s="469"/>
      <c r="E660" s="469"/>
      <c r="F660" s="469"/>
      <c r="G660" s="470"/>
      <c r="H660" s="470"/>
      <c r="I660" s="470"/>
    </row>
    <row r="661" spans="1:9">
      <c r="A661" s="468"/>
      <c r="B661" s="469"/>
      <c r="C661" s="469"/>
      <c r="D661" s="469"/>
      <c r="E661" s="469"/>
      <c r="F661" s="469"/>
      <c r="G661" s="470"/>
      <c r="H661" s="470"/>
      <c r="I661" s="470"/>
    </row>
    <row r="662" spans="1:9">
      <c r="A662" s="471"/>
      <c r="B662" s="472"/>
      <c r="C662" s="469"/>
      <c r="D662" s="469"/>
      <c r="E662" s="469"/>
      <c r="F662" s="469"/>
      <c r="G662" s="470"/>
      <c r="H662" s="470"/>
      <c r="I662" s="470"/>
    </row>
    <row r="663" spans="1:9">
      <c r="A663" s="469"/>
      <c r="B663" s="469"/>
      <c r="C663" s="469"/>
      <c r="D663" s="469"/>
      <c r="E663" s="469"/>
      <c r="F663" s="469"/>
      <c r="G663" s="470"/>
      <c r="H663" s="470"/>
      <c r="I663" s="470"/>
    </row>
    <row r="664" spans="1:9">
      <c r="A664" s="469"/>
      <c r="B664" s="469"/>
      <c r="C664" s="469"/>
      <c r="D664" s="469"/>
      <c r="E664" s="469"/>
      <c r="F664" s="469"/>
      <c r="G664" s="470"/>
      <c r="H664" s="470"/>
      <c r="I664" s="470"/>
    </row>
    <row r="665" spans="1:9">
      <c r="A665" s="469"/>
      <c r="B665" s="469"/>
      <c r="C665" s="469"/>
      <c r="D665" s="469"/>
      <c r="E665" s="469"/>
      <c r="F665" s="469"/>
      <c r="G665" s="470"/>
      <c r="H665" s="470"/>
      <c r="I665" s="470"/>
    </row>
    <row r="666" spans="1:9">
      <c r="A666" s="469"/>
      <c r="B666" s="469"/>
      <c r="C666" s="469"/>
      <c r="D666" s="469"/>
      <c r="E666" s="469"/>
      <c r="F666" s="469"/>
      <c r="G666" s="470"/>
      <c r="H666" s="470"/>
      <c r="I666" s="470"/>
    </row>
    <row r="667" spans="1:9">
      <c r="A667" s="473"/>
      <c r="B667" s="469"/>
      <c r="C667" s="469"/>
      <c r="D667" s="469"/>
      <c r="E667" s="469"/>
      <c r="F667" s="469"/>
      <c r="G667" s="470"/>
      <c r="H667" s="470"/>
      <c r="I667" s="470"/>
    </row>
    <row r="668" spans="1:9">
      <c r="A668" s="474"/>
      <c r="B668" s="469"/>
      <c r="C668" s="469"/>
      <c r="D668" s="469"/>
      <c r="E668" s="469"/>
      <c r="F668" s="469"/>
      <c r="G668" s="470"/>
      <c r="H668" s="470"/>
      <c r="I668" s="470"/>
    </row>
    <row r="669" spans="1:9">
      <c r="A669" s="471"/>
      <c r="B669" s="472"/>
      <c r="C669" s="469"/>
      <c r="D669" s="469"/>
      <c r="E669" s="469"/>
      <c r="F669" s="469"/>
      <c r="G669" s="470"/>
      <c r="H669" s="470"/>
      <c r="I669" s="470"/>
    </row>
    <row r="670" spans="1:9">
      <c r="A670" s="469"/>
      <c r="B670" s="469"/>
      <c r="C670" s="469"/>
      <c r="D670" s="469"/>
      <c r="E670" s="469"/>
      <c r="F670" s="469"/>
      <c r="G670" s="470"/>
      <c r="H670" s="470"/>
      <c r="I670" s="470"/>
    </row>
    <row r="671" spans="1:9">
      <c r="A671" s="469"/>
      <c r="B671" s="469"/>
      <c r="C671" s="469"/>
      <c r="D671" s="469"/>
      <c r="E671" s="469"/>
      <c r="F671" s="469"/>
      <c r="G671" s="470"/>
      <c r="H671" s="470"/>
      <c r="I671" s="470"/>
    </row>
    <row r="672" spans="1:9">
      <c r="A672" s="469"/>
      <c r="B672" s="469"/>
      <c r="C672" s="469"/>
      <c r="D672" s="469"/>
      <c r="E672" s="469"/>
      <c r="F672" s="469"/>
      <c r="G672" s="470"/>
      <c r="H672" s="470"/>
      <c r="I672" s="470"/>
    </row>
    <row r="673" spans="1:9">
      <c r="A673" s="469"/>
      <c r="B673" s="469"/>
      <c r="C673" s="469"/>
      <c r="D673" s="469"/>
      <c r="E673" s="469"/>
      <c r="F673" s="469"/>
      <c r="G673" s="470"/>
      <c r="H673" s="470"/>
      <c r="I673" s="470"/>
    </row>
    <row r="674" spans="1:9">
      <c r="A674" s="473"/>
      <c r="B674" s="469"/>
      <c r="C674" s="469"/>
      <c r="D674" s="469"/>
      <c r="E674" s="469"/>
      <c r="F674" s="469"/>
      <c r="G674" s="470"/>
      <c r="H674" s="470"/>
      <c r="I674" s="470"/>
    </row>
    <row r="675" spans="1:9">
      <c r="A675" s="474"/>
      <c r="B675" s="469"/>
      <c r="C675" s="469"/>
      <c r="D675" s="469"/>
      <c r="E675" s="469"/>
      <c r="F675" s="469"/>
      <c r="G675" s="470"/>
      <c r="H675" s="470"/>
      <c r="I675" s="470"/>
    </row>
    <row r="676" spans="1:9">
      <c r="A676" s="474"/>
      <c r="B676" s="469"/>
      <c r="C676" s="469"/>
      <c r="D676" s="469"/>
      <c r="E676" s="469"/>
      <c r="F676" s="469"/>
      <c r="G676" s="470"/>
      <c r="H676" s="470"/>
      <c r="I676" s="470"/>
    </row>
    <row r="677" spans="1:9">
      <c r="A677" s="474"/>
      <c r="B677" s="469"/>
      <c r="C677" s="469"/>
      <c r="D677" s="469"/>
      <c r="E677" s="469"/>
      <c r="F677" s="469"/>
      <c r="G677" s="470"/>
      <c r="H677" s="470"/>
      <c r="I677" s="470"/>
    </row>
    <row r="678" spans="1:9">
      <c r="A678" s="474"/>
      <c r="B678" s="469"/>
      <c r="C678" s="460"/>
      <c r="D678" s="469"/>
      <c r="E678" s="469"/>
      <c r="F678" s="469"/>
      <c r="G678" s="470"/>
      <c r="H678" s="470"/>
      <c r="I678" s="470"/>
    </row>
    <row r="679" spans="1:9">
      <c r="A679" s="474"/>
      <c r="B679" s="469"/>
      <c r="C679" s="469"/>
      <c r="D679" s="469"/>
      <c r="E679" s="469"/>
      <c r="F679" s="469"/>
      <c r="G679" s="470"/>
      <c r="H679" s="470"/>
      <c r="I679" s="470"/>
    </row>
    <row r="680" spans="1:9">
      <c r="A680" s="471"/>
      <c r="B680" s="472"/>
      <c r="C680" s="469"/>
      <c r="D680" s="469"/>
      <c r="E680" s="469"/>
      <c r="F680" s="469"/>
      <c r="G680" s="470"/>
      <c r="H680" s="470"/>
      <c r="I680" s="470"/>
    </row>
    <row r="681" spans="1:9">
      <c r="A681" s="469"/>
      <c r="B681" s="469"/>
      <c r="C681" s="469"/>
      <c r="D681" s="469"/>
      <c r="E681" s="469"/>
      <c r="F681" s="469"/>
      <c r="G681" s="470"/>
      <c r="H681" s="470"/>
      <c r="I681" s="470"/>
    </row>
    <row r="682" spans="1:9">
      <c r="A682" s="469"/>
      <c r="B682" s="469"/>
      <c r="C682" s="469"/>
      <c r="D682" s="469"/>
      <c r="E682" s="469"/>
      <c r="F682" s="469"/>
      <c r="G682" s="470"/>
      <c r="H682" s="470"/>
      <c r="I682" s="470"/>
    </row>
    <row r="683" spans="1:9">
      <c r="A683" s="469"/>
      <c r="B683" s="469"/>
      <c r="C683" s="469"/>
      <c r="D683" s="469"/>
      <c r="E683" s="469"/>
      <c r="F683" s="469"/>
      <c r="G683" s="470"/>
      <c r="H683" s="470"/>
      <c r="I683" s="470"/>
    </row>
    <row r="684" spans="1:9">
      <c r="A684" s="469"/>
      <c r="B684" s="469"/>
      <c r="C684" s="469"/>
      <c r="D684" s="469"/>
      <c r="E684" s="469"/>
      <c r="F684" s="469"/>
      <c r="G684" s="470"/>
      <c r="H684" s="470"/>
      <c r="I684" s="470"/>
    </row>
    <row r="685" spans="1:9">
      <c r="A685" s="480"/>
      <c r="B685" s="480"/>
      <c r="C685" s="480"/>
      <c r="D685" s="471"/>
      <c r="E685" s="472"/>
      <c r="F685" s="469"/>
      <c r="G685" s="470"/>
      <c r="H685" s="470"/>
      <c r="I685" s="470"/>
    </row>
    <row r="686" spans="1:9">
      <c r="A686" s="469"/>
      <c r="B686" s="469"/>
      <c r="C686" s="469"/>
      <c r="D686" s="469"/>
      <c r="E686" s="469"/>
      <c r="F686" s="469"/>
      <c r="G686" s="470"/>
      <c r="H686" s="470"/>
      <c r="I686" s="470"/>
    </row>
    <row r="687" spans="1:9">
      <c r="A687" s="469"/>
      <c r="B687" s="469"/>
      <c r="C687" s="469"/>
      <c r="D687" s="469"/>
      <c r="E687" s="469"/>
      <c r="F687" s="469"/>
      <c r="G687" s="470"/>
      <c r="H687" s="470"/>
      <c r="I687" s="470"/>
    </row>
    <row r="688" spans="1:9">
      <c r="A688" s="469"/>
      <c r="B688" s="469"/>
      <c r="C688" s="469"/>
      <c r="D688" s="469"/>
      <c r="E688" s="469"/>
      <c r="F688" s="469"/>
      <c r="G688" s="470"/>
      <c r="H688" s="470"/>
      <c r="I688" s="470"/>
    </row>
    <row r="689" spans="1:9">
      <c r="A689" s="469"/>
      <c r="B689" s="469"/>
      <c r="C689" s="469"/>
      <c r="D689" s="469"/>
      <c r="E689" s="469"/>
      <c r="F689" s="469"/>
      <c r="G689" s="470"/>
      <c r="H689" s="470"/>
      <c r="I689" s="470"/>
    </row>
    <row r="690" spans="1:9">
      <c r="A690" s="480"/>
      <c r="B690" s="480"/>
      <c r="C690" s="480"/>
      <c r="D690" s="480"/>
      <c r="E690" s="471"/>
      <c r="F690" s="472"/>
      <c r="G690" s="470"/>
      <c r="H690" s="470"/>
      <c r="I690" s="470"/>
    </row>
    <row r="691" spans="1:9">
      <c r="A691" s="469"/>
      <c r="B691" s="469"/>
      <c r="C691" s="469"/>
      <c r="D691" s="469"/>
      <c r="E691" s="469"/>
      <c r="F691" s="469"/>
      <c r="G691" s="470"/>
      <c r="H691" s="470"/>
      <c r="I691" s="470"/>
    </row>
    <row r="692" spans="1:9">
      <c r="A692" s="469"/>
      <c r="B692" s="469"/>
      <c r="C692" s="469"/>
      <c r="D692" s="469"/>
      <c r="E692" s="469"/>
      <c r="F692" s="469"/>
      <c r="G692" s="470"/>
      <c r="H692" s="470"/>
      <c r="I692" s="470"/>
    </row>
    <row r="693" spans="1:9">
      <c r="A693" s="469"/>
      <c r="B693" s="469"/>
      <c r="C693" s="469"/>
      <c r="D693" s="469"/>
      <c r="E693" s="469"/>
      <c r="F693" s="469"/>
      <c r="G693" s="470"/>
      <c r="H693" s="470"/>
      <c r="I693" s="470"/>
    </row>
    <row r="694" spans="1:9">
      <c r="A694" s="469"/>
      <c r="B694" s="469"/>
      <c r="C694" s="469"/>
      <c r="D694" s="469"/>
      <c r="E694" s="469"/>
      <c r="F694" s="469"/>
      <c r="G694" s="470"/>
      <c r="H694" s="470"/>
      <c r="I694" s="470"/>
    </row>
    <row r="695" spans="1:9">
      <c r="A695" s="473"/>
      <c r="B695" s="469"/>
      <c r="C695" s="469"/>
      <c r="D695" s="469"/>
      <c r="E695" s="469"/>
      <c r="F695" s="469"/>
      <c r="G695" s="470"/>
      <c r="H695" s="470"/>
      <c r="I695" s="470"/>
    </row>
    <row r="696" spans="1:9">
      <c r="A696" s="474"/>
      <c r="B696" s="469"/>
      <c r="C696" s="469"/>
      <c r="D696" s="469"/>
      <c r="E696" s="469"/>
      <c r="F696" s="469"/>
      <c r="G696" s="470"/>
      <c r="H696" s="470"/>
      <c r="I696" s="470"/>
    </row>
    <row r="697" spans="1:9">
      <c r="A697" s="474"/>
      <c r="B697" s="469"/>
      <c r="C697" s="469"/>
      <c r="D697" s="469"/>
      <c r="E697" s="469"/>
      <c r="F697" s="469"/>
      <c r="G697" s="470"/>
      <c r="H697" s="470"/>
      <c r="I697" s="470"/>
    </row>
    <row r="698" spans="1:9">
      <c r="A698" s="471"/>
      <c r="B698" s="472"/>
      <c r="C698" s="469"/>
      <c r="D698" s="469"/>
      <c r="E698" s="469"/>
      <c r="F698" s="469"/>
      <c r="G698" s="470"/>
      <c r="H698" s="470"/>
      <c r="I698" s="470"/>
    </row>
    <row r="699" spans="1:9">
      <c r="A699" s="474"/>
      <c r="B699" s="469"/>
      <c r="C699" s="469"/>
      <c r="D699" s="469"/>
      <c r="E699" s="469"/>
      <c r="F699" s="469"/>
      <c r="G699" s="470"/>
      <c r="H699" s="470"/>
      <c r="I699" s="470"/>
    </row>
    <row r="700" spans="1:9">
      <c r="A700" s="474"/>
      <c r="B700" s="469"/>
      <c r="C700" s="469"/>
      <c r="D700" s="469"/>
      <c r="E700" s="469"/>
      <c r="F700" s="469"/>
      <c r="G700" s="470"/>
      <c r="H700" s="470"/>
      <c r="I700" s="470"/>
    </row>
    <row r="701" spans="1:9">
      <c r="A701" s="469"/>
      <c r="B701" s="469"/>
      <c r="C701" s="469"/>
      <c r="D701" s="469"/>
      <c r="E701" s="469"/>
      <c r="F701" s="469"/>
      <c r="G701" s="470"/>
      <c r="H701" s="470"/>
      <c r="I701" s="470"/>
    </row>
    <row r="702" spans="1:9">
      <c r="A702" s="469"/>
      <c r="B702" s="469"/>
      <c r="C702" s="469"/>
      <c r="D702" s="469"/>
      <c r="E702" s="469"/>
      <c r="F702" s="469"/>
      <c r="G702" s="470"/>
      <c r="H702" s="470"/>
      <c r="I702" s="470"/>
    </row>
    <row r="703" spans="1:9">
      <c r="A703" s="480"/>
      <c r="B703" s="480"/>
      <c r="C703" s="471"/>
      <c r="D703" s="472"/>
      <c r="E703" s="469"/>
      <c r="F703" s="469"/>
      <c r="G703" s="470"/>
      <c r="H703" s="470"/>
      <c r="I703" s="470"/>
    </row>
    <row r="704" spans="1:9">
      <c r="A704" s="469"/>
      <c r="B704" s="469"/>
      <c r="C704" s="469"/>
      <c r="D704" s="469"/>
      <c r="E704" s="469"/>
      <c r="F704" s="469"/>
      <c r="G704" s="470"/>
      <c r="H704" s="470"/>
      <c r="I704" s="470"/>
    </row>
    <row r="705" spans="1:9">
      <c r="A705" s="469"/>
      <c r="B705" s="469"/>
      <c r="C705" s="469"/>
      <c r="D705" s="469"/>
      <c r="E705" s="469"/>
      <c r="F705" s="469"/>
      <c r="G705" s="470"/>
      <c r="H705" s="470"/>
      <c r="I705" s="470"/>
    </row>
    <row r="706" spans="1:9">
      <c r="A706" s="469"/>
      <c r="B706" s="469"/>
      <c r="C706" s="469"/>
      <c r="D706" s="469"/>
      <c r="E706" s="469"/>
      <c r="F706" s="469"/>
      <c r="G706" s="470"/>
      <c r="H706" s="470"/>
      <c r="I706" s="470"/>
    </row>
    <row r="707" spans="1:9">
      <c r="A707" s="469"/>
      <c r="B707" s="469"/>
      <c r="C707" s="469"/>
      <c r="D707" s="469"/>
      <c r="E707" s="469"/>
      <c r="F707" s="469"/>
      <c r="G707" s="470"/>
      <c r="H707" s="470"/>
      <c r="I707" s="470"/>
    </row>
    <row r="708" spans="1:9">
      <c r="A708" s="473"/>
      <c r="B708" s="469"/>
      <c r="C708" s="469"/>
      <c r="D708" s="469"/>
      <c r="E708" s="469"/>
      <c r="F708" s="469"/>
      <c r="G708" s="470"/>
      <c r="H708" s="470"/>
      <c r="I708" s="470"/>
    </row>
    <row r="709" spans="1:9">
      <c r="A709" s="474"/>
      <c r="B709" s="469"/>
      <c r="C709" s="469"/>
      <c r="D709" s="469"/>
      <c r="E709" s="469"/>
      <c r="F709" s="469"/>
      <c r="G709" s="470"/>
      <c r="H709" s="470"/>
      <c r="I709" s="470"/>
    </row>
    <row r="710" spans="1:9">
      <c r="A710" s="474"/>
      <c r="B710" s="469"/>
      <c r="C710" s="469"/>
      <c r="D710" s="469"/>
      <c r="E710" s="469"/>
      <c r="F710" s="469"/>
      <c r="G710" s="470"/>
      <c r="H710" s="470"/>
      <c r="I710" s="470"/>
    </row>
    <row r="711" spans="1:9">
      <c r="A711" s="474"/>
      <c r="B711" s="469"/>
      <c r="C711" s="469"/>
      <c r="D711" s="469"/>
      <c r="E711" s="469"/>
      <c r="F711" s="469"/>
      <c r="G711" s="470"/>
      <c r="H711" s="470"/>
      <c r="I711" s="470"/>
    </row>
    <row r="712" spans="1:9">
      <c r="A712" s="474"/>
      <c r="B712" s="469"/>
      <c r="C712" s="469"/>
      <c r="D712" s="469"/>
      <c r="E712" s="469"/>
      <c r="F712" s="469"/>
      <c r="G712" s="470"/>
      <c r="H712" s="470"/>
      <c r="I712" s="470"/>
    </row>
    <row r="713" spans="1:9">
      <c r="A713" s="471"/>
      <c r="B713" s="472"/>
      <c r="C713" s="469"/>
      <c r="D713" s="469"/>
      <c r="E713" s="469"/>
      <c r="F713" s="469"/>
      <c r="G713" s="470"/>
      <c r="H713" s="470"/>
      <c r="I713" s="470"/>
    </row>
    <row r="714" spans="1:9">
      <c r="A714" s="471"/>
      <c r="B714" s="472"/>
      <c r="C714" s="469"/>
      <c r="D714" s="469"/>
      <c r="E714" s="469"/>
      <c r="F714" s="469"/>
      <c r="G714" s="470"/>
      <c r="H714" s="470"/>
      <c r="I714" s="470"/>
    </row>
    <row r="715" spans="1:9">
      <c r="A715" s="471"/>
      <c r="B715" s="472"/>
      <c r="C715" s="469"/>
      <c r="D715" s="469"/>
      <c r="E715" s="469"/>
      <c r="F715" s="469"/>
      <c r="G715" s="470"/>
      <c r="H715" s="470"/>
      <c r="I715" s="470"/>
    </row>
    <row r="716" spans="1:9">
      <c r="A716" s="469"/>
      <c r="B716" s="469"/>
      <c r="C716" s="469"/>
      <c r="D716" s="469"/>
      <c r="E716" s="469"/>
      <c r="F716" s="469"/>
      <c r="G716" s="470"/>
      <c r="H716" s="470"/>
      <c r="I716" s="470"/>
    </row>
    <row r="717" spans="1:9">
      <c r="A717" s="469"/>
      <c r="B717" s="469"/>
      <c r="C717" s="469"/>
      <c r="D717" s="469"/>
      <c r="E717" s="469"/>
      <c r="F717" s="469"/>
      <c r="G717" s="470"/>
      <c r="H717" s="470"/>
      <c r="I717" s="470"/>
    </row>
    <row r="718" spans="1:9">
      <c r="A718" s="473"/>
      <c r="B718" s="469"/>
      <c r="C718" s="469"/>
      <c r="D718" s="469"/>
      <c r="E718" s="469"/>
      <c r="F718" s="469"/>
      <c r="G718" s="470"/>
      <c r="H718" s="470"/>
      <c r="I718" s="470"/>
    </row>
    <row r="719" spans="1:9">
      <c r="A719" s="474"/>
      <c r="B719" s="469"/>
      <c r="C719" s="469"/>
      <c r="D719" s="469"/>
      <c r="E719" s="469"/>
      <c r="F719" s="469"/>
      <c r="G719" s="470"/>
      <c r="H719" s="470"/>
      <c r="I719" s="470"/>
    </row>
    <row r="720" spans="1:9">
      <c r="A720" s="474"/>
      <c r="B720" s="469"/>
      <c r="C720" s="469"/>
      <c r="D720" s="469"/>
      <c r="E720" s="469"/>
      <c r="F720" s="469"/>
      <c r="G720" s="470"/>
      <c r="H720" s="470"/>
      <c r="I720" s="470"/>
    </row>
    <row r="721" spans="1:9">
      <c r="A721" s="474"/>
      <c r="B721" s="469"/>
      <c r="C721" s="469"/>
      <c r="D721" s="469"/>
      <c r="E721" s="469"/>
      <c r="F721" s="469"/>
      <c r="G721" s="470"/>
      <c r="H721" s="470"/>
      <c r="I721" s="470"/>
    </row>
    <row r="722" spans="1:9">
      <c r="A722" s="474"/>
      <c r="B722" s="469"/>
      <c r="C722" s="469"/>
      <c r="D722" s="469"/>
      <c r="E722" s="469"/>
      <c r="F722" s="469"/>
      <c r="G722" s="470"/>
      <c r="H722" s="470"/>
      <c r="I722" s="470"/>
    </row>
    <row r="723" spans="1:9">
      <c r="A723" s="471"/>
      <c r="B723" s="472"/>
      <c r="C723" s="469"/>
      <c r="D723" s="469"/>
      <c r="E723" s="469"/>
      <c r="F723" s="469"/>
      <c r="G723" s="470"/>
      <c r="H723" s="470"/>
      <c r="I723" s="470"/>
    </row>
    <row r="724" spans="1:9">
      <c r="A724" s="469"/>
      <c r="B724" s="469"/>
      <c r="C724" s="469"/>
      <c r="D724" s="469"/>
      <c r="E724" s="469"/>
      <c r="F724" s="469"/>
      <c r="G724" s="470"/>
      <c r="H724" s="470"/>
      <c r="I724" s="470"/>
    </row>
    <row r="725" spans="1:9">
      <c r="A725" s="469"/>
      <c r="B725" s="469"/>
      <c r="C725" s="469"/>
      <c r="D725" s="469"/>
      <c r="E725" s="469"/>
      <c r="F725" s="469"/>
      <c r="G725" s="470"/>
      <c r="H725" s="470"/>
      <c r="I725" s="470"/>
    </row>
    <row r="726" spans="1:9">
      <c r="A726" s="469"/>
      <c r="B726" s="469"/>
      <c r="C726" s="469"/>
      <c r="D726" s="469"/>
      <c r="E726" s="469"/>
      <c r="F726" s="469"/>
      <c r="G726" s="470"/>
      <c r="H726" s="470"/>
      <c r="I726" s="470"/>
    </row>
    <row r="727" spans="1:9">
      <c r="A727" s="469"/>
      <c r="B727" s="469"/>
      <c r="C727" s="469"/>
      <c r="D727" s="469"/>
      <c r="E727" s="469"/>
      <c r="F727" s="469"/>
      <c r="G727" s="470"/>
      <c r="H727" s="470"/>
      <c r="I727" s="470"/>
    </row>
    <row r="728" spans="1:9">
      <c r="A728" s="473"/>
      <c r="B728" s="469"/>
      <c r="C728" s="469"/>
      <c r="D728" s="469"/>
      <c r="E728" s="469"/>
      <c r="F728" s="469"/>
      <c r="G728" s="470"/>
      <c r="H728" s="470"/>
      <c r="I728" s="470"/>
    </row>
    <row r="729" spans="1:9">
      <c r="A729" s="468"/>
      <c r="B729" s="469"/>
      <c r="C729" s="469"/>
      <c r="D729" s="469"/>
      <c r="E729" s="469"/>
      <c r="F729" s="469"/>
      <c r="G729" s="470"/>
      <c r="H729" s="470"/>
      <c r="I729" s="470"/>
    </row>
    <row r="730" spans="1:9">
      <c r="A730" s="471"/>
      <c r="B730" s="472"/>
      <c r="C730" s="469"/>
      <c r="D730" s="469"/>
      <c r="E730" s="469"/>
      <c r="F730" s="469"/>
      <c r="G730" s="470"/>
      <c r="H730" s="470"/>
      <c r="I730" s="470"/>
    </row>
    <row r="731" spans="1:9">
      <c r="A731" s="469"/>
      <c r="B731" s="469"/>
      <c r="C731" s="469"/>
      <c r="D731" s="469"/>
      <c r="E731" s="469"/>
      <c r="F731" s="469"/>
      <c r="G731" s="470"/>
      <c r="H731" s="470"/>
      <c r="I731" s="470"/>
    </row>
    <row r="732" spans="1:9">
      <c r="A732" s="469"/>
      <c r="B732" s="469"/>
      <c r="C732" s="469"/>
      <c r="D732" s="469"/>
      <c r="E732" s="469"/>
      <c r="F732" s="469"/>
      <c r="G732" s="470"/>
      <c r="H732" s="470"/>
      <c r="I732" s="470"/>
    </row>
    <row r="733" spans="1:9">
      <c r="A733" s="469"/>
      <c r="B733" s="469"/>
      <c r="C733" s="469"/>
      <c r="D733" s="469"/>
      <c r="E733" s="469"/>
      <c r="F733" s="469"/>
      <c r="G733" s="470"/>
      <c r="H733" s="470"/>
      <c r="I733" s="470"/>
    </row>
    <row r="734" spans="1:9">
      <c r="A734" s="469"/>
      <c r="B734" s="469"/>
      <c r="C734" s="469"/>
      <c r="D734" s="469"/>
      <c r="E734" s="469"/>
      <c r="F734" s="469"/>
      <c r="G734" s="470"/>
      <c r="H734" s="470"/>
      <c r="I734" s="470"/>
    </row>
    <row r="735" spans="1:9">
      <c r="A735" s="473"/>
      <c r="B735" s="469"/>
      <c r="C735" s="469"/>
      <c r="D735" s="469"/>
      <c r="E735" s="469"/>
      <c r="F735" s="469"/>
      <c r="G735" s="470"/>
      <c r="H735" s="470"/>
      <c r="I735" s="470"/>
    </row>
    <row r="736" spans="1:9">
      <c r="A736" s="468"/>
      <c r="B736" s="469"/>
      <c r="C736" s="469"/>
      <c r="D736" s="469"/>
      <c r="E736" s="469"/>
      <c r="F736" s="469"/>
      <c r="G736" s="470"/>
      <c r="H736" s="470"/>
      <c r="I736" s="470"/>
    </row>
    <row r="737" spans="1:9">
      <c r="A737" s="471"/>
      <c r="B737" s="472"/>
      <c r="C737" s="469"/>
      <c r="D737" s="469"/>
      <c r="E737" s="469"/>
      <c r="F737" s="469"/>
      <c r="G737" s="470"/>
      <c r="H737" s="470"/>
      <c r="I737" s="470"/>
    </row>
    <row r="738" spans="1:9">
      <c r="A738" s="469"/>
      <c r="B738" s="469"/>
      <c r="C738" s="469"/>
      <c r="D738" s="469"/>
      <c r="E738" s="469"/>
      <c r="F738" s="469"/>
      <c r="G738" s="470"/>
      <c r="H738" s="470"/>
      <c r="I738" s="470"/>
    </row>
    <row r="739" spans="1:9">
      <c r="A739" s="469"/>
      <c r="B739" s="469"/>
      <c r="C739" s="469"/>
      <c r="D739" s="469"/>
      <c r="E739" s="469"/>
      <c r="F739" s="469"/>
      <c r="G739" s="470"/>
      <c r="H739" s="470"/>
      <c r="I739" s="470"/>
    </row>
    <row r="740" spans="1:9">
      <c r="A740" s="469"/>
      <c r="B740" s="469"/>
      <c r="C740" s="469"/>
      <c r="D740" s="469"/>
      <c r="E740" s="469"/>
      <c r="F740" s="469"/>
      <c r="G740" s="470"/>
      <c r="H740" s="470"/>
      <c r="I740" s="470"/>
    </row>
    <row r="741" spans="1:9">
      <c r="A741" s="469"/>
      <c r="B741" s="469"/>
      <c r="C741" s="469"/>
      <c r="D741" s="469"/>
      <c r="E741" s="469"/>
      <c r="F741" s="469"/>
      <c r="G741" s="470"/>
      <c r="H741" s="470"/>
      <c r="I741" s="470"/>
    </row>
    <row r="742" spans="1:9">
      <c r="A742" s="469"/>
      <c r="B742" s="469"/>
      <c r="C742" s="469"/>
      <c r="D742" s="469"/>
      <c r="E742" s="469"/>
      <c r="F742" s="469"/>
      <c r="G742" s="470"/>
      <c r="H742" s="470"/>
      <c r="I742" s="470"/>
    </row>
    <row r="743" spans="1:9">
      <c r="A743" s="480"/>
      <c r="B743" s="480"/>
      <c r="C743" s="480"/>
      <c r="D743" s="471"/>
      <c r="E743" s="472"/>
      <c r="F743" s="469"/>
      <c r="G743" s="470"/>
      <c r="H743" s="470"/>
      <c r="I743" s="470"/>
    </row>
    <row r="744" spans="1:9">
      <c r="A744" s="469"/>
      <c r="B744" s="469"/>
      <c r="C744" s="469"/>
      <c r="D744" s="469"/>
      <c r="E744" s="469"/>
      <c r="F744" s="469"/>
      <c r="G744" s="470"/>
      <c r="H744" s="470"/>
      <c r="I744" s="470"/>
    </row>
    <row r="745" spans="1:9">
      <c r="A745" s="469"/>
      <c r="B745" s="469"/>
      <c r="C745" s="469"/>
      <c r="D745" s="469"/>
      <c r="E745" s="469"/>
      <c r="F745" s="469"/>
      <c r="G745" s="470"/>
      <c r="H745" s="470"/>
      <c r="I745" s="470"/>
    </row>
    <row r="746" spans="1:9">
      <c r="A746" s="469"/>
      <c r="B746" s="469"/>
      <c r="C746" s="469"/>
      <c r="D746" s="469"/>
      <c r="E746" s="469"/>
      <c r="F746" s="469"/>
      <c r="G746" s="470"/>
      <c r="H746" s="470"/>
      <c r="I746" s="470"/>
    </row>
    <row r="747" spans="1:9">
      <c r="A747" s="469"/>
      <c r="B747" s="469"/>
      <c r="C747" s="469"/>
      <c r="D747" s="469"/>
      <c r="E747" s="469"/>
      <c r="F747" s="469"/>
      <c r="G747" s="470"/>
      <c r="H747" s="470"/>
      <c r="I747" s="470"/>
    </row>
    <row r="748" spans="1:9">
      <c r="A748" s="469"/>
      <c r="B748" s="469"/>
      <c r="C748" s="469"/>
      <c r="D748" s="469"/>
      <c r="E748" s="469"/>
      <c r="F748" s="469"/>
      <c r="G748" s="470"/>
      <c r="H748" s="470"/>
      <c r="I748" s="470"/>
    </row>
    <row r="749" spans="1:9">
      <c r="A749" s="480"/>
      <c r="B749" s="480"/>
      <c r="C749" s="480"/>
      <c r="D749" s="470"/>
      <c r="E749" s="470"/>
      <c r="F749" s="469"/>
      <c r="G749" s="470"/>
      <c r="H749" s="470"/>
      <c r="I749" s="470"/>
    </row>
    <row r="750" spans="1:9">
      <c r="A750" s="480"/>
      <c r="B750" s="480"/>
      <c r="C750" s="480"/>
      <c r="D750" s="470"/>
      <c r="E750" s="470"/>
      <c r="F750" s="469"/>
      <c r="G750" s="470"/>
      <c r="H750" s="470"/>
      <c r="I750" s="470"/>
    </row>
    <row r="751" spans="1:9">
      <c r="A751" s="480"/>
      <c r="B751" s="481"/>
      <c r="C751" s="480"/>
      <c r="D751" s="470"/>
      <c r="E751" s="470"/>
      <c r="F751" s="469"/>
      <c r="G751" s="470"/>
      <c r="H751" s="470"/>
      <c r="I751" s="470"/>
    </row>
    <row r="752" spans="1:9">
      <c r="A752" s="480"/>
      <c r="B752" s="480"/>
      <c r="C752" s="480"/>
      <c r="D752" s="470"/>
      <c r="E752" s="470"/>
      <c r="F752" s="469"/>
      <c r="G752" s="470"/>
      <c r="H752" s="470"/>
      <c r="I752" s="470"/>
    </row>
    <row r="753" spans="1:9">
      <c r="A753" s="480"/>
      <c r="B753" s="480"/>
      <c r="C753" s="480"/>
      <c r="D753" s="470"/>
      <c r="E753" s="470"/>
      <c r="F753" s="469"/>
      <c r="G753" s="470"/>
      <c r="H753" s="470"/>
      <c r="I753" s="470"/>
    </row>
    <row r="754" spans="1:9">
      <c r="A754" s="480"/>
      <c r="B754" s="480"/>
      <c r="C754" s="480"/>
      <c r="D754" s="470"/>
      <c r="E754" s="470"/>
      <c r="F754" s="469"/>
      <c r="G754" s="470"/>
      <c r="H754" s="470"/>
      <c r="I754" s="470"/>
    </row>
    <row r="755" spans="1:9">
      <c r="A755" s="473"/>
      <c r="B755" s="473"/>
      <c r="C755" s="473"/>
      <c r="D755" s="473"/>
      <c r="E755" s="470"/>
      <c r="F755" s="469"/>
      <c r="G755" s="470"/>
      <c r="H755" s="470"/>
      <c r="I755" s="470"/>
    </row>
    <row r="756" spans="1:9">
      <c r="A756" s="474"/>
      <c r="B756" s="474"/>
      <c r="C756" s="474"/>
      <c r="D756" s="474"/>
      <c r="E756" s="470"/>
      <c r="F756" s="469"/>
      <c r="G756" s="470"/>
      <c r="H756" s="470"/>
      <c r="I756" s="470"/>
    </row>
    <row r="757" spans="1:9">
      <c r="A757" s="473"/>
      <c r="B757" s="473"/>
      <c r="C757" s="473"/>
      <c r="D757" s="481"/>
      <c r="E757" s="480"/>
      <c r="F757" s="469"/>
      <c r="G757" s="470"/>
      <c r="H757" s="470"/>
      <c r="I757" s="470"/>
    </row>
    <row r="758" spans="1:9">
      <c r="A758" s="473"/>
      <c r="B758" s="473"/>
      <c r="C758" s="473"/>
      <c r="D758" s="473"/>
      <c r="E758" s="470"/>
      <c r="F758" s="469"/>
      <c r="G758" s="470"/>
      <c r="H758" s="470"/>
      <c r="I758" s="470"/>
    </row>
    <row r="759" spans="1:9">
      <c r="A759" s="469"/>
      <c r="B759" s="468"/>
      <c r="C759" s="476"/>
      <c r="D759" s="468"/>
      <c r="E759" s="476"/>
      <c r="F759" s="471"/>
      <c r="G759" s="472"/>
      <c r="H759" s="470"/>
      <c r="I759" s="470"/>
    </row>
    <row r="760" spans="1:9">
      <c r="A760" s="469"/>
      <c r="B760" s="469"/>
      <c r="C760" s="469"/>
      <c r="D760" s="471"/>
      <c r="E760" s="472"/>
      <c r="F760" s="469"/>
      <c r="G760" s="470"/>
      <c r="H760" s="470"/>
      <c r="I760" s="470"/>
    </row>
    <row r="761" spans="1:9">
      <c r="A761" s="469"/>
      <c r="B761" s="469"/>
      <c r="C761" s="469"/>
      <c r="D761" s="469"/>
      <c r="E761" s="469"/>
      <c r="F761" s="469"/>
      <c r="G761" s="470"/>
      <c r="H761" s="470"/>
      <c r="I761" s="470"/>
    </row>
    <row r="762" spans="1:9">
      <c r="A762" s="469"/>
      <c r="B762" s="469"/>
      <c r="C762" s="469"/>
      <c r="D762" s="469"/>
      <c r="E762" s="469"/>
      <c r="F762" s="469"/>
      <c r="G762" s="470"/>
      <c r="H762" s="470"/>
      <c r="I762" s="470"/>
    </row>
    <row r="763" spans="1:9">
      <c r="A763" s="473"/>
      <c r="B763" s="469"/>
      <c r="C763" s="469"/>
      <c r="D763" s="469"/>
      <c r="E763" s="469"/>
      <c r="F763" s="469"/>
      <c r="G763" s="470"/>
      <c r="H763" s="470"/>
      <c r="I763" s="470"/>
    </row>
    <row r="764" spans="1:9">
      <c r="A764" s="474"/>
      <c r="B764" s="469"/>
      <c r="C764" s="469"/>
      <c r="D764" s="469"/>
      <c r="E764" s="469"/>
      <c r="F764" s="469"/>
      <c r="G764" s="470"/>
      <c r="H764" s="470"/>
      <c r="I764" s="470"/>
    </row>
    <row r="765" spans="1:9">
      <c r="A765" s="474"/>
      <c r="B765" s="469"/>
      <c r="C765" s="469"/>
      <c r="D765" s="469"/>
      <c r="E765" s="469"/>
      <c r="F765" s="469"/>
      <c r="G765" s="470"/>
      <c r="H765" s="470"/>
      <c r="I765" s="470"/>
    </row>
    <row r="766" spans="1:9">
      <c r="A766" s="474"/>
      <c r="B766" s="469"/>
      <c r="C766" s="469"/>
      <c r="D766" s="469"/>
      <c r="E766" s="469"/>
      <c r="F766" s="469"/>
      <c r="G766" s="470"/>
      <c r="H766" s="470"/>
      <c r="I766" s="470"/>
    </row>
    <row r="767" spans="1:9">
      <c r="A767" s="474"/>
      <c r="B767" s="469"/>
      <c r="C767" s="469"/>
      <c r="D767" s="469"/>
      <c r="E767" s="469"/>
      <c r="F767" s="469"/>
      <c r="G767" s="470"/>
      <c r="H767" s="470"/>
      <c r="I767" s="470"/>
    </row>
    <row r="768" spans="1:9">
      <c r="A768" s="474"/>
      <c r="B768" s="469"/>
      <c r="C768" s="469"/>
      <c r="D768" s="469"/>
      <c r="E768" s="469"/>
      <c r="F768" s="469"/>
      <c r="G768" s="470"/>
      <c r="H768" s="470"/>
      <c r="I768" s="470"/>
    </row>
    <row r="769" spans="1:9">
      <c r="A769" s="460"/>
      <c r="B769" s="469"/>
      <c r="C769" s="460"/>
      <c r="D769" s="469"/>
      <c r="E769" s="469"/>
      <c r="F769" s="469"/>
      <c r="G769" s="470"/>
      <c r="H769" s="470"/>
      <c r="I769" s="470"/>
    </row>
    <row r="770" spans="1:9">
      <c r="A770" s="460"/>
      <c r="B770" s="469"/>
      <c r="C770" s="460"/>
      <c r="D770" s="469"/>
      <c r="E770" s="469"/>
      <c r="F770" s="469"/>
      <c r="G770" s="470"/>
      <c r="H770" s="470"/>
      <c r="I770" s="470"/>
    </row>
    <row r="771" spans="1:9">
      <c r="A771" s="471"/>
      <c r="B771" s="472"/>
      <c r="C771" s="469"/>
      <c r="D771" s="469"/>
      <c r="E771" s="469"/>
      <c r="F771" s="469"/>
      <c r="G771" s="470"/>
      <c r="H771" s="470"/>
      <c r="I771" s="470"/>
    </row>
    <row r="772" spans="1:9">
      <c r="A772" s="469"/>
      <c r="B772" s="469"/>
      <c r="C772" s="469"/>
      <c r="D772" s="469"/>
      <c r="E772" s="469"/>
      <c r="F772" s="469"/>
      <c r="G772" s="470"/>
      <c r="H772" s="470"/>
      <c r="I772" s="470"/>
    </row>
    <row r="773" spans="1:9">
      <c r="A773" s="469"/>
      <c r="B773" s="469"/>
      <c r="C773" s="469"/>
      <c r="D773" s="469"/>
      <c r="E773" s="469"/>
      <c r="F773" s="469"/>
      <c r="G773" s="470"/>
      <c r="H773" s="470"/>
      <c r="I773" s="470"/>
    </row>
    <row r="774" spans="1:9">
      <c r="A774" s="469"/>
      <c r="B774" s="469"/>
      <c r="C774" s="469"/>
      <c r="D774" s="469"/>
      <c r="E774" s="469"/>
      <c r="F774" s="469"/>
      <c r="G774" s="470"/>
      <c r="H774" s="470"/>
      <c r="I774" s="470"/>
    </row>
    <row r="775" spans="1:9">
      <c r="A775" s="469"/>
      <c r="B775" s="469"/>
      <c r="C775" s="469"/>
      <c r="D775" s="469"/>
      <c r="E775" s="469"/>
      <c r="F775" s="469"/>
      <c r="G775" s="470"/>
      <c r="H775" s="470"/>
      <c r="I775" s="470"/>
    </row>
    <row r="776" spans="1:9">
      <c r="A776" s="473"/>
      <c r="B776" s="469"/>
      <c r="C776" s="469"/>
      <c r="D776" s="469"/>
      <c r="E776" s="469"/>
      <c r="F776" s="469"/>
      <c r="G776" s="470"/>
      <c r="H776" s="470"/>
      <c r="I776" s="470"/>
    </row>
    <row r="777" spans="1:9">
      <c r="A777" s="474"/>
      <c r="B777" s="469"/>
      <c r="C777" s="469"/>
      <c r="D777" s="469"/>
      <c r="E777" s="469"/>
      <c r="F777" s="469"/>
      <c r="G777" s="470"/>
      <c r="H777" s="470"/>
      <c r="I777" s="470"/>
    </row>
    <row r="778" spans="1:9">
      <c r="A778" s="474"/>
      <c r="B778" s="469"/>
      <c r="C778" s="469"/>
      <c r="D778" s="469"/>
      <c r="E778" s="469"/>
      <c r="F778" s="469"/>
      <c r="G778" s="470"/>
      <c r="H778" s="470"/>
      <c r="I778" s="470"/>
    </row>
    <row r="779" spans="1:9">
      <c r="A779" s="474"/>
      <c r="B779" s="469"/>
      <c r="C779" s="469"/>
      <c r="D779" s="469"/>
      <c r="E779" s="469"/>
      <c r="F779" s="469"/>
      <c r="G779" s="470"/>
      <c r="H779" s="470"/>
      <c r="I779" s="470"/>
    </row>
    <row r="780" spans="1:9">
      <c r="A780" s="474"/>
      <c r="B780" s="469"/>
      <c r="C780" s="469"/>
      <c r="D780" s="469"/>
      <c r="E780" s="469"/>
      <c r="F780" s="469"/>
      <c r="G780" s="470"/>
      <c r="H780" s="470"/>
      <c r="I780" s="470"/>
    </row>
    <row r="781" spans="1:9">
      <c r="A781" s="474"/>
      <c r="B781" s="469"/>
      <c r="C781" s="469"/>
      <c r="D781" s="469"/>
      <c r="E781" s="469"/>
      <c r="F781" s="469"/>
      <c r="G781" s="470"/>
      <c r="H781" s="470"/>
      <c r="I781" s="470"/>
    </row>
    <row r="782" spans="1:9">
      <c r="A782" s="474"/>
      <c r="B782" s="469"/>
      <c r="C782" s="469"/>
      <c r="D782" s="469"/>
      <c r="E782" s="469"/>
      <c r="F782" s="469"/>
      <c r="G782" s="470"/>
      <c r="H782" s="470"/>
      <c r="I782" s="470"/>
    </row>
    <row r="783" spans="1:9">
      <c r="A783" s="471"/>
      <c r="B783" s="472"/>
      <c r="C783" s="469"/>
      <c r="D783" s="469"/>
      <c r="E783" s="469"/>
      <c r="F783" s="469"/>
      <c r="G783" s="470"/>
      <c r="H783" s="470"/>
      <c r="I783" s="470"/>
    </row>
    <row r="784" spans="1:9">
      <c r="A784" s="469"/>
      <c r="B784" s="469"/>
      <c r="C784" s="469"/>
      <c r="D784" s="469"/>
      <c r="E784" s="469"/>
      <c r="F784" s="469"/>
      <c r="G784" s="470"/>
      <c r="H784" s="470"/>
      <c r="I784" s="470"/>
    </row>
    <row r="785" spans="1:9">
      <c r="A785" s="469"/>
      <c r="B785" s="469"/>
      <c r="C785" s="469"/>
      <c r="D785" s="469"/>
      <c r="E785" s="469"/>
      <c r="F785" s="469"/>
      <c r="G785" s="470"/>
      <c r="H785" s="470"/>
      <c r="I785" s="470"/>
    </row>
    <row r="786" spans="1:9">
      <c r="A786" s="469"/>
      <c r="B786" s="469"/>
      <c r="C786" s="469"/>
      <c r="D786" s="469"/>
      <c r="E786" s="469"/>
      <c r="F786" s="469"/>
      <c r="G786" s="470"/>
      <c r="H786" s="470"/>
      <c r="I786" s="470"/>
    </row>
    <row r="787" spans="1:9">
      <c r="A787" s="469"/>
      <c r="B787" s="469"/>
      <c r="C787" s="469"/>
      <c r="D787" s="469"/>
      <c r="E787" s="469"/>
      <c r="F787" s="469"/>
      <c r="G787" s="470"/>
      <c r="H787" s="470"/>
      <c r="I787" s="470"/>
    </row>
    <row r="788" spans="1:9">
      <c r="A788" s="473"/>
      <c r="B788" s="469"/>
      <c r="C788" s="469"/>
      <c r="D788" s="469"/>
      <c r="E788" s="469"/>
      <c r="F788" s="469"/>
      <c r="G788" s="470"/>
      <c r="H788" s="470"/>
      <c r="I788" s="470"/>
    </row>
    <row r="789" spans="1:9">
      <c r="A789" s="474"/>
      <c r="B789" s="469"/>
      <c r="C789" s="469"/>
      <c r="D789" s="469"/>
      <c r="E789" s="469"/>
      <c r="F789" s="469"/>
      <c r="G789" s="470"/>
      <c r="H789" s="470"/>
      <c r="I789" s="470"/>
    </row>
    <row r="790" spans="1:9">
      <c r="A790" s="474"/>
      <c r="B790" s="469"/>
      <c r="C790" s="469"/>
      <c r="D790" s="469"/>
      <c r="E790" s="469"/>
      <c r="F790" s="469"/>
      <c r="G790" s="470"/>
      <c r="H790" s="470"/>
      <c r="I790" s="470"/>
    </row>
    <row r="791" spans="1:9">
      <c r="A791" s="474"/>
      <c r="B791" s="469"/>
      <c r="C791" s="469"/>
      <c r="D791" s="469"/>
      <c r="E791" s="469"/>
      <c r="F791" s="469"/>
      <c r="G791" s="470"/>
      <c r="H791" s="470"/>
      <c r="I791" s="470"/>
    </row>
    <row r="792" spans="1:9">
      <c r="A792" s="474"/>
      <c r="B792" s="469"/>
      <c r="C792" s="469"/>
      <c r="D792" s="469"/>
      <c r="E792" s="469"/>
      <c r="F792" s="469"/>
      <c r="G792" s="470"/>
      <c r="H792" s="470"/>
      <c r="I792" s="470"/>
    </row>
    <row r="793" spans="1:9">
      <c r="A793" s="468"/>
      <c r="B793" s="469"/>
      <c r="C793" s="469"/>
      <c r="D793" s="469"/>
      <c r="E793" s="469"/>
      <c r="F793" s="469"/>
      <c r="G793" s="470"/>
      <c r="H793" s="470"/>
      <c r="I793" s="470"/>
    </row>
    <row r="794" spans="1:9">
      <c r="A794" s="468"/>
      <c r="B794" s="469"/>
      <c r="C794" s="469"/>
      <c r="D794" s="469"/>
      <c r="E794" s="469"/>
      <c r="F794" s="469"/>
      <c r="G794" s="470"/>
      <c r="H794" s="470"/>
      <c r="I794" s="470"/>
    </row>
    <row r="795" spans="1:9">
      <c r="A795" s="471"/>
      <c r="B795" s="472"/>
      <c r="C795" s="469"/>
      <c r="D795" s="469"/>
      <c r="E795" s="469"/>
      <c r="F795" s="469"/>
      <c r="G795" s="470"/>
      <c r="H795" s="470"/>
      <c r="I795" s="470"/>
    </row>
    <row r="796" spans="1:9">
      <c r="A796" s="469"/>
      <c r="B796" s="469"/>
      <c r="C796" s="469"/>
      <c r="D796" s="469"/>
      <c r="E796" s="469"/>
      <c r="F796" s="469"/>
      <c r="G796" s="470"/>
      <c r="H796" s="470"/>
      <c r="I796" s="470"/>
    </row>
    <row r="797" spans="1:9">
      <c r="A797" s="469"/>
      <c r="B797" s="469"/>
      <c r="C797" s="469"/>
      <c r="D797" s="469"/>
      <c r="E797" s="469"/>
      <c r="F797" s="469"/>
      <c r="G797" s="470"/>
      <c r="H797" s="470"/>
      <c r="I797" s="470"/>
    </row>
    <row r="798" spans="1:9">
      <c r="A798" s="469"/>
      <c r="B798" s="469"/>
      <c r="C798" s="469"/>
      <c r="D798" s="469"/>
      <c r="E798" s="469"/>
      <c r="F798" s="469"/>
      <c r="G798" s="470"/>
      <c r="H798" s="470"/>
      <c r="I798" s="470"/>
    </row>
    <row r="799" spans="1:9">
      <c r="A799" s="469"/>
      <c r="B799" s="469"/>
      <c r="C799" s="469"/>
      <c r="D799" s="469"/>
      <c r="E799" s="469"/>
      <c r="F799" s="469"/>
      <c r="G799" s="470"/>
      <c r="H799" s="470"/>
      <c r="I799" s="470"/>
    </row>
    <row r="800" spans="1:9">
      <c r="A800" s="480"/>
      <c r="B800" s="480"/>
      <c r="C800" s="480"/>
      <c r="D800" s="471"/>
      <c r="E800" s="472"/>
      <c r="F800" s="469"/>
      <c r="G800" s="470"/>
      <c r="H800" s="470"/>
      <c r="I800" s="470"/>
    </row>
    <row r="801" spans="1:9">
      <c r="A801" s="469"/>
      <c r="B801" s="469"/>
      <c r="C801" s="469"/>
      <c r="D801" s="469"/>
      <c r="E801" s="469"/>
      <c r="F801" s="469"/>
      <c r="G801" s="470"/>
      <c r="H801" s="470"/>
      <c r="I801" s="470"/>
    </row>
    <row r="802" spans="1:9">
      <c r="A802" s="469"/>
      <c r="B802" s="469"/>
      <c r="C802" s="469"/>
      <c r="D802" s="469"/>
      <c r="E802" s="469"/>
      <c r="F802" s="469"/>
      <c r="G802" s="470"/>
      <c r="H802" s="470"/>
      <c r="I802" s="470"/>
    </row>
    <row r="803" spans="1:9">
      <c r="A803" s="469"/>
      <c r="B803" s="469"/>
      <c r="C803" s="469"/>
      <c r="D803" s="469"/>
      <c r="E803" s="469"/>
      <c r="F803" s="469"/>
      <c r="G803" s="470"/>
      <c r="H803" s="470"/>
      <c r="I803" s="470"/>
    </row>
    <row r="804" spans="1:9">
      <c r="A804" s="469"/>
      <c r="B804" s="469"/>
      <c r="C804" s="469"/>
      <c r="D804" s="469"/>
      <c r="E804" s="469"/>
      <c r="F804" s="469"/>
      <c r="G804" s="470"/>
      <c r="H804" s="470"/>
      <c r="I804" s="470"/>
    </row>
    <row r="805" spans="1:9">
      <c r="A805" s="469"/>
      <c r="B805" s="469"/>
      <c r="C805" s="469"/>
      <c r="D805" s="469"/>
      <c r="E805" s="469"/>
      <c r="F805" s="469"/>
      <c r="G805" s="470"/>
      <c r="H805" s="470"/>
      <c r="I805" s="470"/>
    </row>
    <row r="806" spans="1:9" ht="15.6">
      <c r="A806" s="482"/>
      <c r="B806" s="482"/>
      <c r="C806" s="482"/>
      <c r="D806" s="482"/>
      <c r="E806" s="482"/>
      <c r="F806" s="482"/>
      <c r="G806" s="470"/>
      <c r="H806" s="470"/>
      <c r="I806" s="470"/>
    </row>
    <row r="807" spans="1:9">
      <c r="A807" s="483"/>
      <c r="B807" s="483"/>
      <c r="C807" s="483"/>
      <c r="D807" s="484"/>
      <c r="E807" s="483"/>
      <c r="F807" s="483"/>
      <c r="G807" s="470"/>
      <c r="H807" s="470"/>
      <c r="I807" s="470"/>
    </row>
    <row r="808" spans="1:9">
      <c r="A808" s="485"/>
      <c r="B808" s="485"/>
      <c r="C808" s="485"/>
      <c r="D808" s="485"/>
      <c r="E808" s="485"/>
      <c r="F808" s="485"/>
      <c r="G808" s="470"/>
      <c r="H808" s="470"/>
      <c r="I808" s="470"/>
    </row>
    <row r="809" spans="1:9">
      <c r="A809" s="485"/>
      <c r="B809" s="485"/>
      <c r="C809" s="485"/>
      <c r="D809" s="485"/>
      <c r="E809" s="485"/>
      <c r="F809" s="485"/>
      <c r="G809" s="470"/>
      <c r="H809" s="470"/>
      <c r="I809" s="470"/>
    </row>
    <row r="810" spans="1:9">
      <c r="A810" s="485"/>
      <c r="B810" s="485"/>
      <c r="C810" s="485"/>
      <c r="D810" s="485"/>
      <c r="E810" s="485"/>
      <c r="F810" s="485"/>
      <c r="G810" s="470"/>
      <c r="H810" s="470"/>
      <c r="I810" s="470"/>
    </row>
    <row r="811" spans="1:9">
      <c r="A811" s="485"/>
      <c r="B811" s="485"/>
      <c r="C811" s="485"/>
      <c r="D811" s="485"/>
      <c r="E811" s="485"/>
      <c r="F811" s="485"/>
      <c r="G811" s="470"/>
      <c r="H811" s="470"/>
      <c r="I811" s="470"/>
    </row>
    <row r="812" spans="1:9">
      <c r="A812" s="485"/>
      <c r="B812" s="485"/>
      <c r="C812" s="485"/>
      <c r="D812" s="485"/>
      <c r="E812" s="485"/>
      <c r="F812" s="485"/>
      <c r="G812" s="470"/>
      <c r="H812" s="470"/>
      <c r="I812" s="470"/>
    </row>
    <row r="813" spans="1:9">
      <c r="A813" s="485"/>
      <c r="B813" s="485"/>
      <c r="C813" s="485"/>
      <c r="D813" s="485"/>
      <c r="E813" s="485"/>
      <c r="F813" s="485"/>
      <c r="G813" s="470"/>
      <c r="H813" s="470"/>
      <c r="I813" s="470"/>
    </row>
    <row r="814" spans="1:9">
      <c r="A814" s="485"/>
      <c r="B814" s="485"/>
      <c r="C814" s="485"/>
      <c r="D814" s="485"/>
      <c r="E814" s="485"/>
      <c r="F814" s="485"/>
      <c r="G814" s="470"/>
      <c r="H814" s="470"/>
      <c r="I814" s="470"/>
    </row>
    <row r="815" spans="1:9">
      <c r="A815" s="485"/>
      <c r="B815" s="485"/>
      <c r="C815" s="485"/>
      <c r="D815" s="485"/>
      <c r="E815" s="485"/>
      <c r="F815" s="485"/>
      <c r="G815" s="470"/>
      <c r="H815" s="470"/>
      <c r="I815" s="470"/>
    </row>
    <row r="816" spans="1:9">
      <c r="A816" s="485"/>
      <c r="B816" s="485"/>
      <c r="C816" s="485"/>
      <c r="D816" s="485"/>
      <c r="E816" s="485"/>
      <c r="F816" s="485"/>
      <c r="G816" s="470"/>
      <c r="H816" s="470"/>
      <c r="I816" s="470"/>
    </row>
    <row r="817" spans="1:9">
      <c r="A817" s="485"/>
      <c r="B817" s="485"/>
      <c r="C817" s="485"/>
      <c r="D817" s="485"/>
      <c r="E817" s="485"/>
      <c r="F817" s="485"/>
      <c r="G817" s="470"/>
      <c r="H817" s="470"/>
      <c r="I817" s="470"/>
    </row>
    <row r="818" spans="1:9">
      <c r="A818" s="485"/>
      <c r="B818" s="485"/>
      <c r="C818" s="485"/>
      <c r="D818" s="485"/>
      <c r="E818" s="485"/>
      <c r="F818" s="485"/>
      <c r="G818" s="470"/>
      <c r="H818" s="470"/>
      <c r="I818" s="470"/>
    </row>
    <row r="819" spans="1:9">
      <c r="A819" s="485"/>
      <c r="B819" s="485"/>
      <c r="C819" s="485"/>
      <c r="D819" s="485"/>
      <c r="E819" s="485"/>
      <c r="F819" s="485"/>
      <c r="G819" s="470"/>
      <c r="H819" s="470"/>
      <c r="I819" s="470"/>
    </row>
    <row r="820" spans="1:9">
      <c r="A820" s="485"/>
      <c r="B820" s="485"/>
      <c r="C820" s="485"/>
      <c r="D820" s="485"/>
      <c r="E820" s="485"/>
      <c r="F820" s="485"/>
      <c r="G820" s="470"/>
      <c r="H820" s="470"/>
      <c r="I820" s="470"/>
    </row>
    <row r="821" spans="1:9">
      <c r="A821" s="485"/>
      <c r="B821" s="485"/>
      <c r="C821" s="485"/>
      <c r="D821" s="485"/>
      <c r="E821" s="485"/>
      <c r="F821" s="485"/>
      <c r="G821" s="470"/>
      <c r="H821" s="470"/>
      <c r="I821" s="470"/>
    </row>
    <row r="822" spans="1:9">
      <c r="A822" s="485"/>
      <c r="B822" s="485"/>
      <c r="C822" s="485"/>
      <c r="D822" s="485"/>
      <c r="E822" s="485"/>
      <c r="F822" s="485"/>
      <c r="G822" s="470"/>
      <c r="H822" s="470"/>
      <c r="I822" s="470"/>
    </row>
    <row r="823" spans="1:9">
      <c r="A823" s="485"/>
      <c r="B823" s="485"/>
      <c r="C823" s="485"/>
      <c r="D823" s="485"/>
      <c r="E823" s="485"/>
      <c r="F823" s="485"/>
      <c r="G823" s="470"/>
      <c r="H823" s="470"/>
      <c r="I823" s="470"/>
    </row>
    <row r="824" spans="1:9">
      <c r="A824" s="485"/>
      <c r="B824" s="485"/>
      <c r="C824" s="485"/>
      <c r="D824" s="485"/>
      <c r="E824" s="485"/>
      <c r="F824" s="485"/>
      <c r="G824" s="470"/>
      <c r="H824" s="470"/>
      <c r="I824" s="470"/>
    </row>
    <row r="825" spans="1:9">
      <c r="A825" s="485"/>
      <c r="B825" s="485"/>
      <c r="C825" s="485"/>
      <c r="D825" s="485"/>
      <c r="E825" s="485"/>
      <c r="F825" s="485"/>
      <c r="G825" s="470"/>
      <c r="H825" s="470"/>
      <c r="I825" s="470"/>
    </row>
    <row r="826" spans="1:9">
      <c r="A826" s="485"/>
      <c r="B826" s="485"/>
      <c r="C826" s="485"/>
      <c r="D826" s="485"/>
      <c r="E826" s="485"/>
      <c r="F826" s="485"/>
      <c r="G826" s="470"/>
      <c r="H826" s="470"/>
      <c r="I826" s="470"/>
    </row>
    <row r="827" spans="1:9">
      <c r="A827" s="485"/>
      <c r="B827" s="485"/>
      <c r="C827" s="485"/>
      <c r="D827" s="485"/>
      <c r="E827" s="485"/>
      <c r="F827" s="485"/>
      <c r="G827" s="470"/>
      <c r="H827" s="470"/>
      <c r="I827" s="470"/>
    </row>
    <row r="828" spans="1:9">
      <c r="A828" s="485"/>
      <c r="B828" s="485"/>
      <c r="C828" s="485"/>
      <c r="D828" s="485"/>
      <c r="E828" s="485"/>
      <c r="F828" s="486"/>
      <c r="G828" s="470"/>
      <c r="H828" s="470"/>
      <c r="I828" s="470"/>
    </row>
    <row r="829" spans="1:9">
      <c r="A829" s="485"/>
      <c r="B829" s="485"/>
      <c r="C829" s="485"/>
      <c r="D829" s="485"/>
      <c r="E829" s="485"/>
      <c r="F829" s="485"/>
      <c r="G829" s="470"/>
      <c r="H829" s="470"/>
      <c r="I829" s="470"/>
    </row>
    <row r="830" spans="1:9" ht="15.6">
      <c r="A830" s="482"/>
      <c r="B830" s="482"/>
      <c r="C830" s="482"/>
      <c r="D830" s="482"/>
      <c r="E830" s="482"/>
      <c r="F830" s="482"/>
      <c r="G830" s="470"/>
      <c r="H830" s="470"/>
      <c r="I830" s="470"/>
    </row>
    <row r="831" spans="1:9">
      <c r="A831" s="483"/>
      <c r="B831" s="483"/>
      <c r="C831" s="483"/>
      <c r="D831" s="484"/>
      <c r="E831" s="483"/>
      <c r="F831" s="483"/>
      <c r="G831" s="470"/>
      <c r="H831" s="470"/>
      <c r="I831" s="470"/>
    </row>
    <row r="832" spans="1:9">
      <c r="A832" s="485"/>
      <c r="B832" s="485"/>
      <c r="C832" s="485"/>
      <c r="D832" s="485"/>
      <c r="E832" s="485"/>
      <c r="F832" s="485"/>
      <c r="G832" s="470"/>
      <c r="H832" s="470"/>
      <c r="I832" s="470"/>
    </row>
    <row r="833" spans="1:9">
      <c r="A833" s="485"/>
      <c r="B833" s="485"/>
      <c r="C833" s="485"/>
      <c r="D833" s="485"/>
      <c r="E833" s="485"/>
      <c r="F833" s="485"/>
      <c r="G833" s="470"/>
      <c r="H833" s="470"/>
      <c r="I833" s="470"/>
    </row>
    <row r="834" spans="1:9">
      <c r="A834" s="485"/>
      <c r="B834" s="485"/>
      <c r="C834" s="485"/>
      <c r="D834" s="485"/>
      <c r="E834" s="485"/>
      <c r="F834" s="485"/>
      <c r="G834" s="470"/>
      <c r="H834" s="470"/>
      <c r="I834" s="470"/>
    </row>
    <row r="835" spans="1:9">
      <c r="A835" s="485"/>
      <c r="B835" s="485"/>
      <c r="C835" s="485"/>
      <c r="D835" s="485"/>
      <c r="E835" s="485"/>
      <c r="F835" s="485"/>
      <c r="G835" s="470"/>
      <c r="H835" s="470"/>
      <c r="I835" s="470"/>
    </row>
    <row r="836" spans="1:9">
      <c r="A836" s="485"/>
      <c r="B836" s="485"/>
      <c r="C836" s="485"/>
      <c r="D836" s="485"/>
      <c r="E836" s="485"/>
      <c r="F836" s="485"/>
      <c r="G836" s="470"/>
      <c r="H836" s="470"/>
      <c r="I836" s="470"/>
    </row>
    <row r="837" spans="1:9">
      <c r="A837" s="485"/>
      <c r="B837" s="485"/>
      <c r="C837" s="485"/>
      <c r="D837" s="485"/>
      <c r="E837" s="485"/>
      <c r="F837" s="485"/>
      <c r="G837" s="470"/>
      <c r="H837" s="470"/>
      <c r="I837" s="470"/>
    </row>
    <row r="838" spans="1:9">
      <c r="A838" s="479"/>
      <c r="B838" s="479"/>
      <c r="C838" s="479"/>
      <c r="D838" s="485"/>
      <c r="E838" s="485"/>
      <c r="F838" s="485"/>
      <c r="G838" s="470"/>
      <c r="H838" s="470"/>
      <c r="I838" s="470"/>
    </row>
    <row r="839" spans="1:9">
      <c r="A839" s="479"/>
      <c r="B839" s="479"/>
      <c r="C839" s="479"/>
      <c r="D839" s="485"/>
      <c r="E839" s="485"/>
      <c r="F839" s="485"/>
      <c r="G839" s="470"/>
      <c r="H839" s="470"/>
      <c r="I839" s="470"/>
    </row>
    <row r="840" spans="1:9">
      <c r="A840" s="479"/>
      <c r="B840" s="479"/>
      <c r="C840" s="479"/>
      <c r="D840" s="485"/>
      <c r="E840" s="485"/>
      <c r="F840" s="485"/>
      <c r="G840" s="470"/>
      <c r="H840" s="470"/>
      <c r="I840" s="470"/>
    </row>
    <row r="841" spans="1:9">
      <c r="A841" s="479"/>
      <c r="B841" s="479"/>
      <c r="C841" s="479"/>
      <c r="D841" s="485"/>
      <c r="E841" s="485"/>
      <c r="F841" s="485"/>
      <c r="G841" s="470"/>
      <c r="H841" s="470"/>
      <c r="I841" s="470"/>
    </row>
    <row r="842" spans="1:9">
      <c r="A842" s="479"/>
      <c r="B842" s="479"/>
      <c r="C842" s="485"/>
      <c r="D842" s="485"/>
      <c r="E842" s="485"/>
      <c r="F842" s="485"/>
      <c r="G842" s="470"/>
      <c r="H842" s="470"/>
      <c r="I842" s="470"/>
    </row>
    <row r="843" spans="1:9">
      <c r="A843" s="485"/>
      <c r="B843" s="479"/>
      <c r="C843" s="485"/>
      <c r="D843" s="474"/>
      <c r="E843" s="485"/>
      <c r="F843" s="485"/>
      <c r="G843" s="470"/>
      <c r="H843" s="470"/>
      <c r="I843" s="470"/>
    </row>
    <row r="844" spans="1:9">
      <c r="A844" s="485"/>
      <c r="B844" s="479"/>
      <c r="C844" s="485"/>
      <c r="D844" s="487"/>
      <c r="E844" s="485"/>
      <c r="F844" s="485"/>
      <c r="G844" s="470"/>
      <c r="H844" s="470"/>
      <c r="I844" s="470"/>
    </row>
    <row r="845" spans="1:9">
      <c r="A845" s="485"/>
      <c r="B845" s="479"/>
      <c r="C845" s="479"/>
      <c r="D845" s="479"/>
      <c r="E845" s="479"/>
      <c r="F845" s="485"/>
      <c r="G845" s="470"/>
      <c r="H845" s="470"/>
      <c r="I845" s="470"/>
    </row>
    <row r="846" spans="1:9">
      <c r="A846" s="443"/>
      <c r="B846" s="443"/>
      <c r="C846" s="443"/>
      <c r="D846" s="443"/>
      <c r="E846" s="443"/>
      <c r="F846" s="486"/>
      <c r="G846" s="470"/>
      <c r="H846" s="470"/>
      <c r="I846" s="470"/>
    </row>
    <row r="847" spans="1:9">
      <c r="A847" s="470"/>
      <c r="B847" s="470"/>
      <c r="C847" s="470"/>
      <c r="D847" s="470"/>
      <c r="E847" s="470"/>
      <c r="F847" s="485"/>
      <c r="G847" s="470"/>
      <c r="H847" s="470"/>
      <c r="I847" s="470"/>
    </row>
    <row r="848" spans="1:9">
      <c r="A848" s="488"/>
      <c r="B848" s="488"/>
      <c r="C848" s="468"/>
      <c r="D848" s="476"/>
      <c r="E848" s="468"/>
      <c r="F848" s="476"/>
      <c r="G848" s="470"/>
      <c r="H848" s="470"/>
      <c r="I848" s="470"/>
    </row>
    <row r="849" spans="1:9">
      <c r="A849" s="488"/>
      <c r="B849" s="468"/>
      <c r="C849" s="476"/>
      <c r="D849" s="468"/>
      <c r="E849" s="476"/>
      <c r="F849" s="468"/>
      <c r="G849" s="476"/>
      <c r="H849" s="470"/>
      <c r="I849" s="470"/>
    </row>
    <row r="850" spans="1:9">
      <c r="A850" s="489"/>
      <c r="B850" s="471"/>
      <c r="C850" s="472"/>
      <c r="D850" s="469"/>
      <c r="E850" s="469"/>
      <c r="F850" s="469"/>
      <c r="G850" s="470"/>
      <c r="H850" s="470"/>
      <c r="I850" s="470"/>
    </row>
    <row r="851" spans="1:9">
      <c r="A851" s="470"/>
      <c r="B851" s="470"/>
      <c r="C851" s="470"/>
      <c r="D851" s="470"/>
      <c r="E851" s="470"/>
      <c r="F851" s="485"/>
      <c r="G851" s="470"/>
      <c r="H851" s="470"/>
      <c r="I851" s="470"/>
    </row>
    <row r="852" spans="1:9">
      <c r="A852" s="470"/>
      <c r="B852" s="470"/>
      <c r="C852" s="470"/>
      <c r="D852" s="470"/>
      <c r="E852" s="470"/>
      <c r="F852" s="485"/>
      <c r="G852" s="470"/>
      <c r="H852" s="470"/>
      <c r="I852" s="470"/>
    </row>
    <row r="853" spans="1:9">
      <c r="A853" s="470"/>
      <c r="B853" s="470"/>
      <c r="C853" s="470"/>
      <c r="D853" s="470"/>
      <c r="E853" s="470"/>
      <c r="F853" s="485"/>
      <c r="G853" s="470"/>
      <c r="H853" s="470"/>
      <c r="I853" s="470"/>
    </row>
    <row r="854" spans="1:9">
      <c r="A854" s="470"/>
      <c r="B854" s="470"/>
      <c r="C854" s="470"/>
      <c r="D854" s="470"/>
      <c r="E854" s="470"/>
      <c r="F854" s="485"/>
      <c r="G854" s="470"/>
      <c r="H854" s="470"/>
      <c r="I854" s="470"/>
    </row>
    <row r="855" spans="1:9" ht="15.6">
      <c r="A855" s="482"/>
      <c r="B855" s="482"/>
      <c r="C855" s="482"/>
      <c r="D855" s="482"/>
      <c r="E855" s="482"/>
      <c r="F855" s="482"/>
      <c r="G855" s="470"/>
      <c r="H855" s="470"/>
      <c r="I855" s="470"/>
    </row>
    <row r="856" spans="1:9">
      <c r="A856" s="483"/>
      <c r="B856" s="483"/>
      <c r="C856" s="483"/>
      <c r="D856" s="484"/>
      <c r="E856" s="483"/>
      <c r="F856" s="483"/>
      <c r="G856" s="470"/>
      <c r="H856" s="470"/>
      <c r="I856" s="470"/>
    </row>
    <row r="857" spans="1:9">
      <c r="A857" s="485"/>
      <c r="B857" s="490"/>
      <c r="C857" s="485"/>
      <c r="D857" s="470"/>
      <c r="E857" s="470"/>
      <c r="F857" s="485"/>
      <c r="G857" s="470"/>
      <c r="H857" s="470"/>
      <c r="I857" s="470"/>
    </row>
    <row r="858" spans="1:9">
      <c r="A858" s="485"/>
      <c r="B858" s="490"/>
      <c r="C858" s="485"/>
      <c r="D858" s="470"/>
      <c r="E858" s="470"/>
      <c r="F858" s="470"/>
      <c r="G858" s="470"/>
      <c r="H858" s="470"/>
      <c r="I858" s="470"/>
    </row>
    <row r="859" spans="1:9">
      <c r="A859" s="485"/>
      <c r="B859" s="490"/>
      <c r="C859" s="485"/>
      <c r="D859" s="470"/>
      <c r="E859" s="470"/>
      <c r="F859" s="470"/>
      <c r="G859" s="470"/>
      <c r="H859" s="470"/>
      <c r="I859" s="470"/>
    </row>
    <row r="860" spans="1:9">
      <c r="A860" s="485"/>
      <c r="B860" s="490"/>
      <c r="C860" s="485"/>
      <c r="D860" s="470"/>
      <c r="E860" s="470"/>
      <c r="F860" s="470"/>
      <c r="G860" s="470"/>
      <c r="H860" s="470"/>
      <c r="I860" s="470"/>
    </row>
    <row r="861" spans="1:9">
      <c r="A861" s="485"/>
      <c r="B861" s="490"/>
      <c r="C861" s="485"/>
      <c r="D861" s="470"/>
      <c r="E861" s="470"/>
      <c r="F861" s="470"/>
      <c r="G861" s="470"/>
      <c r="H861" s="470"/>
      <c r="I861" s="470"/>
    </row>
    <row r="862" spans="1:9">
      <c r="A862" s="485"/>
      <c r="B862" s="490"/>
      <c r="C862" s="485"/>
      <c r="D862" s="470"/>
      <c r="E862" s="470"/>
      <c r="F862" s="470"/>
      <c r="G862" s="470"/>
      <c r="H862" s="470"/>
      <c r="I862" s="470"/>
    </row>
    <row r="863" spans="1:9">
      <c r="A863" s="485"/>
      <c r="B863" s="490"/>
      <c r="C863" s="485"/>
      <c r="D863" s="470"/>
      <c r="E863" s="470"/>
      <c r="F863" s="470"/>
      <c r="G863" s="470"/>
      <c r="H863" s="470"/>
      <c r="I863" s="470"/>
    </row>
    <row r="864" spans="1:9">
      <c r="A864" s="485"/>
      <c r="B864" s="490"/>
      <c r="C864" s="485"/>
      <c r="D864" s="470"/>
      <c r="E864" s="470"/>
      <c r="F864" s="470"/>
      <c r="G864" s="470"/>
      <c r="H864" s="470"/>
      <c r="I864" s="470"/>
    </row>
    <row r="865" spans="1:9">
      <c r="A865" s="485"/>
      <c r="B865" s="490"/>
      <c r="C865" s="485"/>
      <c r="D865" s="470"/>
      <c r="E865" s="470"/>
      <c r="F865" s="470"/>
      <c r="G865" s="470"/>
      <c r="H865" s="470"/>
      <c r="I865" s="470"/>
    </row>
    <row r="866" spans="1:9">
      <c r="A866" s="485"/>
      <c r="B866" s="490"/>
      <c r="C866" s="485"/>
      <c r="D866" s="470"/>
      <c r="E866" s="470"/>
      <c r="F866" s="470"/>
      <c r="G866" s="470"/>
      <c r="H866" s="470"/>
      <c r="I866" s="470"/>
    </row>
    <row r="867" spans="1:9">
      <c r="A867" s="485"/>
      <c r="B867" s="490"/>
      <c r="C867" s="491"/>
      <c r="D867" s="472"/>
      <c r="E867" s="470"/>
      <c r="F867" s="470"/>
      <c r="G867" s="470"/>
      <c r="H867" s="470"/>
      <c r="I867" s="470"/>
    </row>
    <row r="868" spans="1:9">
      <c r="A868" s="470"/>
      <c r="B868" s="470"/>
      <c r="C868" s="470"/>
      <c r="D868" s="470"/>
      <c r="E868" s="470"/>
      <c r="F868" s="470"/>
      <c r="G868" s="470"/>
      <c r="H868" s="470"/>
      <c r="I868" s="470"/>
    </row>
    <row r="869" spans="1:9">
      <c r="A869" s="470"/>
      <c r="B869" s="470"/>
      <c r="C869" s="470"/>
      <c r="D869" s="470"/>
      <c r="E869" s="470"/>
      <c r="F869" s="470"/>
      <c r="G869" s="470"/>
      <c r="H869" s="470"/>
      <c r="I869" s="470"/>
    </row>
    <row r="870" spans="1:9">
      <c r="A870" s="470"/>
      <c r="B870" s="470"/>
      <c r="C870" s="470"/>
      <c r="D870" s="470"/>
      <c r="E870" s="470"/>
      <c r="F870" s="470"/>
      <c r="G870" s="470"/>
      <c r="H870" s="470"/>
      <c r="I870" s="470"/>
    </row>
    <row r="871" spans="1:9">
      <c r="A871" s="469"/>
      <c r="B871" s="469"/>
      <c r="C871" s="469"/>
      <c r="D871" s="469"/>
      <c r="E871" s="469"/>
      <c r="F871" s="469"/>
      <c r="G871" s="470"/>
      <c r="H871" s="470"/>
      <c r="I871" s="470"/>
    </row>
    <row r="872" spans="1:9">
      <c r="A872" s="469"/>
      <c r="B872" s="469"/>
      <c r="C872" s="469"/>
      <c r="D872" s="469"/>
      <c r="E872" s="469"/>
      <c r="F872" s="469"/>
      <c r="G872" s="470"/>
      <c r="H872" s="470"/>
      <c r="I872" s="470"/>
    </row>
    <row r="873" spans="1:9" ht="15.6">
      <c r="A873" s="482"/>
      <c r="B873" s="482"/>
      <c r="C873" s="482"/>
      <c r="D873" s="482"/>
      <c r="E873" s="482"/>
      <c r="F873" s="482"/>
      <c r="G873" s="470"/>
      <c r="H873" s="470"/>
      <c r="I873" s="470"/>
    </row>
    <row r="874" spans="1:9">
      <c r="A874" s="483"/>
      <c r="B874" s="483"/>
      <c r="C874" s="483"/>
      <c r="D874" s="484"/>
      <c r="E874" s="483"/>
      <c r="F874" s="483"/>
      <c r="G874" s="470"/>
      <c r="H874" s="470"/>
      <c r="I874" s="470"/>
    </row>
    <row r="875" spans="1:9">
      <c r="A875" s="479"/>
      <c r="B875" s="479"/>
      <c r="C875" s="479"/>
      <c r="D875" s="485"/>
      <c r="E875" s="485"/>
      <c r="F875" s="485"/>
      <c r="G875" s="470"/>
      <c r="H875" s="470"/>
      <c r="I875" s="470"/>
    </row>
    <row r="876" spans="1:9">
      <c r="A876" s="479"/>
      <c r="B876" s="479"/>
      <c r="C876" s="479"/>
      <c r="D876" s="485"/>
      <c r="E876" s="485"/>
      <c r="F876" s="485"/>
      <c r="G876" s="470"/>
      <c r="H876" s="470"/>
      <c r="I876" s="470"/>
    </row>
    <row r="877" spans="1:9">
      <c r="A877" s="479"/>
      <c r="B877" s="479"/>
      <c r="C877" s="479"/>
      <c r="D877" s="485"/>
      <c r="E877" s="485"/>
      <c r="F877" s="485"/>
      <c r="G877" s="470"/>
      <c r="H877" s="470"/>
      <c r="I877" s="470"/>
    </row>
    <row r="878" spans="1:9">
      <c r="A878" s="479"/>
      <c r="B878" s="479"/>
      <c r="C878" s="479"/>
      <c r="D878" s="485"/>
      <c r="E878" s="485"/>
      <c r="F878" s="485"/>
      <c r="G878" s="470"/>
      <c r="H878" s="470"/>
      <c r="I878" s="470"/>
    </row>
    <row r="879" spans="1:9">
      <c r="A879" s="479"/>
      <c r="B879" s="479"/>
      <c r="C879" s="485"/>
      <c r="D879" s="485"/>
      <c r="E879" s="485"/>
      <c r="F879" s="485"/>
      <c r="G879" s="470"/>
      <c r="H879" s="470"/>
      <c r="I879" s="470"/>
    </row>
    <row r="880" spans="1:9">
      <c r="A880" s="479"/>
      <c r="B880" s="479"/>
      <c r="C880" s="485"/>
      <c r="D880" s="474"/>
      <c r="E880" s="485"/>
      <c r="F880" s="485"/>
      <c r="G880" s="470"/>
      <c r="H880" s="470"/>
      <c r="I880" s="470"/>
    </row>
    <row r="881" spans="1:9">
      <c r="A881" s="479"/>
      <c r="B881" s="479"/>
      <c r="C881" s="485"/>
      <c r="D881" s="474"/>
      <c r="E881" s="485"/>
      <c r="F881" s="485"/>
      <c r="G881" s="470"/>
      <c r="H881" s="470"/>
      <c r="I881" s="470"/>
    </row>
    <row r="882" spans="1:9">
      <c r="A882" s="479"/>
      <c r="B882" s="479"/>
      <c r="C882" s="485"/>
      <c r="D882" s="487"/>
      <c r="E882" s="485"/>
      <c r="F882" s="471"/>
      <c r="G882" s="472"/>
      <c r="H882" s="470"/>
      <c r="I882" s="470"/>
    </row>
    <row r="883" spans="1:9">
      <c r="A883" s="479"/>
      <c r="B883" s="479"/>
      <c r="C883" s="485"/>
      <c r="D883" s="469"/>
      <c r="E883" s="469"/>
      <c r="F883" s="469"/>
      <c r="G883" s="470"/>
      <c r="H883" s="470"/>
      <c r="I883" s="470"/>
    </row>
    <row r="884" spans="1:9">
      <c r="A884" s="479"/>
      <c r="B884" s="479"/>
      <c r="C884" s="485"/>
      <c r="D884" s="469"/>
      <c r="E884" s="469"/>
      <c r="F884" s="469"/>
      <c r="G884" s="470"/>
      <c r="H884" s="470"/>
      <c r="I884" s="470"/>
    </row>
    <row r="885" spans="1:9">
      <c r="A885" s="469"/>
      <c r="B885" s="469"/>
      <c r="C885" s="469"/>
      <c r="D885" s="469"/>
      <c r="E885" s="469"/>
      <c r="F885" s="469"/>
      <c r="G885" s="470"/>
      <c r="H885" s="470"/>
      <c r="I885" s="470"/>
    </row>
    <row r="886" spans="1:9">
      <c r="A886" s="469"/>
      <c r="B886" s="469"/>
      <c r="C886" s="469"/>
      <c r="D886" s="469"/>
      <c r="E886" s="469"/>
      <c r="F886" s="469"/>
      <c r="G886" s="470"/>
      <c r="H886" s="470"/>
      <c r="I886" s="470"/>
    </row>
    <row r="887" spans="1:9" ht="15.6">
      <c r="A887" s="482"/>
      <c r="B887" s="482"/>
      <c r="C887" s="482"/>
      <c r="D887" s="482"/>
      <c r="E887" s="482"/>
      <c r="F887" s="482"/>
      <c r="G887" s="470"/>
      <c r="H887" s="470"/>
      <c r="I887" s="470"/>
    </row>
    <row r="888" spans="1:9">
      <c r="A888" s="483"/>
      <c r="B888" s="483"/>
      <c r="C888" s="483"/>
      <c r="D888" s="484"/>
      <c r="E888" s="483"/>
      <c r="F888" s="483"/>
      <c r="G888" s="470"/>
      <c r="H888" s="470"/>
      <c r="I888" s="470"/>
    </row>
    <row r="889" spans="1:9">
      <c r="A889" s="485"/>
      <c r="B889" s="485"/>
      <c r="C889" s="485"/>
      <c r="D889" s="485"/>
      <c r="E889" s="485"/>
      <c r="F889" s="485"/>
      <c r="G889" s="470"/>
      <c r="H889" s="470"/>
      <c r="I889" s="470"/>
    </row>
    <row r="890" spans="1:9">
      <c r="A890" s="485"/>
      <c r="B890" s="485"/>
      <c r="C890" s="485"/>
      <c r="D890" s="485"/>
      <c r="E890" s="485"/>
      <c r="F890" s="485"/>
      <c r="G890" s="470"/>
      <c r="H890" s="470"/>
      <c r="I890" s="470"/>
    </row>
    <row r="891" spans="1:9">
      <c r="A891" s="485"/>
      <c r="B891" s="485"/>
      <c r="C891" s="485"/>
      <c r="D891" s="485"/>
      <c r="E891" s="485"/>
      <c r="F891" s="485"/>
      <c r="G891" s="470"/>
      <c r="H891" s="470"/>
      <c r="I891" s="470"/>
    </row>
    <row r="892" spans="1:9">
      <c r="A892" s="485"/>
      <c r="B892" s="485"/>
      <c r="C892" s="485"/>
      <c r="D892" s="485"/>
      <c r="E892" s="485"/>
      <c r="F892" s="485"/>
      <c r="G892" s="470"/>
      <c r="H892" s="470"/>
      <c r="I892" s="470"/>
    </row>
    <row r="893" spans="1:9">
      <c r="A893" s="485"/>
      <c r="B893" s="485"/>
      <c r="C893" s="485"/>
      <c r="D893" s="485"/>
      <c r="E893" s="485"/>
      <c r="F893" s="485"/>
      <c r="G893" s="470"/>
      <c r="H893" s="470"/>
      <c r="I893" s="470"/>
    </row>
    <row r="894" spans="1:9">
      <c r="A894" s="485"/>
      <c r="B894" s="485"/>
      <c r="C894" s="485"/>
      <c r="D894" s="485"/>
      <c r="E894" s="485"/>
      <c r="F894" s="485"/>
      <c r="G894" s="470"/>
      <c r="H894" s="470"/>
      <c r="I894" s="470"/>
    </row>
    <row r="895" spans="1:9">
      <c r="A895" s="485"/>
      <c r="B895" s="479"/>
      <c r="C895" s="485"/>
      <c r="D895" s="474"/>
      <c r="E895" s="485"/>
      <c r="F895" s="485"/>
      <c r="G895" s="470"/>
      <c r="H895" s="470"/>
      <c r="I895" s="470"/>
    </row>
    <row r="896" spans="1:9">
      <c r="A896" s="485"/>
      <c r="B896" s="479"/>
      <c r="C896" s="485"/>
      <c r="D896" s="487"/>
      <c r="E896" s="485"/>
      <c r="F896" s="485"/>
      <c r="G896" s="470"/>
      <c r="H896" s="470"/>
      <c r="I896" s="470"/>
    </row>
    <row r="897" spans="1:9">
      <c r="A897" s="485"/>
      <c r="B897" s="479"/>
      <c r="C897" s="479"/>
      <c r="D897" s="479"/>
      <c r="E897" s="479"/>
      <c r="F897" s="485"/>
      <c r="G897" s="470"/>
      <c r="H897" s="470"/>
      <c r="I897" s="470"/>
    </row>
    <row r="898" spans="1:9">
      <c r="A898" s="469"/>
      <c r="B898" s="469"/>
      <c r="C898" s="469"/>
      <c r="D898" s="469"/>
      <c r="E898" s="469"/>
      <c r="F898" s="471"/>
      <c r="G898" s="472"/>
      <c r="H898" s="470"/>
      <c r="I898" s="470"/>
    </row>
    <row r="899" spans="1:9">
      <c r="A899" s="469"/>
      <c r="B899" s="469"/>
      <c r="C899" s="469"/>
      <c r="D899" s="469"/>
      <c r="E899" s="469"/>
      <c r="F899" s="469"/>
      <c r="G899" s="470"/>
      <c r="H899" s="470"/>
      <c r="I899" s="470"/>
    </row>
    <row r="900" spans="1:9">
      <c r="A900" s="469"/>
      <c r="B900" s="469"/>
      <c r="C900" s="469"/>
      <c r="D900" s="469"/>
      <c r="E900" s="469"/>
      <c r="F900" s="469"/>
      <c r="G900" s="470"/>
      <c r="H900" s="470"/>
      <c r="I900" s="470"/>
    </row>
    <row r="901" spans="1:9">
      <c r="A901" s="480"/>
      <c r="B901" s="480"/>
      <c r="C901" s="468"/>
      <c r="D901" s="487"/>
      <c r="E901" s="474"/>
      <c r="F901" s="475"/>
      <c r="G901" s="471"/>
      <c r="H901" s="472"/>
      <c r="I901" s="472"/>
    </row>
    <row r="902" spans="1:9">
      <c r="A902" s="469"/>
      <c r="B902" s="469"/>
      <c r="C902" s="469"/>
      <c r="D902" s="469"/>
      <c r="E902" s="469"/>
      <c r="F902" s="469"/>
      <c r="G902" s="470"/>
      <c r="H902" s="470"/>
      <c r="I902" s="470"/>
    </row>
    <row r="903" spans="1:9">
      <c r="A903" s="469"/>
      <c r="B903" s="469"/>
      <c r="C903" s="469"/>
      <c r="D903" s="469"/>
      <c r="E903" s="469"/>
      <c r="F903" s="469"/>
      <c r="G903" s="470"/>
      <c r="H903" s="470"/>
      <c r="I903" s="470"/>
    </row>
    <row r="904" spans="1:9">
      <c r="A904" s="469"/>
      <c r="B904" s="469"/>
      <c r="C904" s="469"/>
      <c r="D904" s="469"/>
      <c r="E904" s="469"/>
      <c r="F904" s="469"/>
      <c r="G904" s="470"/>
      <c r="H904" s="470"/>
      <c r="I904" s="470"/>
    </row>
    <row r="905" spans="1:9">
      <c r="A905" s="480"/>
      <c r="B905" s="471"/>
      <c r="C905" s="472"/>
      <c r="D905" s="469"/>
      <c r="E905" s="469"/>
      <c r="F905" s="469"/>
      <c r="G905" s="470"/>
      <c r="H905" s="470"/>
      <c r="I905" s="470"/>
    </row>
    <row r="906" spans="1:9">
      <c r="A906" s="469"/>
      <c r="B906" s="469"/>
      <c r="C906" s="469"/>
      <c r="D906" s="469"/>
      <c r="E906" s="469"/>
      <c r="F906" s="469"/>
      <c r="G906" s="470"/>
      <c r="H906" s="470"/>
      <c r="I906" s="470"/>
    </row>
    <row r="907" spans="1:9">
      <c r="A907" s="469"/>
      <c r="B907" s="469"/>
      <c r="C907" s="469"/>
      <c r="D907" s="469"/>
      <c r="E907" s="469"/>
      <c r="F907" s="469"/>
      <c r="G907" s="470"/>
      <c r="H907" s="470"/>
      <c r="I907" s="470"/>
    </row>
    <row r="908" spans="1:9">
      <c r="A908" s="469"/>
      <c r="B908" s="469"/>
      <c r="C908" s="469"/>
      <c r="D908" s="469"/>
      <c r="E908" s="469"/>
      <c r="F908" s="469"/>
      <c r="G908" s="470"/>
      <c r="H908" s="470"/>
      <c r="I908" s="470"/>
    </row>
    <row r="909" spans="1:9" ht="15.6">
      <c r="A909" s="482"/>
      <c r="B909" s="482"/>
      <c r="C909" s="482"/>
      <c r="D909" s="482"/>
      <c r="E909" s="482"/>
      <c r="F909" s="482"/>
      <c r="G909" s="470"/>
      <c r="H909" s="470"/>
      <c r="I909" s="470"/>
    </row>
    <row r="910" spans="1:9">
      <c r="A910" s="483"/>
      <c r="B910" s="483"/>
      <c r="C910" s="483"/>
      <c r="D910" s="484"/>
      <c r="E910" s="483"/>
      <c r="F910" s="483"/>
      <c r="G910" s="470"/>
      <c r="H910" s="470"/>
      <c r="I910" s="470"/>
    </row>
    <row r="911" spans="1:9">
      <c r="A911" s="485"/>
      <c r="B911" s="485"/>
      <c r="C911" s="485"/>
      <c r="D911" s="485"/>
      <c r="E911" s="485"/>
      <c r="F911" s="485"/>
      <c r="G911" s="470"/>
      <c r="H911" s="470"/>
      <c r="I911" s="470"/>
    </row>
    <row r="912" spans="1:9">
      <c r="A912" s="485"/>
      <c r="B912" s="485"/>
      <c r="C912" s="485"/>
      <c r="D912" s="485"/>
      <c r="E912" s="485"/>
      <c r="F912" s="485"/>
      <c r="G912" s="470"/>
      <c r="H912" s="470"/>
      <c r="I912" s="470"/>
    </row>
    <row r="913" spans="1:9">
      <c r="A913" s="485"/>
      <c r="B913" s="485"/>
      <c r="C913" s="485"/>
      <c r="D913" s="485"/>
      <c r="E913" s="485"/>
      <c r="F913" s="485"/>
      <c r="G913" s="470"/>
      <c r="H913" s="470"/>
      <c r="I913" s="470"/>
    </row>
    <row r="914" spans="1:9">
      <c r="A914" s="485"/>
      <c r="B914" s="485"/>
      <c r="C914" s="485"/>
      <c r="D914" s="485"/>
      <c r="E914" s="485"/>
      <c r="F914" s="485"/>
      <c r="G914" s="470"/>
      <c r="H914" s="470"/>
      <c r="I914" s="470"/>
    </row>
    <row r="915" spans="1:9">
      <c r="A915" s="485"/>
      <c r="B915" s="485"/>
      <c r="C915" s="485"/>
      <c r="D915" s="485"/>
      <c r="E915" s="485"/>
      <c r="F915" s="485"/>
      <c r="G915" s="470"/>
      <c r="H915" s="470"/>
      <c r="I915" s="470"/>
    </row>
    <row r="916" spans="1:9">
      <c r="A916" s="485"/>
      <c r="B916" s="485"/>
      <c r="C916" s="485"/>
      <c r="D916" s="485"/>
      <c r="E916" s="485"/>
      <c r="F916" s="485"/>
      <c r="G916" s="470"/>
      <c r="H916" s="470"/>
      <c r="I916" s="470"/>
    </row>
    <row r="917" spans="1:9">
      <c r="A917" s="479"/>
      <c r="B917" s="479"/>
      <c r="C917" s="479"/>
      <c r="D917" s="485"/>
      <c r="E917" s="485"/>
      <c r="F917" s="485"/>
      <c r="G917" s="470"/>
      <c r="H917" s="470"/>
      <c r="I917" s="470"/>
    </row>
    <row r="918" spans="1:9">
      <c r="A918" s="479"/>
      <c r="B918" s="479"/>
      <c r="C918" s="479"/>
      <c r="D918" s="485"/>
      <c r="E918" s="485"/>
      <c r="F918" s="485"/>
      <c r="G918" s="470"/>
      <c r="H918" s="470"/>
      <c r="I918" s="470"/>
    </row>
    <row r="919" spans="1:9">
      <c r="A919" s="479"/>
      <c r="B919" s="479"/>
      <c r="C919" s="479"/>
      <c r="D919" s="485"/>
      <c r="E919" s="485"/>
      <c r="F919" s="485"/>
      <c r="G919" s="470"/>
      <c r="H919" s="470"/>
      <c r="I919" s="470"/>
    </row>
    <row r="920" spans="1:9">
      <c r="A920" s="479"/>
      <c r="B920" s="479"/>
      <c r="C920" s="479"/>
      <c r="D920" s="485"/>
      <c r="E920" s="485"/>
      <c r="F920" s="485"/>
      <c r="G920" s="470"/>
      <c r="H920" s="470"/>
      <c r="I920" s="470"/>
    </row>
    <row r="921" spans="1:9">
      <c r="A921" s="479"/>
      <c r="B921" s="479"/>
      <c r="C921" s="485"/>
      <c r="D921" s="485"/>
      <c r="E921" s="485"/>
      <c r="F921" s="485"/>
      <c r="G921" s="470"/>
      <c r="H921" s="470"/>
      <c r="I921" s="470"/>
    </row>
    <row r="922" spans="1:9">
      <c r="A922" s="485"/>
      <c r="B922" s="479"/>
      <c r="C922" s="485"/>
      <c r="D922" s="474"/>
      <c r="E922" s="485"/>
      <c r="F922" s="485"/>
      <c r="G922" s="470"/>
      <c r="H922" s="470"/>
      <c r="I922" s="470"/>
    </row>
    <row r="923" spans="1:9">
      <c r="A923" s="485"/>
      <c r="B923" s="479"/>
      <c r="C923" s="485"/>
      <c r="D923" s="487"/>
      <c r="E923" s="485"/>
      <c r="F923" s="485"/>
      <c r="G923" s="470"/>
      <c r="H923" s="470"/>
      <c r="I923" s="470"/>
    </row>
    <row r="924" spans="1:9">
      <c r="A924" s="485"/>
      <c r="B924" s="479"/>
      <c r="C924" s="479"/>
      <c r="D924" s="479"/>
      <c r="E924" s="479"/>
      <c r="F924" s="485"/>
      <c r="G924" s="470"/>
      <c r="H924" s="470"/>
      <c r="I924" s="470"/>
    </row>
    <row r="925" spans="1:9">
      <c r="A925" s="443"/>
      <c r="B925" s="443"/>
      <c r="C925" s="443"/>
      <c r="D925" s="443"/>
      <c r="E925" s="443"/>
      <c r="F925" s="471"/>
      <c r="G925" s="472"/>
      <c r="H925" s="470"/>
      <c r="I925" s="470"/>
    </row>
    <row r="926" spans="1:9">
      <c r="A926" s="469"/>
      <c r="B926" s="469"/>
      <c r="C926" s="469"/>
      <c r="D926" s="469"/>
      <c r="E926" s="469"/>
      <c r="F926" s="469"/>
      <c r="G926" s="470"/>
      <c r="H926" s="470"/>
      <c r="I926" s="470"/>
    </row>
    <row r="927" spans="1:9">
      <c r="A927" s="469"/>
      <c r="B927" s="469"/>
      <c r="C927" s="469"/>
      <c r="D927" s="469"/>
      <c r="E927" s="469"/>
      <c r="F927" s="469"/>
      <c r="G927" s="470"/>
      <c r="H927" s="470"/>
      <c r="I927" s="470"/>
    </row>
    <row r="928" spans="1:9">
      <c r="A928" s="469"/>
      <c r="B928" s="469"/>
      <c r="C928" s="469"/>
      <c r="D928" s="469"/>
      <c r="E928" s="469"/>
      <c r="F928" s="469"/>
      <c r="G928" s="470"/>
      <c r="H928" s="470"/>
      <c r="I928" s="470"/>
    </row>
    <row r="929" spans="1:9">
      <c r="A929" s="469"/>
      <c r="B929" s="469"/>
      <c r="C929" s="469"/>
      <c r="D929" s="469"/>
      <c r="E929" s="469"/>
      <c r="F929" s="469"/>
      <c r="G929" s="470"/>
      <c r="H929" s="470"/>
      <c r="I929" s="470"/>
    </row>
    <row r="930" spans="1:9">
      <c r="A930" s="473"/>
      <c r="B930" s="473"/>
      <c r="C930" s="473"/>
      <c r="D930" s="473"/>
      <c r="E930" s="470"/>
      <c r="F930" s="469"/>
      <c r="G930" s="470"/>
      <c r="H930" s="470"/>
      <c r="I930" s="470"/>
    </row>
    <row r="931" spans="1:9">
      <c r="A931" s="485"/>
      <c r="B931" s="485"/>
      <c r="C931" s="485"/>
      <c r="D931" s="485"/>
      <c r="E931" s="469"/>
      <c r="F931" s="469"/>
      <c r="G931" s="470"/>
      <c r="H931" s="470"/>
      <c r="I931" s="470"/>
    </row>
    <row r="932" spans="1:9">
      <c r="A932" s="485"/>
      <c r="B932" s="485"/>
      <c r="C932" s="485"/>
      <c r="D932" s="485"/>
      <c r="E932" s="469"/>
      <c r="F932" s="469"/>
      <c r="G932" s="470"/>
      <c r="H932" s="470"/>
      <c r="I932" s="470"/>
    </row>
    <row r="933" spans="1:9">
      <c r="A933" s="485"/>
      <c r="B933" s="485"/>
      <c r="C933" s="485"/>
      <c r="D933" s="485"/>
      <c r="E933" s="469"/>
      <c r="F933" s="469"/>
      <c r="G933" s="470"/>
      <c r="H933" s="470"/>
      <c r="I933" s="470"/>
    </row>
    <row r="934" spans="1:9">
      <c r="A934" s="469"/>
      <c r="B934" s="469"/>
      <c r="C934" s="470"/>
      <c r="D934" s="471"/>
      <c r="E934" s="472"/>
      <c r="F934" s="469"/>
      <c r="G934" s="470"/>
      <c r="H934" s="470"/>
      <c r="I934" s="470"/>
    </row>
    <row r="935" spans="1:9">
      <c r="A935" s="469"/>
      <c r="B935" s="469"/>
      <c r="C935" s="469"/>
      <c r="D935" s="469"/>
      <c r="E935" s="469"/>
      <c r="F935" s="469"/>
      <c r="G935" s="470"/>
      <c r="H935" s="470"/>
      <c r="I935" s="470"/>
    </row>
    <row r="936" spans="1:9">
      <c r="A936" s="469"/>
      <c r="B936" s="469"/>
      <c r="C936" s="469"/>
      <c r="D936" s="469"/>
      <c r="E936" s="469"/>
      <c r="F936" s="469"/>
      <c r="G936" s="470"/>
      <c r="H936" s="470"/>
      <c r="I936" s="470"/>
    </row>
    <row r="937" spans="1:9">
      <c r="A937" s="469"/>
      <c r="B937" s="469"/>
      <c r="C937" s="469"/>
      <c r="D937" s="469"/>
      <c r="E937" s="469"/>
      <c r="F937" s="469"/>
      <c r="G937" s="470"/>
      <c r="H937" s="470"/>
      <c r="I937" s="470"/>
    </row>
    <row r="938" spans="1:9">
      <c r="A938" s="469"/>
      <c r="B938" s="469"/>
      <c r="C938" s="469"/>
      <c r="D938" s="469"/>
      <c r="E938" s="469"/>
      <c r="F938" s="469"/>
      <c r="G938" s="470"/>
      <c r="H938" s="470"/>
      <c r="I938" s="470"/>
    </row>
    <row r="939" spans="1:9">
      <c r="A939" s="473"/>
      <c r="B939" s="473"/>
      <c r="C939" s="473"/>
      <c r="D939" s="473"/>
      <c r="E939" s="469"/>
      <c r="F939" s="469"/>
      <c r="G939" s="470"/>
      <c r="H939" s="470"/>
      <c r="I939" s="470"/>
    </row>
    <row r="940" spans="1:9">
      <c r="A940" s="474"/>
      <c r="B940" s="474"/>
      <c r="C940" s="485"/>
      <c r="D940" s="485"/>
      <c r="E940" s="469"/>
      <c r="F940" s="469"/>
      <c r="G940" s="470"/>
      <c r="H940" s="470"/>
      <c r="I940" s="470"/>
    </row>
    <row r="941" spans="1:9">
      <c r="A941" s="474"/>
      <c r="B941" s="474"/>
      <c r="C941" s="485"/>
      <c r="D941" s="485"/>
      <c r="E941" s="469"/>
      <c r="F941" s="469"/>
      <c r="G941" s="470"/>
      <c r="H941" s="470"/>
      <c r="I941" s="470"/>
    </row>
    <row r="942" spans="1:9">
      <c r="A942" s="474"/>
      <c r="B942" s="474"/>
      <c r="C942" s="485"/>
      <c r="D942" s="485"/>
      <c r="E942" s="469"/>
      <c r="F942" s="469"/>
      <c r="G942" s="470"/>
      <c r="H942" s="470"/>
      <c r="I942" s="470"/>
    </row>
    <row r="943" spans="1:9">
      <c r="A943" s="474"/>
      <c r="B943" s="474"/>
      <c r="C943" s="485"/>
      <c r="D943" s="485"/>
      <c r="E943" s="469"/>
      <c r="F943" s="469"/>
      <c r="G943" s="470"/>
      <c r="H943" s="470"/>
      <c r="I943" s="470"/>
    </row>
    <row r="944" spans="1:9">
      <c r="A944" s="468"/>
      <c r="B944" s="468"/>
      <c r="C944" s="485"/>
      <c r="D944" s="485"/>
      <c r="E944" s="469"/>
      <c r="F944" s="469"/>
      <c r="G944" s="470"/>
      <c r="H944" s="470"/>
      <c r="I944" s="470"/>
    </row>
    <row r="945" spans="1:9">
      <c r="A945" s="468"/>
      <c r="B945" s="468"/>
      <c r="C945" s="485"/>
      <c r="D945" s="485"/>
      <c r="E945" s="469"/>
      <c r="F945" s="469"/>
      <c r="G945" s="470"/>
      <c r="H945" s="470"/>
      <c r="I945" s="470"/>
    </row>
    <row r="946" spans="1:9">
      <c r="A946" s="468"/>
      <c r="B946" s="468"/>
      <c r="C946" s="485"/>
      <c r="D946" s="485"/>
      <c r="E946" s="469"/>
      <c r="F946" s="469"/>
      <c r="G946" s="470"/>
      <c r="H946" s="470"/>
      <c r="I946" s="470"/>
    </row>
    <row r="947" spans="1:9">
      <c r="A947" s="468"/>
      <c r="B947" s="468"/>
      <c r="C947" s="485"/>
      <c r="D947" s="485"/>
      <c r="E947" s="469"/>
      <c r="F947" s="469"/>
      <c r="G947" s="470"/>
      <c r="H947" s="470"/>
      <c r="I947" s="470"/>
    </row>
    <row r="948" spans="1:9">
      <c r="A948" s="468"/>
      <c r="B948" s="468"/>
      <c r="C948" s="485"/>
      <c r="D948" s="485"/>
      <c r="E948" s="469"/>
      <c r="F948" s="469"/>
      <c r="G948" s="470"/>
      <c r="H948" s="470"/>
      <c r="I948" s="470"/>
    </row>
    <row r="949" spans="1:9">
      <c r="A949" s="468"/>
      <c r="B949" s="468"/>
      <c r="C949" s="485"/>
      <c r="D949" s="485"/>
      <c r="E949" s="469"/>
      <c r="F949" s="469"/>
      <c r="G949" s="470"/>
      <c r="H949" s="470"/>
      <c r="I949" s="470"/>
    </row>
    <row r="950" spans="1:9">
      <c r="A950" s="468"/>
      <c r="B950" s="468"/>
      <c r="C950" s="485"/>
      <c r="D950" s="485"/>
      <c r="E950" s="469"/>
      <c r="F950" s="469"/>
      <c r="G950" s="470"/>
      <c r="H950" s="470"/>
      <c r="I950" s="470"/>
    </row>
    <row r="951" spans="1:9">
      <c r="A951" s="468"/>
      <c r="B951" s="468"/>
      <c r="C951" s="485"/>
      <c r="D951" s="471"/>
      <c r="E951" s="472"/>
      <c r="F951" s="469"/>
      <c r="G951" s="470"/>
      <c r="H951" s="470"/>
      <c r="I951" s="470"/>
    </row>
    <row r="952" spans="1:9">
      <c r="A952" s="468"/>
      <c r="B952" s="468"/>
      <c r="C952" s="485"/>
      <c r="D952" s="485"/>
      <c r="E952" s="469"/>
      <c r="F952" s="469"/>
      <c r="G952" s="470"/>
      <c r="H952" s="470"/>
      <c r="I952" s="470"/>
    </row>
    <row r="953" spans="1:9">
      <c r="A953" s="468"/>
      <c r="B953" s="468"/>
      <c r="C953" s="485"/>
      <c r="D953" s="485"/>
      <c r="E953" s="469"/>
      <c r="F953" s="469"/>
      <c r="G953" s="470"/>
      <c r="H953" s="470"/>
      <c r="I953" s="470"/>
    </row>
    <row r="954" spans="1:9">
      <c r="A954" s="469"/>
      <c r="B954" s="469"/>
      <c r="C954" s="469"/>
      <c r="D954" s="469"/>
      <c r="E954" s="469"/>
      <c r="F954" s="469"/>
      <c r="G954" s="470"/>
      <c r="H954" s="470"/>
      <c r="I954" s="470"/>
    </row>
    <row r="955" spans="1:9">
      <c r="A955" s="469"/>
      <c r="B955" s="469"/>
      <c r="C955" s="469"/>
      <c r="D955" s="469"/>
      <c r="E955" s="469"/>
      <c r="F955" s="469"/>
      <c r="G955" s="470"/>
      <c r="H955" s="470"/>
      <c r="I955" s="470"/>
    </row>
    <row r="956" spans="1:9">
      <c r="A956" s="469"/>
      <c r="B956" s="469"/>
      <c r="C956" s="469"/>
      <c r="D956" s="469"/>
      <c r="E956" s="469"/>
      <c r="F956" s="469"/>
      <c r="G956" s="470"/>
      <c r="H956" s="470"/>
      <c r="I956" s="470"/>
    </row>
    <row r="957" spans="1:9">
      <c r="A957" s="473"/>
      <c r="B957" s="472"/>
      <c r="C957" s="469"/>
      <c r="D957" s="469"/>
      <c r="E957" s="469"/>
      <c r="F957" s="469"/>
      <c r="G957" s="470"/>
      <c r="H957" s="470"/>
      <c r="I957" s="470"/>
    </row>
    <row r="958" spans="1:9">
      <c r="A958" s="474"/>
      <c r="B958" s="472"/>
      <c r="C958" s="469"/>
      <c r="D958" s="469"/>
      <c r="E958" s="469"/>
      <c r="F958" s="469"/>
      <c r="G958" s="470"/>
      <c r="H958" s="470"/>
      <c r="I958" s="470"/>
    </row>
    <row r="959" spans="1:9">
      <c r="A959" s="474"/>
      <c r="B959" s="472"/>
      <c r="C959" s="469"/>
      <c r="D959" s="469"/>
      <c r="E959" s="469"/>
      <c r="F959" s="469"/>
      <c r="G959" s="470"/>
      <c r="H959" s="470"/>
      <c r="I959" s="470"/>
    </row>
    <row r="960" spans="1:9">
      <c r="A960" s="474"/>
      <c r="B960" s="472"/>
      <c r="C960" s="469"/>
      <c r="D960" s="469"/>
      <c r="E960" s="469"/>
      <c r="F960" s="469"/>
      <c r="G960" s="470"/>
      <c r="H960" s="470"/>
      <c r="I960" s="470"/>
    </row>
    <row r="961" spans="1:9">
      <c r="A961" s="474"/>
      <c r="B961" s="472"/>
      <c r="C961" s="469"/>
      <c r="D961" s="469"/>
      <c r="E961" s="469"/>
      <c r="F961" s="469"/>
      <c r="G961" s="470"/>
      <c r="H961" s="470"/>
      <c r="I961" s="470"/>
    </row>
    <row r="962" spans="1:9">
      <c r="A962" s="474"/>
      <c r="B962" s="472"/>
      <c r="C962" s="469"/>
      <c r="D962" s="469"/>
      <c r="E962" s="469"/>
      <c r="F962" s="469"/>
      <c r="G962" s="470"/>
      <c r="H962" s="470"/>
      <c r="I962" s="470"/>
    </row>
    <row r="963" spans="1:9">
      <c r="A963" s="474"/>
      <c r="B963" s="472"/>
      <c r="C963" s="469"/>
      <c r="D963" s="469"/>
      <c r="E963" s="469"/>
      <c r="F963" s="469"/>
      <c r="G963" s="470"/>
      <c r="H963" s="470"/>
      <c r="I963" s="470"/>
    </row>
    <row r="964" spans="1:9">
      <c r="A964" s="474"/>
      <c r="B964" s="472"/>
      <c r="C964" s="469"/>
      <c r="D964" s="469"/>
      <c r="E964" s="469"/>
      <c r="F964" s="469"/>
      <c r="G964" s="470"/>
      <c r="H964" s="470"/>
      <c r="I964" s="470"/>
    </row>
    <row r="965" spans="1:9">
      <c r="A965" s="474"/>
      <c r="B965" s="472"/>
      <c r="C965" s="469"/>
      <c r="D965" s="469"/>
      <c r="E965" s="469"/>
      <c r="F965" s="469"/>
      <c r="G965" s="470"/>
      <c r="H965" s="470"/>
      <c r="I965" s="470"/>
    </row>
    <row r="966" spans="1:9">
      <c r="A966" s="474"/>
      <c r="B966" s="472"/>
      <c r="C966" s="469"/>
      <c r="D966" s="469"/>
      <c r="E966" s="469"/>
      <c r="F966" s="469"/>
      <c r="G966" s="470"/>
      <c r="H966" s="470"/>
      <c r="I966" s="470"/>
    </row>
    <row r="967" spans="1:9">
      <c r="A967" s="474"/>
      <c r="B967" s="472"/>
      <c r="C967" s="469"/>
      <c r="D967" s="469"/>
      <c r="E967" s="469"/>
      <c r="F967" s="469"/>
      <c r="G967" s="470"/>
      <c r="H967" s="470"/>
      <c r="I967" s="470"/>
    </row>
    <row r="968" spans="1:9">
      <c r="A968" s="474"/>
      <c r="B968" s="472"/>
      <c r="C968" s="469"/>
      <c r="D968" s="469"/>
      <c r="E968" s="469"/>
      <c r="F968" s="469"/>
      <c r="G968" s="470"/>
      <c r="H968" s="470"/>
      <c r="I968" s="470"/>
    </row>
    <row r="969" spans="1:9">
      <c r="A969" s="474"/>
      <c r="B969" s="472"/>
      <c r="C969" s="469"/>
      <c r="D969" s="469"/>
      <c r="E969" s="469"/>
      <c r="F969" s="469"/>
      <c r="G969" s="470"/>
      <c r="H969" s="470"/>
      <c r="I969" s="470"/>
    </row>
    <row r="970" spans="1:9">
      <c r="A970" s="474"/>
      <c r="B970" s="472"/>
      <c r="C970" s="469"/>
      <c r="D970" s="469"/>
      <c r="E970" s="469"/>
      <c r="F970" s="469"/>
      <c r="G970" s="470"/>
      <c r="H970" s="470"/>
      <c r="I970" s="470"/>
    </row>
    <row r="971" spans="1:9">
      <c r="A971" s="474"/>
      <c r="B971" s="472"/>
      <c r="C971" s="469"/>
      <c r="D971" s="469"/>
      <c r="E971" s="469"/>
      <c r="F971" s="469"/>
      <c r="G971" s="470"/>
      <c r="H971" s="470"/>
      <c r="I971" s="470"/>
    </row>
    <row r="972" spans="1:9">
      <c r="A972" s="474"/>
      <c r="B972" s="472"/>
      <c r="C972" s="469"/>
      <c r="D972" s="469"/>
      <c r="E972" s="469"/>
      <c r="F972" s="469"/>
      <c r="G972" s="470"/>
      <c r="H972" s="470"/>
      <c r="I972" s="470"/>
    </row>
    <row r="973" spans="1:9">
      <c r="A973" s="474"/>
      <c r="B973" s="472"/>
      <c r="C973" s="469"/>
      <c r="D973" s="469"/>
      <c r="E973" s="469"/>
      <c r="F973" s="469"/>
      <c r="G973" s="470"/>
      <c r="H973" s="470"/>
      <c r="I973" s="470"/>
    </row>
    <row r="974" spans="1:9">
      <c r="A974" s="474"/>
      <c r="B974" s="472"/>
      <c r="C974" s="469"/>
      <c r="D974" s="469"/>
      <c r="E974" s="469"/>
      <c r="F974" s="469"/>
      <c r="G974" s="470"/>
      <c r="H974" s="470"/>
      <c r="I974" s="470"/>
    </row>
    <row r="975" spans="1:9">
      <c r="A975" s="474"/>
      <c r="B975" s="472"/>
      <c r="C975" s="469"/>
      <c r="D975" s="469"/>
      <c r="E975" s="469"/>
      <c r="F975" s="469"/>
      <c r="G975" s="470"/>
      <c r="H975" s="470"/>
      <c r="I975" s="470"/>
    </row>
    <row r="976" spans="1:9">
      <c r="A976" s="468"/>
      <c r="B976" s="472"/>
      <c r="C976" s="469"/>
      <c r="D976" s="469"/>
      <c r="E976" s="469"/>
      <c r="F976" s="469"/>
      <c r="G976" s="470"/>
      <c r="H976" s="470"/>
      <c r="I976" s="470"/>
    </row>
    <row r="977" spans="1:9">
      <c r="A977" s="468"/>
      <c r="B977" s="472"/>
      <c r="C977" s="469"/>
      <c r="D977" s="469"/>
      <c r="E977" s="469"/>
      <c r="F977" s="469"/>
      <c r="G977" s="470"/>
      <c r="H977" s="470"/>
      <c r="I977" s="470"/>
    </row>
    <row r="978" spans="1:9">
      <c r="A978" s="468"/>
      <c r="B978" s="472"/>
      <c r="C978" s="472"/>
      <c r="D978" s="469"/>
      <c r="E978" s="469"/>
      <c r="F978" s="469"/>
      <c r="G978" s="470"/>
      <c r="H978" s="470"/>
      <c r="I978" s="470"/>
    </row>
    <row r="979" spans="1:9">
      <c r="A979" s="471"/>
      <c r="B979" s="472"/>
      <c r="C979" s="469"/>
      <c r="D979" s="469"/>
      <c r="E979" s="469"/>
      <c r="F979" s="469"/>
      <c r="G979" s="470"/>
      <c r="H979" s="470"/>
      <c r="I979" s="470"/>
    </row>
    <row r="980" spans="1:9">
      <c r="A980" s="480"/>
      <c r="B980" s="471"/>
      <c r="C980" s="469"/>
      <c r="D980" s="469"/>
      <c r="E980" s="469"/>
      <c r="F980" s="469"/>
      <c r="G980" s="470"/>
      <c r="H980" s="470"/>
      <c r="I980" s="470"/>
    </row>
    <row r="981" spans="1:9">
      <c r="A981" s="469"/>
      <c r="B981" s="469"/>
      <c r="C981" s="469"/>
      <c r="D981" s="469"/>
      <c r="E981" s="469"/>
      <c r="F981" s="469"/>
      <c r="G981" s="470"/>
      <c r="H981" s="470"/>
      <c r="I981" s="470"/>
    </row>
    <row r="982" spans="1:9">
      <c r="A982" s="469"/>
      <c r="B982" s="469"/>
      <c r="C982" s="469"/>
      <c r="D982" s="469"/>
      <c r="E982" s="469"/>
      <c r="F982" s="469"/>
      <c r="G982" s="470"/>
      <c r="H982" s="470"/>
      <c r="I982" s="470"/>
    </row>
    <row r="983" spans="1:9">
      <c r="A983" s="469"/>
      <c r="B983" s="469"/>
      <c r="C983" s="469"/>
      <c r="D983" s="469"/>
      <c r="E983" s="469"/>
      <c r="F983" s="469"/>
      <c r="G983" s="470"/>
      <c r="H983" s="470"/>
      <c r="I983" s="470"/>
    </row>
    <row r="984" spans="1:9">
      <c r="A984" s="473"/>
      <c r="B984" s="472"/>
      <c r="C984" s="469"/>
      <c r="D984" s="469"/>
      <c r="E984" s="469"/>
      <c r="F984" s="469"/>
      <c r="G984" s="470"/>
      <c r="H984" s="470"/>
      <c r="I984" s="470"/>
    </row>
    <row r="985" spans="1:9">
      <c r="A985" s="474"/>
      <c r="B985" s="472"/>
      <c r="C985" s="469"/>
      <c r="D985" s="469"/>
      <c r="E985" s="469"/>
      <c r="F985" s="469"/>
      <c r="G985" s="470"/>
      <c r="H985" s="470"/>
      <c r="I985" s="470"/>
    </row>
    <row r="986" spans="1:9">
      <c r="A986" s="471"/>
      <c r="B986" s="472"/>
      <c r="C986" s="469"/>
      <c r="D986" s="469"/>
      <c r="E986" s="469"/>
      <c r="F986" s="469"/>
      <c r="G986" s="470"/>
      <c r="H986" s="470"/>
      <c r="I986" s="470"/>
    </row>
    <row r="987" spans="1:9">
      <c r="A987" s="469"/>
      <c r="B987" s="469"/>
      <c r="C987" s="469"/>
      <c r="D987" s="469"/>
      <c r="E987" s="469"/>
      <c r="F987" s="469"/>
      <c r="G987" s="470"/>
      <c r="H987" s="470"/>
      <c r="I987" s="470"/>
    </row>
    <row r="988" spans="1:9">
      <c r="A988" s="469"/>
      <c r="B988" s="469"/>
      <c r="C988" s="469"/>
      <c r="D988" s="469"/>
      <c r="E988" s="469"/>
      <c r="F988" s="469"/>
      <c r="G988" s="470"/>
      <c r="H988" s="470"/>
      <c r="I988" s="470"/>
    </row>
    <row r="989" spans="1:9" ht="15.6">
      <c r="A989" s="492"/>
      <c r="B989" s="492"/>
      <c r="C989" s="492"/>
      <c r="D989" s="492"/>
      <c r="E989" s="492"/>
      <c r="F989" s="470"/>
      <c r="G989" s="470"/>
      <c r="H989" s="470"/>
      <c r="I989" s="470"/>
    </row>
    <row r="990" spans="1:9">
      <c r="A990" s="469"/>
      <c r="B990" s="469"/>
      <c r="C990" s="470"/>
      <c r="D990" s="470"/>
      <c r="E990" s="470"/>
      <c r="F990" s="470"/>
      <c r="G990" s="470"/>
      <c r="H990" s="470"/>
      <c r="I990" s="470"/>
    </row>
    <row r="991" spans="1:9">
      <c r="A991" s="480"/>
      <c r="B991" s="469"/>
      <c r="C991" s="470"/>
      <c r="D991" s="470"/>
      <c r="E991" s="470"/>
      <c r="F991" s="470"/>
      <c r="G991" s="470"/>
      <c r="H991" s="470"/>
      <c r="I991" s="470"/>
    </row>
    <row r="992" spans="1:9">
      <c r="A992" s="469"/>
      <c r="B992" s="469"/>
      <c r="C992" s="470"/>
      <c r="D992" s="470"/>
      <c r="E992" s="470"/>
      <c r="F992" s="470"/>
      <c r="G992" s="470"/>
      <c r="H992" s="470"/>
      <c r="I992" s="470"/>
    </row>
    <row r="993" spans="1:9">
      <c r="A993" s="470"/>
      <c r="B993" s="470"/>
      <c r="C993" s="470"/>
      <c r="D993" s="470"/>
      <c r="E993" s="470"/>
      <c r="F993" s="470"/>
      <c r="G993" s="470"/>
      <c r="H993" s="470"/>
      <c r="I993" s="470"/>
    </row>
    <row r="994" spans="1:9">
      <c r="A994" s="470"/>
      <c r="B994" s="470"/>
      <c r="C994" s="493"/>
      <c r="D994" s="493"/>
      <c r="E994" s="470"/>
      <c r="F994" s="470"/>
      <c r="G994" s="470"/>
      <c r="H994" s="470"/>
      <c r="I994" s="470"/>
    </row>
    <row r="995" spans="1:9">
      <c r="A995" s="470"/>
      <c r="B995" s="470"/>
      <c r="C995" s="493"/>
      <c r="D995" s="493"/>
      <c r="E995" s="470"/>
      <c r="F995" s="470"/>
      <c r="G995" s="470"/>
      <c r="H995" s="470"/>
      <c r="I995" s="470"/>
    </row>
    <row r="996" spans="1:9">
      <c r="A996" s="470"/>
      <c r="B996" s="470"/>
      <c r="C996" s="485"/>
      <c r="D996" s="485"/>
      <c r="E996" s="470"/>
      <c r="F996" s="470"/>
      <c r="G996" s="470"/>
      <c r="H996" s="470"/>
      <c r="I996" s="470"/>
    </row>
    <row r="997" spans="1:9">
      <c r="A997" s="493"/>
      <c r="B997" s="493"/>
      <c r="C997" s="485"/>
      <c r="D997" s="485"/>
      <c r="E997" s="470"/>
      <c r="F997" s="470"/>
      <c r="G997" s="470"/>
      <c r="H997" s="470"/>
      <c r="I997" s="470"/>
    </row>
    <row r="998" spans="1:9">
      <c r="A998" s="493"/>
      <c r="B998" s="493"/>
      <c r="C998" s="470"/>
      <c r="D998" s="470"/>
      <c r="E998" s="470"/>
      <c r="F998" s="470"/>
      <c r="G998" s="470"/>
      <c r="H998" s="470"/>
      <c r="I998" s="470"/>
    </row>
    <row r="999" spans="1:9">
      <c r="A999" s="485"/>
      <c r="B999" s="485"/>
      <c r="C999" s="470"/>
      <c r="D999" s="470"/>
      <c r="E999" s="470"/>
      <c r="F999" s="470"/>
      <c r="G999" s="470"/>
      <c r="H999" s="470"/>
      <c r="I999" s="470"/>
    </row>
    <row r="1000" spans="1:9">
      <c r="A1000" s="485"/>
      <c r="B1000" s="485"/>
      <c r="C1000" s="470"/>
      <c r="D1000" s="470"/>
      <c r="E1000" s="470"/>
      <c r="F1000" s="470"/>
      <c r="G1000" s="470"/>
      <c r="H1000" s="470"/>
      <c r="I1000" s="470"/>
    </row>
    <row r="1001" spans="1:9">
      <c r="A1001" s="470"/>
      <c r="B1001" s="470"/>
      <c r="C1001" s="470"/>
      <c r="D1001" s="470"/>
      <c r="E1001" s="470"/>
      <c r="F1001" s="470"/>
      <c r="G1001" s="470"/>
      <c r="H1001" s="470"/>
      <c r="I1001" s="470"/>
    </row>
    <row r="1002" spans="1:9">
      <c r="A1002" s="470"/>
      <c r="B1002" s="470"/>
      <c r="C1002" s="470"/>
      <c r="D1002" s="470"/>
      <c r="E1002" s="470"/>
      <c r="F1002" s="470"/>
      <c r="G1002" s="470"/>
      <c r="H1002" s="470"/>
      <c r="I1002" s="470"/>
    </row>
    <row r="1003" spans="1:9">
      <c r="A1003" s="470"/>
      <c r="B1003" s="470"/>
      <c r="C1003" s="470"/>
      <c r="D1003" s="470"/>
      <c r="E1003" s="470"/>
      <c r="F1003" s="470"/>
      <c r="G1003" s="470"/>
      <c r="H1003" s="470"/>
      <c r="I1003" s="470"/>
    </row>
    <row r="1004" spans="1:9">
      <c r="A1004" s="470"/>
      <c r="B1004" s="470"/>
      <c r="C1004" s="470"/>
      <c r="D1004" s="470"/>
      <c r="E1004" s="470"/>
      <c r="F1004" s="470"/>
      <c r="G1004" s="470"/>
      <c r="H1004" s="470"/>
      <c r="I1004" s="470"/>
    </row>
    <row r="1005" spans="1:9">
      <c r="A1005" s="470"/>
      <c r="B1005" s="470"/>
      <c r="C1005" s="470"/>
      <c r="D1005" s="470"/>
      <c r="E1005" s="470"/>
      <c r="F1005" s="470"/>
      <c r="G1005" s="470"/>
      <c r="H1005" s="470"/>
      <c r="I1005" s="470"/>
    </row>
    <row r="1006" spans="1:9">
      <c r="A1006" s="470"/>
      <c r="B1006" s="470"/>
      <c r="C1006" s="470"/>
      <c r="D1006" s="470"/>
      <c r="E1006" s="470"/>
      <c r="F1006" s="470"/>
      <c r="G1006" s="470"/>
      <c r="H1006" s="470"/>
      <c r="I1006" s="470"/>
    </row>
    <row r="1007" spans="1:9">
      <c r="A1007" s="470"/>
      <c r="B1007" s="470"/>
      <c r="C1007" s="470"/>
      <c r="D1007" s="470"/>
      <c r="E1007" s="470"/>
      <c r="F1007" s="470"/>
      <c r="G1007" s="470"/>
      <c r="H1007" s="470"/>
      <c r="I1007" s="470"/>
    </row>
    <row r="1008" spans="1:9">
      <c r="A1008" s="470"/>
      <c r="B1008" s="470"/>
      <c r="C1008" s="470"/>
      <c r="D1008" s="470"/>
      <c r="E1008" s="470"/>
      <c r="F1008" s="470"/>
      <c r="G1008" s="470"/>
      <c r="H1008" s="470"/>
      <c r="I1008" s="470"/>
    </row>
    <row r="1009" spans="1:9">
      <c r="A1009" s="470"/>
      <c r="B1009" s="470"/>
      <c r="C1009" s="470"/>
      <c r="D1009" s="470"/>
      <c r="E1009" s="470"/>
      <c r="F1009" s="470"/>
      <c r="G1009" s="470"/>
      <c r="H1009" s="470"/>
      <c r="I1009" s="470"/>
    </row>
    <row r="1010" spans="1:9">
      <c r="A1010" s="470"/>
      <c r="B1010" s="470"/>
      <c r="C1010" s="470"/>
      <c r="D1010" s="470"/>
      <c r="E1010" s="470"/>
      <c r="F1010" s="470"/>
      <c r="G1010" s="470"/>
      <c r="H1010" s="470"/>
      <c r="I1010" s="470"/>
    </row>
    <row r="1011" spans="1:9">
      <c r="A1011" s="470"/>
      <c r="B1011" s="470"/>
      <c r="C1011" s="470"/>
      <c r="D1011" s="470"/>
      <c r="E1011" s="470"/>
      <c r="F1011" s="470"/>
      <c r="G1011" s="470"/>
      <c r="H1011" s="470"/>
      <c r="I1011" s="470"/>
    </row>
    <row r="1012" spans="1:9">
      <c r="A1012" s="470"/>
      <c r="B1012" s="470"/>
      <c r="C1012" s="470"/>
      <c r="D1012" s="470"/>
      <c r="E1012" s="470"/>
      <c r="F1012" s="470"/>
      <c r="G1012" s="470"/>
      <c r="H1012" s="470"/>
      <c r="I1012" s="470"/>
    </row>
    <row r="1013" spans="1:9">
      <c r="A1013" s="470"/>
      <c r="B1013" s="470"/>
      <c r="C1013" s="470"/>
      <c r="D1013" s="470"/>
      <c r="E1013" s="470"/>
      <c r="F1013" s="470"/>
      <c r="G1013" s="470"/>
      <c r="H1013" s="470"/>
      <c r="I1013" s="470"/>
    </row>
    <row r="1014" spans="1:9">
      <c r="A1014" s="470"/>
      <c r="B1014" s="470"/>
      <c r="C1014" s="470"/>
      <c r="D1014" s="470"/>
      <c r="E1014" s="470"/>
      <c r="F1014" s="470"/>
      <c r="G1014" s="470"/>
      <c r="H1014" s="470"/>
      <c r="I1014" s="470"/>
    </row>
    <row r="1015" spans="1:9">
      <c r="A1015" s="470"/>
      <c r="B1015" s="470"/>
      <c r="C1015" s="470"/>
      <c r="D1015" s="470"/>
      <c r="E1015" s="470"/>
      <c r="F1015" s="470"/>
      <c r="G1015" s="470"/>
      <c r="H1015" s="470"/>
      <c r="I1015" s="470"/>
    </row>
    <row r="1016" spans="1:9">
      <c r="A1016" s="470"/>
      <c r="B1016" s="470"/>
      <c r="C1016" s="470"/>
      <c r="D1016" s="470"/>
      <c r="E1016" s="470"/>
      <c r="F1016" s="470"/>
      <c r="G1016" s="470"/>
      <c r="H1016" s="470"/>
      <c r="I1016" s="470"/>
    </row>
    <row r="1017" spans="1:9">
      <c r="A1017" s="470"/>
      <c r="B1017" s="470"/>
      <c r="C1017" s="480"/>
      <c r="D1017" s="480"/>
      <c r="E1017" s="480"/>
      <c r="F1017" s="480"/>
      <c r="G1017" s="470"/>
      <c r="H1017" s="470"/>
      <c r="I1017" s="470"/>
    </row>
    <row r="1018" spans="1:9">
      <c r="A1018" s="494"/>
      <c r="B1018" s="470"/>
      <c r="C1018" s="487"/>
      <c r="D1018" s="487"/>
      <c r="E1018" s="487"/>
      <c r="F1018" s="487"/>
      <c r="G1018" s="470"/>
      <c r="H1018" s="470"/>
      <c r="I1018" s="470"/>
    </row>
    <row r="1019" spans="1:9">
      <c r="A1019" s="470"/>
      <c r="B1019" s="470"/>
      <c r="C1019" s="474"/>
      <c r="D1019" s="474"/>
      <c r="E1019" s="474"/>
      <c r="F1019" s="474"/>
      <c r="G1019" s="470"/>
      <c r="H1019" s="470"/>
      <c r="I1019" s="470"/>
    </row>
    <row r="1020" spans="1:9">
      <c r="A1020" s="480"/>
      <c r="B1020" s="480"/>
      <c r="C1020" s="474"/>
      <c r="D1020" s="474"/>
      <c r="E1020" s="474"/>
      <c r="F1020" s="474"/>
      <c r="G1020" s="470"/>
      <c r="H1020" s="470"/>
      <c r="I1020" s="470"/>
    </row>
    <row r="1021" spans="1:9">
      <c r="A1021" s="487"/>
      <c r="B1021" s="487"/>
      <c r="C1021" s="474"/>
      <c r="D1021" s="474"/>
      <c r="E1021" s="474"/>
      <c r="F1021" s="474"/>
      <c r="G1021" s="470"/>
      <c r="H1021" s="470"/>
      <c r="I1021" s="470"/>
    </row>
    <row r="1022" spans="1:9">
      <c r="A1022" s="474"/>
      <c r="B1022" s="474"/>
      <c r="C1022" s="474"/>
      <c r="D1022" s="474"/>
      <c r="E1022" s="474"/>
      <c r="F1022" s="474"/>
      <c r="G1022" s="470"/>
      <c r="H1022" s="470"/>
      <c r="I1022" s="470"/>
    </row>
    <row r="1023" spans="1:9">
      <c r="A1023" s="474"/>
      <c r="B1023" s="474"/>
      <c r="C1023" s="474"/>
      <c r="D1023" s="474"/>
      <c r="E1023" s="474"/>
      <c r="F1023" s="474"/>
      <c r="G1023" s="470"/>
      <c r="H1023" s="470"/>
      <c r="I1023" s="470"/>
    </row>
    <row r="1024" spans="1:9">
      <c r="A1024" s="474"/>
      <c r="B1024" s="474"/>
      <c r="C1024" s="474"/>
      <c r="D1024" s="474"/>
      <c r="E1024" s="474"/>
      <c r="F1024" s="474"/>
      <c r="G1024" s="470"/>
      <c r="H1024" s="470"/>
      <c r="I1024" s="470"/>
    </row>
    <row r="1025" spans="1:9">
      <c r="A1025" s="474"/>
      <c r="B1025" s="474"/>
      <c r="C1025" s="474"/>
      <c r="D1025" s="474"/>
      <c r="E1025" s="474"/>
      <c r="F1025" s="474"/>
      <c r="G1025" s="470"/>
      <c r="H1025" s="470"/>
      <c r="I1025" s="470"/>
    </row>
    <row r="1026" spans="1:9">
      <c r="A1026" s="474"/>
      <c r="B1026" s="474"/>
      <c r="C1026" s="474"/>
      <c r="D1026" s="474"/>
      <c r="E1026" s="474"/>
      <c r="F1026" s="474"/>
      <c r="G1026" s="470"/>
      <c r="H1026" s="470"/>
      <c r="I1026" s="470"/>
    </row>
    <row r="1027" spans="1:9">
      <c r="A1027" s="474"/>
      <c r="B1027" s="474"/>
      <c r="C1027" s="474"/>
      <c r="D1027" s="474"/>
      <c r="E1027" s="474"/>
      <c r="F1027" s="474"/>
      <c r="G1027" s="470"/>
      <c r="H1027" s="470"/>
      <c r="I1027" s="470"/>
    </row>
    <row r="1028" spans="1:9">
      <c r="A1028" s="474"/>
      <c r="B1028" s="474"/>
      <c r="C1028" s="474"/>
      <c r="D1028" s="474"/>
      <c r="E1028" s="474"/>
      <c r="F1028" s="474"/>
      <c r="G1028" s="470"/>
      <c r="H1028" s="470"/>
      <c r="I1028" s="470"/>
    </row>
    <row r="1029" spans="1:9">
      <c r="A1029" s="474"/>
      <c r="B1029" s="474"/>
      <c r="C1029" s="474"/>
      <c r="D1029" s="474"/>
      <c r="E1029" s="474"/>
      <c r="F1029" s="474"/>
      <c r="G1029" s="470"/>
      <c r="H1029" s="470"/>
      <c r="I1029" s="470"/>
    </row>
    <row r="1030" spans="1:9">
      <c r="A1030" s="474"/>
      <c r="B1030" s="474"/>
      <c r="C1030" s="474"/>
      <c r="D1030" s="474"/>
      <c r="E1030" s="474"/>
      <c r="F1030" s="474"/>
      <c r="G1030" s="470"/>
      <c r="H1030" s="470"/>
      <c r="I1030" s="470"/>
    </row>
    <row r="1031" spans="1:9">
      <c r="A1031" s="474"/>
      <c r="B1031" s="474"/>
      <c r="C1031" s="474"/>
      <c r="D1031" s="474"/>
      <c r="E1031" s="474"/>
      <c r="F1031" s="474"/>
      <c r="G1031" s="470"/>
      <c r="H1031" s="470"/>
      <c r="I1031" s="470"/>
    </row>
    <row r="1032" spans="1:9">
      <c r="A1032" s="474"/>
      <c r="B1032" s="474"/>
      <c r="C1032" s="474"/>
      <c r="D1032" s="474"/>
      <c r="E1032" s="474"/>
      <c r="F1032" s="474"/>
      <c r="G1032" s="470"/>
      <c r="H1032" s="470"/>
      <c r="I1032" s="470"/>
    </row>
    <row r="1033" spans="1:9">
      <c r="A1033" s="474"/>
      <c r="B1033" s="474"/>
      <c r="C1033" s="474"/>
      <c r="D1033" s="474"/>
      <c r="E1033" s="474"/>
      <c r="F1033" s="474"/>
      <c r="G1033" s="470"/>
      <c r="H1033" s="470"/>
      <c r="I1033" s="470"/>
    </row>
    <row r="1034" spans="1:9">
      <c r="A1034" s="474"/>
      <c r="B1034" s="474"/>
      <c r="C1034" s="474"/>
      <c r="D1034" s="474"/>
      <c r="E1034" s="474"/>
      <c r="F1034" s="474"/>
      <c r="G1034" s="470"/>
      <c r="H1034" s="470"/>
      <c r="I1034" s="470"/>
    </row>
    <row r="1035" spans="1:9">
      <c r="A1035" s="474"/>
      <c r="B1035" s="474"/>
      <c r="C1035" s="474"/>
      <c r="D1035" s="474"/>
      <c r="E1035" s="474"/>
      <c r="F1035" s="474"/>
      <c r="G1035" s="470"/>
      <c r="H1035" s="470"/>
      <c r="I1035" s="470"/>
    </row>
    <row r="1036" spans="1:9">
      <c r="A1036" s="474"/>
      <c r="B1036" s="474"/>
      <c r="C1036" s="474"/>
      <c r="D1036" s="474"/>
      <c r="E1036" s="474"/>
      <c r="F1036" s="474"/>
      <c r="G1036" s="470"/>
      <c r="H1036" s="470"/>
      <c r="I1036" s="470"/>
    </row>
    <row r="1037" spans="1:9">
      <c r="A1037" s="474"/>
      <c r="B1037" s="474"/>
      <c r="C1037" s="474"/>
      <c r="D1037" s="474"/>
      <c r="E1037" s="474"/>
      <c r="F1037" s="474"/>
      <c r="G1037" s="470"/>
      <c r="H1037" s="470"/>
      <c r="I1037" s="470"/>
    </row>
    <row r="1038" spans="1:9">
      <c r="A1038" s="474"/>
      <c r="B1038" s="474"/>
      <c r="C1038" s="474"/>
      <c r="D1038" s="474"/>
      <c r="E1038" s="474"/>
      <c r="F1038" s="474"/>
      <c r="G1038" s="470"/>
      <c r="H1038" s="470"/>
      <c r="I1038" s="470"/>
    </row>
    <row r="1039" spans="1:9">
      <c r="A1039" s="474"/>
      <c r="B1039" s="474"/>
      <c r="C1039" s="474"/>
      <c r="D1039" s="474"/>
      <c r="E1039" s="474"/>
      <c r="F1039" s="474"/>
      <c r="G1039" s="470"/>
      <c r="H1039" s="470"/>
      <c r="I1039" s="470"/>
    </row>
    <row r="1040" spans="1:9">
      <c r="A1040" s="474"/>
      <c r="B1040" s="474"/>
      <c r="C1040" s="474"/>
      <c r="D1040" s="474"/>
      <c r="E1040" s="474"/>
      <c r="F1040" s="474"/>
      <c r="G1040" s="470"/>
      <c r="H1040" s="470"/>
      <c r="I1040" s="470"/>
    </row>
    <row r="1041" spans="1:9">
      <c r="A1041" s="474"/>
      <c r="B1041" s="474"/>
      <c r="C1041" s="474"/>
      <c r="D1041" s="474"/>
      <c r="E1041" s="474"/>
      <c r="F1041" s="474"/>
      <c r="G1041" s="470"/>
      <c r="H1041" s="470"/>
      <c r="I1041" s="470"/>
    </row>
    <row r="1042" spans="1:9">
      <c r="A1042" s="474"/>
      <c r="B1042" s="474"/>
      <c r="C1042" s="474"/>
      <c r="D1042" s="474"/>
      <c r="E1042" s="474"/>
      <c r="F1042" s="474"/>
      <c r="G1042" s="470"/>
      <c r="H1042" s="470"/>
      <c r="I1042" s="470"/>
    </row>
    <row r="1043" spans="1:9">
      <c r="A1043" s="474"/>
      <c r="B1043" s="474"/>
      <c r="C1043" s="474"/>
      <c r="D1043" s="474"/>
      <c r="E1043" s="474"/>
      <c r="F1043" s="474"/>
      <c r="G1043" s="470"/>
      <c r="H1043" s="470"/>
      <c r="I1043" s="470"/>
    </row>
    <row r="1044" spans="1:9">
      <c r="A1044" s="474"/>
      <c r="B1044" s="474"/>
      <c r="C1044" s="474"/>
      <c r="D1044" s="474"/>
      <c r="E1044" s="474"/>
      <c r="F1044" s="474"/>
      <c r="G1044" s="470"/>
      <c r="H1044" s="470"/>
      <c r="I1044" s="470"/>
    </row>
    <row r="1045" spans="1:9">
      <c r="A1045" s="474"/>
      <c r="B1045" s="474"/>
      <c r="C1045" s="474"/>
      <c r="D1045" s="474"/>
      <c r="E1045" s="474"/>
      <c r="F1045" s="474"/>
      <c r="G1045" s="470"/>
      <c r="H1045" s="470"/>
      <c r="I1045" s="470"/>
    </row>
    <row r="1046" spans="1:9">
      <c r="A1046" s="474"/>
      <c r="B1046" s="474"/>
      <c r="C1046" s="474"/>
      <c r="D1046" s="474"/>
      <c r="E1046" s="474"/>
      <c r="F1046" s="474"/>
      <c r="G1046" s="470"/>
      <c r="H1046" s="470"/>
      <c r="I1046" s="470"/>
    </row>
    <row r="1047" spans="1:9">
      <c r="A1047" s="474"/>
      <c r="B1047" s="474"/>
      <c r="C1047" s="474"/>
      <c r="D1047" s="474"/>
      <c r="E1047" s="474"/>
      <c r="F1047" s="474"/>
      <c r="G1047" s="470"/>
      <c r="H1047" s="470"/>
      <c r="I1047" s="470"/>
    </row>
    <row r="1048" spans="1:9">
      <c r="A1048" s="474"/>
      <c r="B1048" s="474"/>
      <c r="C1048" s="474"/>
      <c r="D1048" s="474"/>
      <c r="E1048" s="474"/>
      <c r="F1048" s="474"/>
      <c r="G1048" s="470"/>
      <c r="H1048" s="470"/>
      <c r="I1048" s="470"/>
    </row>
    <row r="1049" spans="1:9">
      <c r="A1049" s="474"/>
      <c r="B1049" s="474"/>
      <c r="C1049" s="474"/>
      <c r="D1049" s="474"/>
      <c r="E1049" s="474"/>
      <c r="F1049" s="474"/>
      <c r="G1049" s="470"/>
      <c r="H1049" s="470"/>
      <c r="I1049" s="470"/>
    </row>
    <row r="1050" spans="1:9">
      <c r="A1050" s="474"/>
      <c r="B1050" s="474"/>
      <c r="C1050" s="474"/>
      <c r="D1050" s="474"/>
      <c r="E1050" s="474"/>
      <c r="F1050" s="474"/>
      <c r="G1050" s="470"/>
      <c r="H1050" s="470"/>
      <c r="I1050" s="470"/>
    </row>
    <row r="1051" spans="1:9">
      <c r="A1051" s="474"/>
      <c r="B1051" s="474"/>
      <c r="C1051" s="474"/>
      <c r="D1051" s="474"/>
      <c r="E1051" s="474"/>
      <c r="F1051" s="474"/>
      <c r="G1051" s="470"/>
      <c r="H1051" s="470"/>
      <c r="I1051" s="470"/>
    </row>
    <row r="1052" spans="1:9">
      <c r="A1052" s="474"/>
      <c r="B1052" s="474"/>
      <c r="C1052" s="474"/>
      <c r="D1052" s="474"/>
      <c r="E1052" s="474"/>
      <c r="F1052" s="474"/>
      <c r="G1052" s="470"/>
      <c r="H1052" s="470"/>
      <c r="I1052" s="470"/>
    </row>
    <row r="1053" spans="1:9">
      <c r="A1053" s="474"/>
      <c r="B1053" s="474"/>
      <c r="C1053" s="474"/>
      <c r="D1053" s="474"/>
      <c r="E1053" s="474"/>
      <c r="F1053" s="474"/>
      <c r="G1053" s="470"/>
      <c r="H1053" s="470"/>
      <c r="I1053" s="470"/>
    </row>
    <row r="1054" spans="1:9">
      <c r="A1054" s="487"/>
      <c r="B1054" s="474"/>
      <c r="C1054" s="474"/>
      <c r="D1054" s="474"/>
      <c r="E1054" s="474"/>
      <c r="F1054" s="474"/>
      <c r="G1054" s="470"/>
      <c r="H1054" s="470"/>
      <c r="I1054" s="470"/>
    </row>
    <row r="1055" spans="1:9">
      <c r="A1055" s="487"/>
      <c r="B1055" s="474"/>
      <c r="C1055" s="474"/>
      <c r="D1055" s="474"/>
      <c r="E1055" s="474"/>
      <c r="F1055" s="474"/>
      <c r="G1055" s="470"/>
      <c r="H1055" s="470"/>
      <c r="I1055" s="470"/>
    </row>
    <row r="1056" spans="1:9">
      <c r="A1056" s="474"/>
      <c r="B1056" s="474"/>
      <c r="C1056" s="474"/>
      <c r="D1056" s="474"/>
      <c r="E1056" s="474"/>
      <c r="F1056" s="474"/>
      <c r="G1056" s="470"/>
      <c r="H1056" s="470"/>
      <c r="I1056" s="470"/>
    </row>
    <row r="1057" spans="1:9">
      <c r="A1057" s="474"/>
      <c r="B1057" s="474"/>
      <c r="C1057" s="495"/>
      <c r="D1057" s="474"/>
      <c r="E1057" s="474"/>
      <c r="F1057" s="474"/>
      <c r="G1057" s="470"/>
      <c r="H1057" s="470"/>
      <c r="I1057" s="470"/>
    </row>
    <row r="1058" spans="1:9">
      <c r="A1058" s="474"/>
      <c r="B1058" s="474"/>
      <c r="C1058" s="469"/>
      <c r="D1058" s="469"/>
      <c r="E1058" s="469"/>
      <c r="F1058" s="471"/>
      <c r="G1058" s="472"/>
      <c r="H1058" s="470"/>
      <c r="I1058" s="470"/>
    </row>
    <row r="1059" spans="1:9">
      <c r="A1059" s="474"/>
      <c r="B1059" s="474"/>
      <c r="C1059" s="470"/>
      <c r="D1059" s="470"/>
      <c r="E1059" s="470"/>
      <c r="F1059" s="470"/>
      <c r="G1059" s="470"/>
      <c r="H1059" s="470"/>
      <c r="I1059" s="470"/>
    </row>
    <row r="1060" spans="1:9">
      <c r="A1060" s="495"/>
      <c r="B1060" s="495"/>
      <c r="C1060" s="494"/>
      <c r="D1060" s="494"/>
      <c r="E1060" s="494"/>
      <c r="F1060" s="494"/>
      <c r="G1060" s="470"/>
      <c r="H1060" s="470"/>
      <c r="I1060" s="470"/>
    </row>
    <row r="1061" spans="1:9">
      <c r="A1061" s="469"/>
      <c r="B1061" s="469"/>
      <c r="C1061" s="496"/>
      <c r="D1061" s="496"/>
      <c r="E1061" s="496"/>
      <c r="F1061" s="496"/>
      <c r="G1061" s="470"/>
      <c r="H1061" s="470"/>
      <c r="I1061" s="470"/>
    </row>
    <row r="1062" spans="1:9">
      <c r="A1062" s="470"/>
      <c r="B1062" s="470"/>
      <c r="C1062" s="496"/>
      <c r="D1062" s="496"/>
      <c r="E1062" s="496"/>
      <c r="F1062" s="496"/>
      <c r="G1062" s="470"/>
      <c r="H1062" s="470"/>
      <c r="I1062" s="470"/>
    </row>
    <row r="1063" spans="1:9">
      <c r="A1063" s="494"/>
      <c r="B1063" s="494"/>
      <c r="C1063" s="497"/>
      <c r="D1063" s="497"/>
      <c r="E1063" s="497"/>
      <c r="F1063" s="497"/>
      <c r="G1063" s="470"/>
      <c r="H1063" s="470"/>
      <c r="I1063" s="470"/>
    </row>
    <row r="1064" spans="1:9">
      <c r="A1064" s="496"/>
      <c r="B1064" s="496"/>
      <c r="C1064" s="497"/>
      <c r="D1064" s="497"/>
      <c r="E1064" s="497"/>
      <c r="F1064" s="497"/>
      <c r="G1064" s="470"/>
      <c r="H1064" s="470"/>
      <c r="I1064" s="470"/>
    </row>
    <row r="1065" spans="1:9">
      <c r="A1065" s="496"/>
      <c r="B1065" s="496"/>
      <c r="C1065" s="497"/>
      <c r="D1065" s="497"/>
      <c r="E1065" s="497"/>
      <c r="F1065" s="497"/>
      <c r="G1065" s="470"/>
      <c r="H1065" s="470"/>
      <c r="I1065" s="470"/>
    </row>
    <row r="1066" spans="1:9">
      <c r="A1066" s="487"/>
      <c r="B1066" s="487"/>
      <c r="C1066" s="497"/>
      <c r="D1066" s="497"/>
      <c r="E1066" s="497"/>
      <c r="F1066" s="497"/>
      <c r="G1066" s="470"/>
      <c r="H1066" s="470"/>
      <c r="I1066" s="470"/>
    </row>
    <row r="1067" spans="1:9">
      <c r="A1067" s="498"/>
      <c r="B1067" s="474"/>
      <c r="C1067" s="497"/>
      <c r="D1067" s="497"/>
      <c r="E1067" s="497"/>
      <c r="F1067" s="497"/>
      <c r="G1067" s="470"/>
      <c r="H1067" s="470"/>
      <c r="I1067" s="470"/>
    </row>
    <row r="1068" spans="1:9">
      <c r="A1068" s="498"/>
      <c r="B1068" s="474"/>
      <c r="C1068" s="497"/>
      <c r="D1068" s="497"/>
      <c r="E1068" s="497"/>
      <c r="F1068" s="497"/>
      <c r="G1068" s="470"/>
      <c r="H1068" s="470"/>
      <c r="I1068" s="470"/>
    </row>
    <row r="1069" spans="1:9">
      <c r="A1069" s="487"/>
      <c r="B1069" s="474"/>
      <c r="C1069" s="497"/>
      <c r="D1069" s="497"/>
      <c r="E1069" s="497"/>
      <c r="F1069" s="497"/>
      <c r="G1069" s="470"/>
      <c r="H1069" s="470"/>
      <c r="I1069" s="470"/>
    </row>
    <row r="1070" spans="1:9">
      <c r="A1070" s="487"/>
      <c r="B1070" s="474"/>
      <c r="C1070" s="497"/>
      <c r="D1070" s="497"/>
      <c r="E1070" s="497"/>
      <c r="F1070" s="497"/>
      <c r="G1070" s="470"/>
      <c r="H1070" s="470"/>
      <c r="I1070" s="470"/>
    </row>
    <row r="1071" spans="1:9">
      <c r="A1071" s="487"/>
      <c r="B1071" s="474"/>
      <c r="C1071" s="497"/>
      <c r="D1071" s="497"/>
      <c r="E1071" s="497"/>
      <c r="F1071" s="497"/>
      <c r="G1071" s="470"/>
      <c r="H1071" s="470"/>
      <c r="I1071" s="470"/>
    </row>
    <row r="1072" spans="1:9">
      <c r="A1072" s="487"/>
      <c r="B1072" s="474"/>
      <c r="C1072" s="497"/>
      <c r="D1072" s="497"/>
      <c r="E1072" s="497"/>
      <c r="F1072" s="497"/>
      <c r="G1072" s="470"/>
      <c r="H1072" s="470"/>
      <c r="I1072" s="470"/>
    </row>
    <row r="1073" spans="1:10">
      <c r="A1073" s="487"/>
      <c r="B1073" s="474"/>
      <c r="C1073" s="497"/>
      <c r="D1073" s="497"/>
      <c r="E1073" s="497"/>
      <c r="F1073" s="497"/>
      <c r="G1073" s="470"/>
      <c r="H1073" s="470"/>
      <c r="I1073" s="470"/>
    </row>
    <row r="1074" spans="1:10">
      <c r="A1074" s="498"/>
      <c r="B1074" s="474"/>
      <c r="C1074" s="497"/>
      <c r="D1074" s="497"/>
      <c r="E1074" s="497"/>
      <c r="F1074" s="497"/>
      <c r="G1074" s="470"/>
      <c r="H1074" s="470"/>
      <c r="I1074" s="470"/>
    </row>
    <row r="1075" spans="1:10">
      <c r="A1075" s="498"/>
      <c r="B1075" s="474"/>
      <c r="C1075" s="472"/>
      <c r="D1075" s="497"/>
      <c r="E1075" s="497"/>
      <c r="F1075" s="497"/>
      <c r="G1075" s="470"/>
      <c r="H1075" s="470"/>
      <c r="I1075" s="470"/>
      <c r="J1075" s="470"/>
    </row>
    <row r="1076" spans="1:10">
      <c r="A1076" s="487"/>
      <c r="B1076" s="474"/>
      <c r="C1076" s="497"/>
      <c r="D1076" s="497"/>
      <c r="E1076" s="497"/>
      <c r="F1076" s="497"/>
      <c r="G1076" s="470"/>
      <c r="H1076" s="470"/>
      <c r="I1076" s="470"/>
      <c r="J1076" s="470"/>
    </row>
    <row r="1077" spans="1:10">
      <c r="A1077" s="487"/>
      <c r="B1077" s="474"/>
      <c r="C1077" s="499"/>
      <c r="D1077" s="499"/>
      <c r="E1077" s="499"/>
      <c r="F1077" s="499"/>
      <c r="G1077" s="470"/>
      <c r="H1077" s="470"/>
      <c r="I1077" s="470"/>
      <c r="J1077" s="470"/>
    </row>
    <row r="1078" spans="1:10">
      <c r="A1078" s="474"/>
      <c r="B1078" s="471"/>
      <c r="C1078" s="499"/>
      <c r="D1078" s="499"/>
      <c r="E1078" s="499"/>
      <c r="F1078" s="499"/>
      <c r="G1078" s="470"/>
      <c r="H1078" s="470"/>
      <c r="I1078" s="470"/>
      <c r="J1078" s="470"/>
    </row>
    <row r="1079" spans="1:10">
      <c r="A1079" s="474"/>
      <c r="B1079" s="497"/>
      <c r="C1079" s="497"/>
      <c r="D1079" s="497"/>
      <c r="E1079" s="497"/>
      <c r="F1079" s="497"/>
      <c r="G1079" s="470"/>
      <c r="H1079" s="470"/>
      <c r="I1079" s="470"/>
      <c r="J1079" s="470"/>
    </row>
    <row r="1080" spans="1:10">
      <c r="A1080" s="499"/>
      <c r="B1080" s="499"/>
      <c r="C1080" s="471"/>
      <c r="D1080" s="472"/>
      <c r="E1080" s="497"/>
      <c r="F1080" s="497"/>
      <c r="G1080" s="470"/>
      <c r="H1080" s="470"/>
      <c r="I1080" s="470"/>
    </row>
    <row r="1081" spans="1:10">
      <c r="A1081" s="499"/>
      <c r="B1081" s="499"/>
      <c r="C1081" s="470"/>
      <c r="D1081" s="470"/>
      <c r="E1081" s="497"/>
      <c r="F1081" s="497"/>
      <c r="G1081" s="470"/>
      <c r="H1081" s="470"/>
      <c r="I1081" s="470"/>
      <c r="J1081" s="470"/>
    </row>
    <row r="1082" spans="1:10">
      <c r="A1082" s="497"/>
      <c r="B1082" s="497"/>
      <c r="C1082" s="500"/>
      <c r="D1082" s="500"/>
      <c r="E1082" s="500"/>
      <c r="F1082" s="497"/>
      <c r="G1082" s="470"/>
      <c r="H1082" s="470"/>
      <c r="I1082" s="470"/>
      <c r="J1082" s="470"/>
    </row>
    <row r="1083" spans="1:10">
      <c r="A1083" s="500"/>
      <c r="B1083" s="500"/>
      <c r="C1083" s="487"/>
      <c r="D1083" s="501"/>
      <c r="E1083" s="487"/>
      <c r="F1083" s="497"/>
      <c r="G1083" s="470"/>
      <c r="H1083" s="470"/>
      <c r="I1083" s="470"/>
      <c r="J1083" s="470"/>
    </row>
    <row r="1084" spans="1:10">
      <c r="A1084" s="497"/>
      <c r="B1084" s="470"/>
      <c r="C1084" s="474"/>
      <c r="D1084" s="474"/>
      <c r="E1084" s="474"/>
      <c r="F1084" s="497"/>
      <c r="G1084" s="470"/>
      <c r="H1084" s="470"/>
      <c r="I1084" s="470"/>
      <c r="J1084" s="470"/>
    </row>
    <row r="1085" spans="1:10">
      <c r="A1085" s="500"/>
      <c r="B1085" s="500"/>
      <c r="C1085" s="474"/>
      <c r="D1085" s="474"/>
      <c r="E1085" s="474"/>
      <c r="F1085" s="497"/>
      <c r="G1085" s="470"/>
      <c r="H1085" s="470"/>
      <c r="I1085" s="470"/>
      <c r="J1085" s="470"/>
    </row>
    <row r="1086" spans="1:10">
      <c r="A1086" s="487"/>
      <c r="B1086" s="487"/>
      <c r="C1086" s="474"/>
      <c r="D1086" s="474"/>
      <c r="E1086" s="474"/>
      <c r="F1086" s="497"/>
      <c r="G1086" s="470"/>
      <c r="H1086" s="470"/>
      <c r="I1086" s="470"/>
      <c r="J1086" s="470"/>
    </row>
    <row r="1087" spans="1:10">
      <c r="A1087" s="474"/>
      <c r="B1087" s="474"/>
      <c r="C1087" s="474"/>
      <c r="D1087" s="474"/>
      <c r="E1087" s="474"/>
      <c r="F1087" s="497"/>
      <c r="G1087" s="470"/>
      <c r="H1087" s="470"/>
      <c r="I1087" s="470"/>
      <c r="J1087" s="470"/>
    </row>
    <row r="1088" spans="1:10">
      <c r="A1088" s="474"/>
      <c r="B1088" s="474"/>
      <c r="C1088" s="474"/>
      <c r="D1088" s="474"/>
      <c r="E1088" s="474"/>
      <c r="F1088" s="497"/>
      <c r="G1088" s="470"/>
      <c r="H1088" s="470"/>
      <c r="I1088" s="470"/>
      <c r="J1088" s="470"/>
    </row>
    <row r="1089" spans="1:10">
      <c r="A1089" s="474"/>
      <c r="B1089" s="474"/>
      <c r="C1089" s="474"/>
      <c r="D1089" s="474"/>
      <c r="E1089" s="474"/>
      <c r="F1089" s="497"/>
      <c r="G1089" s="470"/>
      <c r="H1089" s="470"/>
      <c r="I1089" s="470"/>
      <c r="J1089" s="470"/>
    </row>
    <row r="1090" spans="1:10">
      <c r="A1090" s="474"/>
      <c r="B1090" s="474"/>
      <c r="C1090" s="474"/>
      <c r="D1090" s="474"/>
      <c r="E1090" s="474"/>
      <c r="F1090" s="497"/>
      <c r="G1090" s="470"/>
      <c r="H1090" s="470"/>
      <c r="I1090" s="470"/>
      <c r="J1090" s="470"/>
    </row>
    <row r="1091" spans="1:10">
      <c r="A1091" s="474"/>
      <c r="B1091" s="474"/>
      <c r="C1091" s="474"/>
      <c r="D1091" s="474"/>
      <c r="E1091" s="474"/>
      <c r="F1091" s="497"/>
      <c r="G1091" s="470"/>
      <c r="H1091" s="470"/>
      <c r="I1091" s="470"/>
      <c r="J1091" s="470"/>
    </row>
    <row r="1092" spans="1:10">
      <c r="A1092" s="474"/>
      <c r="B1092" s="474"/>
      <c r="C1092" s="474"/>
      <c r="D1092" s="474"/>
      <c r="E1092" s="474"/>
      <c r="F1092" s="497"/>
      <c r="G1092" s="470"/>
      <c r="H1092" s="470"/>
      <c r="I1092" s="470"/>
      <c r="J1092" s="470"/>
    </row>
    <row r="1093" spans="1:10">
      <c r="A1093" s="474"/>
      <c r="B1093" s="474"/>
      <c r="C1093" s="474"/>
      <c r="D1093" s="474"/>
      <c r="E1093" s="474"/>
      <c r="F1093" s="497"/>
      <c r="G1093" s="470"/>
      <c r="H1093" s="470"/>
      <c r="I1093" s="470"/>
      <c r="J1093" s="470"/>
    </row>
    <row r="1094" spans="1:10">
      <c r="A1094" s="474"/>
      <c r="B1094" s="474"/>
      <c r="C1094" s="474"/>
      <c r="D1094" s="474"/>
      <c r="E1094" s="474"/>
      <c r="F1094" s="497"/>
      <c r="G1094" s="470"/>
      <c r="H1094" s="470"/>
      <c r="I1094" s="470"/>
      <c r="J1094" s="470"/>
    </row>
    <row r="1095" spans="1:10">
      <c r="A1095" s="474"/>
      <c r="B1095" s="474"/>
      <c r="C1095" s="474"/>
      <c r="D1095" s="474"/>
      <c r="E1095" s="474"/>
      <c r="F1095" s="497"/>
      <c r="G1095" s="470"/>
      <c r="H1095" s="470"/>
      <c r="I1095" s="470"/>
      <c r="J1095" s="470"/>
    </row>
    <row r="1096" spans="1:10">
      <c r="A1096" s="474"/>
      <c r="B1096" s="474"/>
      <c r="C1096" s="474"/>
      <c r="D1096" s="474"/>
      <c r="E1096" s="474"/>
      <c r="F1096" s="497"/>
      <c r="G1096" s="470"/>
      <c r="H1096" s="470"/>
      <c r="I1096" s="470"/>
      <c r="J1096" s="470"/>
    </row>
    <row r="1097" spans="1:10">
      <c r="A1097" s="474"/>
      <c r="B1097" s="474"/>
      <c r="C1097" s="474"/>
      <c r="D1097" s="474"/>
      <c r="E1097" s="474"/>
      <c r="F1097" s="497"/>
      <c r="G1097" s="470"/>
      <c r="H1097" s="470"/>
      <c r="I1097" s="470"/>
      <c r="J1097" s="470"/>
    </row>
    <row r="1098" spans="1:10">
      <c r="A1098" s="474"/>
      <c r="B1098" s="474"/>
      <c r="C1098" s="474"/>
      <c r="D1098" s="474"/>
      <c r="E1098" s="474"/>
      <c r="F1098" s="497"/>
      <c r="G1098" s="470"/>
      <c r="H1098" s="470"/>
      <c r="I1098" s="470"/>
      <c r="J1098" s="470"/>
    </row>
    <row r="1099" spans="1:10">
      <c r="A1099" s="474"/>
      <c r="B1099" s="474"/>
      <c r="C1099" s="497"/>
      <c r="D1099" s="497"/>
      <c r="E1099" s="502"/>
      <c r="F1099" s="503"/>
      <c r="G1099" s="470"/>
      <c r="H1099" s="470"/>
      <c r="I1099" s="470"/>
      <c r="J1099" s="470"/>
    </row>
    <row r="1100" spans="1:10">
      <c r="A1100" s="474"/>
      <c r="B1100" s="474"/>
      <c r="C1100" s="497"/>
      <c r="D1100" s="497"/>
      <c r="E1100" s="497"/>
      <c r="F1100" s="497"/>
      <c r="G1100" s="470"/>
      <c r="H1100" s="470"/>
      <c r="I1100" s="470"/>
      <c r="J1100" s="470"/>
    </row>
    <row r="1101" spans="1:10">
      <c r="A1101" s="474"/>
      <c r="B1101" s="474"/>
      <c r="C1101" s="468"/>
      <c r="D1101" s="475"/>
      <c r="E1101" s="471"/>
      <c r="F1101" s="472"/>
      <c r="G1101" s="470"/>
      <c r="H1101" s="470"/>
      <c r="I1101" s="470"/>
    </row>
    <row r="1102" spans="1:10">
      <c r="A1102" s="497"/>
      <c r="B1102" s="497"/>
      <c r="C1102" s="471"/>
      <c r="D1102" s="472"/>
      <c r="E1102" s="497"/>
      <c r="F1102" s="497"/>
      <c r="G1102" s="470"/>
      <c r="H1102" s="470"/>
      <c r="I1102" s="470"/>
    </row>
    <row r="1103" spans="1:10">
      <c r="A1103" s="497"/>
      <c r="B1103" s="497"/>
      <c r="C1103" s="471"/>
      <c r="D1103" s="472"/>
      <c r="E1103" s="497"/>
      <c r="F1103" s="497"/>
      <c r="G1103" s="470"/>
      <c r="H1103" s="470"/>
      <c r="I1103" s="470"/>
    </row>
    <row r="1104" spans="1:10">
      <c r="A1104" s="474"/>
      <c r="B1104" s="487"/>
      <c r="C1104" s="496"/>
      <c r="D1104" s="496"/>
      <c r="E1104" s="496"/>
      <c r="F1104" s="496"/>
      <c r="G1104" s="470"/>
      <c r="H1104" s="470"/>
      <c r="I1104" s="470"/>
    </row>
    <row r="1105" spans="1:10">
      <c r="A1105" s="487"/>
      <c r="B1105" s="487"/>
      <c r="C1105" s="496"/>
      <c r="D1105" s="496"/>
      <c r="E1105" s="496"/>
      <c r="F1105" s="496"/>
      <c r="G1105" s="470"/>
      <c r="H1105" s="470"/>
      <c r="I1105" s="470"/>
    </row>
    <row r="1106" spans="1:10">
      <c r="A1106" s="487"/>
      <c r="B1106" s="487"/>
      <c r="C1106" s="487"/>
      <c r="D1106" s="496"/>
      <c r="E1106" s="496"/>
      <c r="F1106" s="496"/>
      <c r="G1106" s="470"/>
      <c r="H1106" s="470"/>
      <c r="I1106" s="470"/>
    </row>
    <row r="1107" spans="1:10">
      <c r="A1107" s="496"/>
      <c r="B1107" s="496"/>
      <c r="C1107" s="474"/>
      <c r="D1107" s="496"/>
      <c r="E1107" s="496"/>
      <c r="F1107" s="496"/>
      <c r="G1107" s="470"/>
      <c r="H1107" s="470"/>
      <c r="I1107" s="470"/>
    </row>
    <row r="1108" spans="1:10">
      <c r="A1108" s="496"/>
      <c r="B1108" s="496"/>
      <c r="C1108" s="474"/>
      <c r="D1108" s="496"/>
      <c r="E1108" s="496"/>
      <c r="F1108" s="496"/>
      <c r="G1108" s="470"/>
      <c r="H1108" s="470"/>
      <c r="I1108" s="470"/>
    </row>
    <row r="1109" spans="1:10">
      <c r="A1109" s="487"/>
      <c r="B1109" s="487"/>
      <c r="C1109" s="474"/>
      <c r="D1109" s="496"/>
      <c r="E1109" s="496"/>
      <c r="F1109" s="496"/>
      <c r="G1109" s="470"/>
      <c r="H1109" s="470"/>
      <c r="I1109" s="470"/>
    </row>
    <row r="1110" spans="1:10">
      <c r="A1110" s="474"/>
      <c r="B1110" s="474"/>
      <c r="C1110" s="474"/>
      <c r="D1110" s="496"/>
      <c r="E1110" s="496"/>
      <c r="F1110" s="496"/>
      <c r="G1110" s="470"/>
      <c r="H1110" s="470"/>
      <c r="I1110" s="470"/>
    </row>
    <row r="1111" spans="1:10">
      <c r="A1111" s="474"/>
      <c r="B1111" s="474"/>
      <c r="C1111" s="474"/>
      <c r="D1111" s="496"/>
      <c r="E1111" s="496"/>
      <c r="F1111" s="496"/>
      <c r="G1111" s="470"/>
      <c r="H1111" s="470"/>
      <c r="I1111" s="470"/>
    </row>
    <row r="1112" spans="1:10">
      <c r="A1112" s="474"/>
      <c r="B1112" s="474"/>
      <c r="C1112" s="474"/>
      <c r="D1112" s="496"/>
      <c r="E1112" s="496"/>
      <c r="F1112" s="496"/>
      <c r="G1112" s="470"/>
      <c r="H1112" s="470"/>
      <c r="I1112" s="470"/>
    </row>
    <row r="1113" spans="1:10">
      <c r="A1113" s="474"/>
      <c r="B1113" s="474"/>
      <c r="C1113" s="471"/>
      <c r="D1113" s="472"/>
      <c r="E1113" s="496"/>
      <c r="F1113" s="496"/>
      <c r="G1113" s="470"/>
      <c r="H1113" s="470"/>
      <c r="I1113" s="470"/>
      <c r="J1113" s="466"/>
    </row>
    <row r="1114" spans="1:10">
      <c r="A1114" s="474"/>
      <c r="B1114" s="474"/>
      <c r="C1114" s="474"/>
      <c r="D1114" s="497"/>
      <c r="E1114" s="497"/>
      <c r="F1114" s="497"/>
      <c r="G1114" s="470"/>
      <c r="H1114" s="470"/>
      <c r="I1114" s="470"/>
      <c r="J1114" s="466"/>
    </row>
    <row r="1115" spans="1:10">
      <c r="A1115" s="474"/>
      <c r="B1115" s="474"/>
      <c r="C1115" s="494"/>
      <c r="D1115" s="494"/>
      <c r="E1115" s="494"/>
      <c r="F1115" s="497"/>
      <c r="G1115" s="470"/>
      <c r="H1115" s="470"/>
      <c r="I1115" s="470"/>
    </row>
    <row r="1116" spans="1:10">
      <c r="A1116" s="496"/>
      <c r="B1116" s="474"/>
      <c r="C1116" s="499"/>
      <c r="D1116" s="499"/>
      <c r="E1116" s="499"/>
      <c r="F1116" s="499"/>
      <c r="G1116" s="470"/>
      <c r="H1116" s="470"/>
      <c r="I1116" s="470"/>
    </row>
    <row r="1117" spans="1:10">
      <c r="A1117" s="497"/>
      <c r="B1117" s="474"/>
      <c r="C1117" s="499"/>
      <c r="D1117" s="499"/>
      <c r="E1117" s="499"/>
      <c r="F1117" s="499"/>
      <c r="G1117" s="470"/>
      <c r="H1117" s="470"/>
      <c r="I1117" s="470"/>
    </row>
    <row r="1118" spans="1:10">
      <c r="A1118" s="494"/>
      <c r="B1118" s="494"/>
      <c r="C1118" s="497"/>
      <c r="D1118" s="497"/>
      <c r="E1118" s="497"/>
      <c r="F1118" s="497"/>
      <c r="G1118" s="470"/>
      <c r="H1118" s="470"/>
      <c r="I1118" s="470"/>
    </row>
    <row r="1119" spans="1:10">
      <c r="A1119" s="499"/>
      <c r="B1119" s="499"/>
      <c r="C1119" s="487"/>
      <c r="D1119" s="487"/>
      <c r="E1119" s="487"/>
      <c r="F1119" s="497"/>
      <c r="G1119" s="470"/>
      <c r="H1119" s="470"/>
      <c r="I1119" s="470"/>
    </row>
    <row r="1120" spans="1:10">
      <c r="A1120" s="499"/>
      <c r="B1120" s="499"/>
      <c r="C1120" s="474"/>
      <c r="D1120" s="474"/>
      <c r="E1120" s="474"/>
      <c r="F1120" s="497"/>
      <c r="G1120" s="470"/>
      <c r="H1120" s="470"/>
      <c r="I1120" s="470"/>
    </row>
    <row r="1121" spans="1:9">
      <c r="A1121" s="487"/>
      <c r="B1121" s="487"/>
      <c r="C1121" s="474"/>
      <c r="D1121" s="474"/>
      <c r="E1121" s="474"/>
      <c r="F1121" s="497"/>
      <c r="G1121" s="470"/>
      <c r="H1121" s="470"/>
      <c r="I1121" s="470"/>
    </row>
    <row r="1122" spans="1:9">
      <c r="A1122" s="487"/>
      <c r="B1122" s="501"/>
      <c r="C1122" s="474"/>
      <c r="D1122" s="474"/>
      <c r="E1122" s="474"/>
      <c r="F1122" s="497"/>
      <c r="G1122" s="470"/>
      <c r="H1122" s="470"/>
      <c r="I1122" s="470"/>
    </row>
    <row r="1123" spans="1:9">
      <c r="A1123" s="474"/>
      <c r="B1123" s="474"/>
      <c r="C1123" s="474"/>
      <c r="D1123" s="474"/>
      <c r="E1123" s="474"/>
      <c r="F1123" s="497"/>
      <c r="G1123" s="470"/>
      <c r="H1123" s="470"/>
      <c r="I1123" s="470"/>
    </row>
    <row r="1124" spans="1:9">
      <c r="A1124" s="474"/>
      <c r="B1124" s="474"/>
      <c r="C1124" s="474"/>
      <c r="D1124" s="474"/>
      <c r="E1124" s="474"/>
      <c r="F1124" s="497"/>
      <c r="G1124" s="470"/>
      <c r="H1124" s="470"/>
      <c r="I1124" s="470"/>
    </row>
    <row r="1125" spans="1:9">
      <c r="A1125" s="474"/>
      <c r="B1125" s="474"/>
      <c r="C1125" s="474"/>
      <c r="D1125" s="474"/>
      <c r="E1125" s="474"/>
      <c r="F1125" s="497"/>
      <c r="G1125" s="470"/>
      <c r="H1125" s="470"/>
      <c r="I1125" s="470"/>
    </row>
    <row r="1126" spans="1:9">
      <c r="A1126" s="474"/>
      <c r="B1126" s="474"/>
      <c r="C1126" s="474"/>
      <c r="D1126" s="474"/>
      <c r="E1126" s="474"/>
      <c r="F1126" s="497"/>
      <c r="G1126" s="470"/>
      <c r="H1126" s="470"/>
      <c r="I1126" s="470"/>
    </row>
    <row r="1127" spans="1:9">
      <c r="A1127" s="474"/>
      <c r="B1127" s="474"/>
      <c r="C1127" s="474"/>
      <c r="D1127" s="474"/>
      <c r="E1127" s="474"/>
      <c r="F1127" s="497"/>
      <c r="G1127" s="470"/>
      <c r="H1127" s="470"/>
      <c r="I1127" s="470"/>
    </row>
    <row r="1128" spans="1:9">
      <c r="A1128" s="474"/>
      <c r="B1128" s="474"/>
      <c r="C1128" s="474"/>
      <c r="D1128" s="474"/>
      <c r="E1128" s="474"/>
      <c r="F1128" s="497"/>
      <c r="G1128" s="470"/>
      <c r="H1128" s="470"/>
      <c r="I1128" s="470"/>
    </row>
    <row r="1129" spans="1:9">
      <c r="A1129" s="474"/>
      <c r="B1129" s="474"/>
      <c r="C1129" s="474"/>
      <c r="D1129" s="474"/>
      <c r="E1129" s="474"/>
      <c r="F1129" s="497"/>
      <c r="G1129" s="470"/>
      <c r="H1129" s="470"/>
      <c r="I1129" s="470"/>
    </row>
    <row r="1130" spans="1:9">
      <c r="A1130" s="474"/>
      <c r="B1130" s="474"/>
      <c r="C1130" s="474"/>
      <c r="D1130" s="474"/>
      <c r="E1130" s="474"/>
      <c r="F1130" s="497"/>
      <c r="G1130" s="470"/>
      <c r="H1130" s="470"/>
      <c r="I1130" s="470"/>
    </row>
    <row r="1131" spans="1:9">
      <c r="A1131" s="474"/>
      <c r="B1131" s="474"/>
      <c r="C1131" s="474"/>
      <c r="D1131" s="474"/>
      <c r="E1131" s="474"/>
      <c r="F1131" s="497"/>
      <c r="G1131" s="470"/>
      <c r="H1131" s="470"/>
      <c r="I1131" s="470"/>
    </row>
    <row r="1132" spans="1:9">
      <c r="A1132" s="474"/>
      <c r="B1132" s="474"/>
      <c r="C1132" s="474"/>
      <c r="D1132" s="474"/>
      <c r="E1132" s="474"/>
      <c r="F1132" s="497"/>
      <c r="G1132" s="470"/>
      <c r="H1132" s="470"/>
      <c r="I1132" s="470"/>
    </row>
    <row r="1133" spans="1:9">
      <c r="A1133" s="474"/>
      <c r="B1133" s="474"/>
      <c r="C1133" s="474"/>
      <c r="D1133" s="474"/>
      <c r="E1133" s="474"/>
      <c r="F1133" s="497"/>
      <c r="G1133" s="470"/>
      <c r="H1133" s="470"/>
      <c r="I1133" s="470"/>
    </row>
    <row r="1134" spans="1:9">
      <c r="A1134" s="474"/>
      <c r="B1134" s="474"/>
      <c r="C1134" s="474"/>
      <c r="D1134" s="474"/>
      <c r="E1134" s="474"/>
      <c r="F1134" s="497"/>
      <c r="G1134" s="470"/>
      <c r="H1134" s="470"/>
      <c r="I1134" s="470"/>
    </row>
    <row r="1135" spans="1:9">
      <c r="A1135" s="474"/>
      <c r="B1135" s="474"/>
      <c r="C1135" s="474"/>
      <c r="D1135" s="474"/>
      <c r="E1135" s="474"/>
      <c r="F1135" s="497"/>
      <c r="G1135" s="470"/>
      <c r="H1135" s="470"/>
      <c r="I1135" s="470"/>
    </row>
    <row r="1136" spans="1:9">
      <c r="A1136" s="474"/>
      <c r="B1136" s="474"/>
      <c r="C1136" s="474"/>
      <c r="D1136" s="474"/>
      <c r="E1136" s="474"/>
      <c r="F1136" s="497"/>
      <c r="G1136" s="470"/>
      <c r="H1136" s="470"/>
      <c r="I1136" s="470"/>
    </row>
    <row r="1137" spans="1:9">
      <c r="A1137" s="474"/>
      <c r="B1137" s="474"/>
      <c r="C1137" s="474"/>
      <c r="D1137" s="474"/>
      <c r="E1137" s="474"/>
      <c r="F1137" s="497"/>
      <c r="G1137" s="470"/>
      <c r="H1137" s="470"/>
      <c r="I1137" s="470"/>
    </row>
    <row r="1138" spans="1:9">
      <c r="A1138" s="474"/>
      <c r="B1138" s="474"/>
      <c r="C1138" s="497"/>
      <c r="D1138" s="497"/>
      <c r="E1138" s="471"/>
      <c r="F1138" s="472"/>
      <c r="G1138" s="470"/>
      <c r="H1138" s="470"/>
      <c r="I1138" s="470"/>
    </row>
    <row r="1139" spans="1:9">
      <c r="A1139" s="474"/>
      <c r="B1139" s="474"/>
      <c r="C1139" s="497"/>
      <c r="D1139" s="497"/>
      <c r="E1139" s="497"/>
      <c r="F1139" s="497"/>
      <c r="G1139" s="470"/>
      <c r="H1139" s="470"/>
      <c r="I1139" s="470"/>
    </row>
    <row r="1140" spans="1:9">
      <c r="A1140" s="474"/>
      <c r="B1140" s="474"/>
      <c r="C1140" s="499"/>
      <c r="D1140" s="499"/>
      <c r="E1140" s="499"/>
      <c r="F1140" s="499"/>
      <c r="G1140" s="470"/>
      <c r="H1140" s="470"/>
      <c r="I1140" s="470"/>
    </row>
    <row r="1141" spans="1:9">
      <c r="A1141" s="487"/>
      <c r="B1141" s="487"/>
      <c r="C1141" s="499"/>
      <c r="D1141" s="499"/>
      <c r="E1141" s="499"/>
      <c r="F1141" s="499"/>
      <c r="G1141" s="470"/>
      <c r="H1141" s="470"/>
      <c r="I1141" s="470"/>
    </row>
    <row r="1142" spans="1:9">
      <c r="A1142" s="487"/>
      <c r="B1142" s="487"/>
      <c r="C1142" s="497"/>
      <c r="D1142" s="497"/>
      <c r="E1142" s="497"/>
      <c r="F1142" s="497"/>
      <c r="G1142" s="470"/>
      <c r="H1142" s="470"/>
      <c r="I1142" s="470"/>
    </row>
    <row r="1143" spans="1:9">
      <c r="A1143" s="499"/>
      <c r="B1143" s="499"/>
      <c r="C1143" s="474"/>
      <c r="D1143" s="474"/>
      <c r="E1143" s="474"/>
      <c r="F1143" s="497"/>
      <c r="G1143" s="470"/>
      <c r="H1143" s="470"/>
      <c r="I1143" s="470"/>
    </row>
    <row r="1144" spans="1:9">
      <c r="A1144" s="499"/>
      <c r="B1144" s="499"/>
      <c r="C1144" s="474"/>
      <c r="D1144" s="474"/>
      <c r="E1144" s="474"/>
      <c r="F1144" s="497"/>
      <c r="G1144" s="470"/>
      <c r="H1144" s="470"/>
      <c r="I1144" s="470"/>
    </row>
    <row r="1145" spans="1:9">
      <c r="A1145" s="497"/>
      <c r="B1145" s="497"/>
      <c r="C1145" s="474"/>
      <c r="D1145" s="474"/>
      <c r="E1145" s="474"/>
      <c r="F1145" s="497"/>
      <c r="G1145" s="470"/>
      <c r="H1145" s="470"/>
      <c r="I1145" s="470"/>
    </row>
    <row r="1146" spans="1:9">
      <c r="A1146" s="474"/>
      <c r="B1146" s="474"/>
      <c r="C1146" s="474"/>
      <c r="D1146" s="474"/>
      <c r="E1146" s="474"/>
      <c r="F1146" s="497"/>
      <c r="G1146" s="470"/>
      <c r="H1146" s="470"/>
      <c r="I1146" s="470"/>
    </row>
    <row r="1147" spans="1:9">
      <c r="A1147" s="474"/>
      <c r="B1147" s="474"/>
      <c r="C1147" s="474"/>
      <c r="D1147" s="474"/>
      <c r="E1147" s="474"/>
      <c r="F1147" s="497"/>
      <c r="G1147" s="470"/>
      <c r="H1147" s="470"/>
      <c r="I1147" s="470"/>
    </row>
    <row r="1148" spans="1:9">
      <c r="A1148" s="474"/>
      <c r="B1148" s="474"/>
      <c r="C1148" s="497"/>
      <c r="D1148" s="497"/>
      <c r="E1148" s="471"/>
      <c r="F1148" s="472"/>
      <c r="G1148" s="470"/>
      <c r="H1148" s="470"/>
      <c r="I1148" s="470"/>
    </row>
    <row r="1149" spans="1:9">
      <c r="A1149" s="474"/>
      <c r="B1149" s="474"/>
      <c r="C1149" s="497"/>
      <c r="D1149" s="497"/>
      <c r="E1149" s="497"/>
      <c r="F1149" s="497"/>
      <c r="G1149" s="470"/>
      <c r="H1149" s="470"/>
      <c r="I1149" s="470"/>
    </row>
    <row r="1150" spans="1:9">
      <c r="A1150" s="474"/>
      <c r="B1150" s="474"/>
      <c r="C1150" s="496"/>
      <c r="D1150" s="496"/>
      <c r="E1150" s="496"/>
      <c r="F1150" s="496"/>
      <c r="G1150" s="470"/>
      <c r="H1150" s="470"/>
      <c r="I1150" s="470"/>
    </row>
    <row r="1151" spans="1:9">
      <c r="A1151" s="487"/>
      <c r="B1151" s="487"/>
      <c r="C1151" s="496"/>
      <c r="D1151" s="496"/>
      <c r="E1151" s="496"/>
      <c r="F1151" s="496"/>
      <c r="G1151" s="470"/>
      <c r="H1151" s="470"/>
      <c r="I1151" s="470"/>
    </row>
    <row r="1152" spans="1:9">
      <c r="A1152" s="487"/>
      <c r="B1152" s="487"/>
      <c r="C1152" s="487"/>
      <c r="D1152" s="487"/>
      <c r="E1152" s="496"/>
      <c r="F1152" s="496"/>
      <c r="G1152" s="470"/>
      <c r="H1152" s="470"/>
      <c r="I1152" s="470"/>
    </row>
    <row r="1153" spans="1:9">
      <c r="A1153" s="496"/>
      <c r="B1153" s="496"/>
      <c r="C1153" s="474"/>
      <c r="D1153" s="468"/>
      <c r="E1153" s="496"/>
      <c r="F1153" s="496"/>
      <c r="G1153" s="470"/>
      <c r="H1153" s="470"/>
      <c r="I1153" s="470"/>
    </row>
    <row r="1154" spans="1:9">
      <c r="A1154" s="496"/>
      <c r="B1154" s="496"/>
      <c r="C1154" s="474"/>
      <c r="D1154" s="468"/>
      <c r="E1154" s="496"/>
      <c r="F1154" s="496"/>
      <c r="G1154" s="470"/>
      <c r="H1154" s="470"/>
      <c r="I1154" s="470"/>
    </row>
    <row r="1155" spans="1:9">
      <c r="A1155" s="487"/>
      <c r="B1155" s="487"/>
      <c r="C1155" s="474"/>
      <c r="D1155" s="468"/>
      <c r="E1155" s="496"/>
      <c r="F1155" s="496"/>
      <c r="G1155" s="470"/>
      <c r="H1155" s="470"/>
      <c r="I1155" s="470"/>
    </row>
    <row r="1156" spans="1:9">
      <c r="A1156" s="498"/>
      <c r="B1156" s="474"/>
      <c r="C1156" s="474"/>
      <c r="D1156" s="468"/>
      <c r="E1156" s="496"/>
      <c r="F1156" s="496"/>
      <c r="G1156" s="470"/>
      <c r="H1156" s="470"/>
      <c r="I1156" s="470"/>
    </row>
    <row r="1157" spans="1:9">
      <c r="A1157" s="498"/>
      <c r="B1157" s="474"/>
      <c r="C1157" s="474"/>
      <c r="D1157" s="468"/>
      <c r="E1157" s="496"/>
      <c r="F1157" s="496"/>
      <c r="G1157" s="470"/>
      <c r="H1157" s="470"/>
      <c r="I1157" s="470"/>
    </row>
    <row r="1158" spans="1:9">
      <c r="A1158" s="487"/>
      <c r="B1158" s="474"/>
      <c r="C1158" s="474"/>
      <c r="D1158" s="468"/>
      <c r="E1158" s="496"/>
      <c r="F1158" s="496"/>
      <c r="G1158" s="470"/>
      <c r="H1158" s="470"/>
      <c r="I1158" s="470"/>
    </row>
    <row r="1159" spans="1:9">
      <c r="A1159" s="487"/>
      <c r="B1159" s="474"/>
      <c r="C1159" s="474"/>
      <c r="D1159" s="468"/>
      <c r="E1159" s="496"/>
      <c r="F1159" s="496"/>
      <c r="G1159" s="470"/>
      <c r="H1159" s="470"/>
      <c r="I1159" s="470"/>
    </row>
    <row r="1160" spans="1:9">
      <c r="A1160" s="487"/>
      <c r="B1160" s="474"/>
      <c r="C1160" s="474"/>
      <c r="D1160" s="468"/>
      <c r="E1160" s="496"/>
      <c r="F1160" s="496"/>
      <c r="G1160" s="470"/>
      <c r="H1160" s="470"/>
      <c r="I1160" s="470"/>
    </row>
    <row r="1161" spans="1:9">
      <c r="A1161" s="487"/>
      <c r="B1161" s="474"/>
      <c r="C1161" s="474"/>
      <c r="D1161" s="468"/>
      <c r="E1161" s="496"/>
      <c r="F1161" s="496"/>
      <c r="G1161" s="470"/>
      <c r="H1161" s="470"/>
      <c r="I1161" s="470"/>
    </row>
    <row r="1162" spans="1:9">
      <c r="A1162" s="487"/>
      <c r="B1162" s="474"/>
      <c r="C1162" s="474"/>
      <c r="D1162" s="468"/>
      <c r="E1162" s="496"/>
      <c r="F1162" s="496"/>
      <c r="G1162" s="470"/>
      <c r="H1162" s="470"/>
      <c r="I1162" s="470"/>
    </row>
    <row r="1163" spans="1:9">
      <c r="A1163" s="498"/>
      <c r="B1163" s="474"/>
      <c r="C1163" s="474"/>
      <c r="D1163" s="468"/>
      <c r="E1163" s="496"/>
      <c r="F1163" s="496"/>
      <c r="G1163" s="470"/>
      <c r="H1163" s="470"/>
      <c r="I1163" s="470"/>
    </row>
    <row r="1164" spans="1:9">
      <c r="A1164" s="498"/>
      <c r="B1164" s="474"/>
      <c r="C1164" s="496"/>
      <c r="D1164" s="471"/>
      <c r="E1164" s="472"/>
      <c r="F1164" s="496"/>
      <c r="G1164" s="470"/>
      <c r="H1164" s="470"/>
      <c r="I1164" s="470"/>
    </row>
    <row r="1165" spans="1:9">
      <c r="A1165" s="487"/>
      <c r="B1165" s="474"/>
      <c r="C1165" s="496"/>
      <c r="D1165" s="496"/>
      <c r="E1165" s="496"/>
      <c r="F1165" s="496"/>
      <c r="G1165" s="470"/>
      <c r="H1165" s="470"/>
      <c r="I1165" s="470"/>
    </row>
    <row r="1166" spans="1:9">
      <c r="A1166" s="487"/>
      <c r="B1166" s="474"/>
      <c r="C1166" s="494"/>
      <c r="D1166" s="494"/>
      <c r="E1166" s="494"/>
      <c r="F1166" s="497"/>
      <c r="G1166" s="470"/>
      <c r="H1166" s="470"/>
      <c r="I1166" s="470"/>
    </row>
    <row r="1167" spans="1:9">
      <c r="A1167" s="496"/>
      <c r="B1167" s="474"/>
      <c r="C1167" s="496"/>
      <c r="D1167" s="496"/>
      <c r="E1167" s="496"/>
      <c r="F1167" s="496"/>
      <c r="G1167" s="470"/>
      <c r="H1167" s="470"/>
      <c r="I1167" s="470"/>
    </row>
    <row r="1168" spans="1:9">
      <c r="A1168" s="496"/>
      <c r="B1168" s="496"/>
      <c r="C1168" s="496"/>
      <c r="D1168" s="496"/>
      <c r="E1168" s="496"/>
      <c r="F1168" s="496"/>
      <c r="G1168" s="470"/>
      <c r="H1168" s="470"/>
      <c r="I1168" s="470"/>
    </row>
    <row r="1169" spans="1:9">
      <c r="A1169" s="494"/>
      <c r="B1169" s="494"/>
      <c r="C1169" s="496"/>
      <c r="D1169" s="496"/>
      <c r="E1169" s="496"/>
      <c r="F1169" s="496"/>
      <c r="G1169" s="470"/>
      <c r="H1169" s="470"/>
      <c r="I1169" s="470"/>
    </row>
    <row r="1170" spans="1:9">
      <c r="A1170" s="496"/>
      <c r="B1170" s="496"/>
      <c r="C1170" s="496"/>
      <c r="D1170" s="496"/>
      <c r="E1170" s="496"/>
      <c r="F1170" s="496"/>
      <c r="G1170" s="470"/>
      <c r="H1170" s="470"/>
      <c r="I1170" s="470"/>
    </row>
    <row r="1171" spans="1:9">
      <c r="A1171" s="496"/>
      <c r="B1171" s="496"/>
      <c r="C1171" s="496"/>
      <c r="D1171" s="496"/>
      <c r="E1171" s="496"/>
      <c r="F1171" s="496"/>
      <c r="G1171" s="470"/>
      <c r="H1171" s="470"/>
      <c r="I1171" s="470"/>
    </row>
    <row r="1172" spans="1:9">
      <c r="A1172" s="487"/>
      <c r="B1172" s="487"/>
      <c r="C1172" s="496"/>
      <c r="D1172" s="496"/>
      <c r="E1172" s="496"/>
      <c r="F1172" s="496"/>
      <c r="G1172" s="470"/>
      <c r="H1172" s="470"/>
      <c r="I1172" s="470"/>
    </row>
    <row r="1173" spans="1:9">
      <c r="A1173" s="498"/>
      <c r="B1173" s="474"/>
      <c r="C1173" s="496"/>
      <c r="D1173" s="496"/>
      <c r="E1173" s="496"/>
      <c r="F1173" s="496"/>
      <c r="G1173" s="470"/>
      <c r="H1173" s="470"/>
      <c r="I1173" s="470"/>
    </row>
    <row r="1174" spans="1:9">
      <c r="A1174" s="498"/>
      <c r="B1174" s="474"/>
      <c r="C1174" s="472"/>
      <c r="D1174" s="496"/>
      <c r="E1174" s="496"/>
      <c r="F1174" s="496"/>
      <c r="G1174" s="470"/>
      <c r="H1174" s="470"/>
      <c r="I1174" s="470"/>
    </row>
    <row r="1175" spans="1:9">
      <c r="A1175" s="498"/>
      <c r="B1175" s="474"/>
      <c r="C1175" s="494"/>
      <c r="D1175" s="494"/>
      <c r="E1175" s="494"/>
      <c r="F1175" s="494"/>
      <c r="G1175" s="470"/>
      <c r="H1175" s="470"/>
      <c r="I1175" s="470"/>
    </row>
    <row r="1176" spans="1:9">
      <c r="A1176" s="498"/>
      <c r="B1176" s="474"/>
      <c r="C1176" s="494"/>
      <c r="D1176" s="494"/>
      <c r="E1176" s="494"/>
      <c r="F1176" s="494"/>
      <c r="G1176" s="470"/>
      <c r="H1176" s="470"/>
      <c r="I1176" s="470"/>
    </row>
    <row r="1177" spans="1:9">
      <c r="A1177" s="496"/>
      <c r="B1177" s="471"/>
      <c r="C1177" s="494"/>
      <c r="D1177" s="494"/>
      <c r="E1177" s="494"/>
      <c r="F1177" s="494"/>
      <c r="G1177" s="470"/>
      <c r="H1177" s="470"/>
      <c r="I1177" s="470"/>
    </row>
    <row r="1178" spans="1:9">
      <c r="A1178" s="494"/>
      <c r="B1178" s="494"/>
      <c r="C1178" s="496"/>
      <c r="D1178" s="494"/>
      <c r="E1178" s="494"/>
      <c r="F1178" s="494"/>
      <c r="G1178" s="470"/>
      <c r="H1178" s="470"/>
      <c r="I1178" s="470"/>
    </row>
    <row r="1179" spans="1:9">
      <c r="A1179" s="494"/>
      <c r="B1179" s="494"/>
      <c r="C1179" s="496"/>
      <c r="D1179" s="494"/>
      <c r="E1179" s="494"/>
      <c r="F1179" s="494"/>
      <c r="G1179" s="470"/>
      <c r="H1179" s="470"/>
      <c r="I1179" s="470"/>
    </row>
    <row r="1180" spans="1:9">
      <c r="A1180" s="494"/>
      <c r="B1180" s="494"/>
      <c r="C1180" s="496"/>
      <c r="D1180" s="494"/>
      <c r="E1180" s="494"/>
      <c r="F1180" s="494"/>
      <c r="G1180" s="470"/>
      <c r="H1180" s="470"/>
      <c r="I1180" s="470"/>
    </row>
    <row r="1181" spans="1:9">
      <c r="A1181" s="487"/>
      <c r="B1181" s="487"/>
      <c r="C1181" s="496"/>
      <c r="D1181" s="494"/>
      <c r="E1181" s="494"/>
      <c r="F1181" s="494"/>
      <c r="G1181" s="470"/>
      <c r="H1181" s="470"/>
      <c r="I1181" s="470"/>
    </row>
    <row r="1182" spans="1:9">
      <c r="A1182" s="498"/>
      <c r="B1182" s="474"/>
      <c r="C1182" s="496"/>
      <c r="D1182" s="494"/>
      <c r="E1182" s="494"/>
      <c r="F1182" s="494"/>
      <c r="G1182" s="470"/>
      <c r="H1182" s="470"/>
      <c r="I1182" s="470"/>
    </row>
    <row r="1183" spans="1:9">
      <c r="A1183" s="498"/>
      <c r="B1183" s="474"/>
      <c r="C1183" s="472"/>
      <c r="D1183" s="494"/>
      <c r="E1183" s="494"/>
      <c r="F1183" s="494"/>
      <c r="G1183" s="470"/>
      <c r="H1183" s="470"/>
      <c r="I1183" s="470"/>
    </row>
    <row r="1184" spans="1:9">
      <c r="A1184" s="498"/>
      <c r="B1184" s="474"/>
      <c r="C1184" s="494"/>
      <c r="D1184" s="494"/>
      <c r="E1184" s="494"/>
      <c r="F1184" s="494"/>
      <c r="G1184" s="470"/>
      <c r="H1184" s="470"/>
      <c r="I1184" s="470"/>
    </row>
    <row r="1185" spans="1:9">
      <c r="A1185" s="498"/>
      <c r="B1185" s="474"/>
      <c r="C1185" s="494"/>
      <c r="D1185" s="494"/>
      <c r="E1185" s="494"/>
      <c r="F1185" s="494"/>
      <c r="G1185" s="470"/>
      <c r="H1185" s="470"/>
      <c r="I1185" s="470"/>
    </row>
    <row r="1186" spans="1:9">
      <c r="A1186" s="496"/>
      <c r="B1186" s="471"/>
      <c r="C1186" s="494"/>
      <c r="D1186" s="494"/>
      <c r="E1186" s="494"/>
      <c r="F1186" s="494"/>
      <c r="G1186" s="470"/>
      <c r="H1186" s="470"/>
      <c r="I1186" s="470"/>
    </row>
    <row r="1187" spans="1:9">
      <c r="A1187" s="494"/>
      <c r="B1187" s="494"/>
      <c r="C1187" s="494"/>
      <c r="D1187" s="494"/>
      <c r="E1187" s="494"/>
      <c r="F1187" s="494"/>
      <c r="G1187" s="470"/>
      <c r="H1187" s="470"/>
      <c r="I1187" s="470"/>
    </row>
    <row r="1188" spans="1:9">
      <c r="A1188" s="494"/>
      <c r="B1188" s="494"/>
      <c r="C1188" s="472"/>
      <c r="D1188" s="494"/>
      <c r="E1188" s="494"/>
      <c r="F1188" s="494"/>
      <c r="G1188" s="470"/>
      <c r="H1188" s="470"/>
      <c r="I1188" s="470"/>
    </row>
    <row r="1189" spans="1:9">
      <c r="A1189" s="494"/>
      <c r="B1189" s="494"/>
      <c r="C1189" s="494"/>
      <c r="D1189" s="494"/>
      <c r="E1189" s="494"/>
      <c r="F1189" s="494"/>
      <c r="G1189" s="470"/>
      <c r="H1189" s="470"/>
      <c r="I1189" s="470"/>
    </row>
    <row r="1190" spans="1:9">
      <c r="A1190" s="487"/>
      <c r="B1190" s="487"/>
      <c r="C1190" s="494"/>
      <c r="D1190" s="494"/>
      <c r="E1190" s="494"/>
      <c r="F1190" s="494"/>
      <c r="G1190" s="470"/>
      <c r="H1190" s="470"/>
      <c r="I1190" s="470"/>
    </row>
    <row r="1191" spans="1:9">
      <c r="A1191" s="498"/>
      <c r="B1191" s="471"/>
      <c r="C1191" s="494"/>
      <c r="D1191" s="494"/>
      <c r="E1191" s="494"/>
      <c r="F1191" s="494"/>
      <c r="G1191" s="470"/>
      <c r="H1191" s="470"/>
      <c r="I1191" s="470"/>
    </row>
    <row r="1192" spans="1:9">
      <c r="A1192" s="494"/>
      <c r="B1192" s="494"/>
      <c r="C1192" s="474"/>
      <c r="D1192" s="474"/>
      <c r="E1192" s="494"/>
      <c r="F1192" s="494"/>
      <c r="G1192" s="470"/>
      <c r="H1192" s="470"/>
      <c r="I1192" s="470"/>
    </row>
    <row r="1193" spans="1:9">
      <c r="A1193" s="494"/>
      <c r="B1193" s="494"/>
      <c r="C1193" s="474"/>
      <c r="D1193" s="474"/>
      <c r="E1193" s="494"/>
      <c r="F1193" s="494"/>
      <c r="G1193" s="470"/>
      <c r="H1193" s="470"/>
      <c r="I1193" s="470"/>
    </row>
    <row r="1194" spans="1:9">
      <c r="A1194" s="494"/>
      <c r="B1194" s="494"/>
      <c r="C1194" s="474"/>
      <c r="D1194" s="474"/>
      <c r="E1194" s="494"/>
      <c r="F1194" s="494"/>
      <c r="G1194" s="470"/>
      <c r="H1194" s="470"/>
      <c r="I1194" s="470"/>
    </row>
    <row r="1195" spans="1:9">
      <c r="A1195" s="487"/>
      <c r="B1195" s="474"/>
      <c r="C1195" s="474"/>
      <c r="D1195" s="474"/>
      <c r="E1195" s="494"/>
      <c r="F1195" s="494"/>
      <c r="G1195" s="470"/>
      <c r="H1195" s="470"/>
      <c r="I1195" s="470"/>
    </row>
    <row r="1196" spans="1:9">
      <c r="A1196" s="498"/>
      <c r="B1196" s="474"/>
      <c r="C1196" s="474"/>
      <c r="D1196" s="474"/>
      <c r="E1196" s="494"/>
      <c r="F1196" s="494"/>
      <c r="G1196" s="470"/>
      <c r="H1196" s="470"/>
      <c r="I1196" s="470"/>
    </row>
    <row r="1197" spans="1:9">
      <c r="A1197" s="498"/>
      <c r="B1197" s="474"/>
      <c r="C1197" s="474"/>
      <c r="D1197" s="474"/>
      <c r="E1197" s="494"/>
      <c r="F1197" s="494"/>
      <c r="G1197" s="470"/>
      <c r="H1197" s="470"/>
      <c r="I1197" s="470"/>
    </row>
    <row r="1198" spans="1:9">
      <c r="A1198" s="498"/>
      <c r="B1198" s="474"/>
      <c r="C1198" s="494"/>
      <c r="D1198" s="471"/>
      <c r="E1198" s="472"/>
      <c r="F1198" s="494"/>
      <c r="G1198" s="470"/>
      <c r="H1198" s="470"/>
      <c r="I1198" s="470"/>
    </row>
    <row r="1199" spans="1:9">
      <c r="A1199" s="498"/>
      <c r="B1199" s="474"/>
      <c r="C1199" s="494"/>
      <c r="D1199" s="494"/>
      <c r="E1199" s="494"/>
      <c r="F1199" s="494"/>
      <c r="G1199" s="470"/>
      <c r="H1199" s="470"/>
      <c r="I1199" s="470"/>
    </row>
    <row r="1200" spans="1:9">
      <c r="A1200" s="504"/>
      <c r="B1200" s="505"/>
      <c r="C1200" s="506"/>
      <c r="D1200" s="506"/>
      <c r="E1200" s="506"/>
      <c r="F1200" s="506"/>
      <c r="G1200" s="466"/>
    </row>
    <row r="1201" spans="1:7">
      <c r="A1201" s="507"/>
      <c r="B1201" s="507"/>
      <c r="C1201" s="506"/>
      <c r="D1201" s="506"/>
      <c r="E1201" s="506"/>
      <c r="F1201" s="506"/>
      <c r="G1201" s="466"/>
    </row>
    <row r="1202" spans="1:7">
      <c r="A1202" s="507"/>
      <c r="B1202" s="507"/>
      <c r="C1202" s="508"/>
      <c r="D1202" s="508"/>
      <c r="E1202" s="508"/>
      <c r="F1202" s="508"/>
      <c r="G1202" s="466"/>
    </row>
    <row r="1203" spans="1:7">
      <c r="A1203" s="506"/>
      <c r="B1203" s="506"/>
      <c r="C1203" s="508"/>
      <c r="D1203" s="508"/>
      <c r="E1203" s="508"/>
      <c r="F1203" s="508"/>
      <c r="G1203" s="466"/>
    </row>
    <row r="1204" spans="1:7">
      <c r="A1204" s="506"/>
      <c r="B1204" s="506"/>
      <c r="C1204" s="508"/>
      <c r="D1204" s="508"/>
      <c r="E1204" s="508"/>
      <c r="F1204" s="508"/>
      <c r="G1204" s="466"/>
    </row>
    <row r="1205" spans="1:7">
      <c r="A1205" s="508"/>
      <c r="B1205" s="508"/>
      <c r="C1205" s="508"/>
      <c r="D1205" s="508"/>
      <c r="E1205" s="508"/>
      <c r="F1205" s="508"/>
      <c r="G1205" s="466"/>
    </row>
    <row r="1206" spans="1:7">
      <c r="A1206" s="509"/>
      <c r="B1206" s="487"/>
      <c r="C1206" s="508"/>
      <c r="D1206" s="508"/>
      <c r="E1206" s="508"/>
      <c r="F1206" s="508"/>
      <c r="G1206" s="466"/>
    </row>
    <row r="1207" spans="1:7">
      <c r="A1207" s="504"/>
      <c r="B1207" s="505"/>
      <c r="C1207" s="508"/>
      <c r="D1207" s="508"/>
      <c r="E1207" s="508"/>
      <c r="F1207" s="508"/>
      <c r="G1207" s="466"/>
    </row>
    <row r="1208" spans="1:7">
      <c r="A1208" s="504"/>
      <c r="B1208" s="505"/>
      <c r="C1208" s="508"/>
      <c r="D1208" s="508"/>
      <c r="E1208" s="508"/>
      <c r="F1208" s="508"/>
      <c r="G1208" s="466"/>
    </row>
    <row r="1209" spans="1:7">
      <c r="A1209" s="504"/>
      <c r="B1209" s="505"/>
      <c r="C1209" s="510"/>
      <c r="D1209" s="507"/>
      <c r="E1209" s="507"/>
      <c r="F1209" s="507"/>
      <c r="G1209" s="466"/>
    </row>
    <row r="1210" spans="1:7">
      <c r="A1210" s="504"/>
      <c r="B1210" s="505"/>
      <c r="C1210" s="507"/>
      <c r="D1210" s="507"/>
      <c r="E1210" s="507"/>
      <c r="F1210" s="507"/>
      <c r="G1210" s="466"/>
    </row>
    <row r="1211" spans="1:7">
      <c r="A1211" s="504"/>
      <c r="B1211" s="505"/>
      <c r="C1211" s="507"/>
      <c r="D1211" s="507"/>
      <c r="E1211" s="507"/>
      <c r="F1211" s="507"/>
      <c r="G1211" s="466"/>
    </row>
    <row r="1212" spans="1:7">
      <c r="A1212" s="507"/>
      <c r="B1212" s="511"/>
      <c r="C1212" s="507"/>
      <c r="D1212" s="507"/>
      <c r="E1212" s="507"/>
      <c r="F1212" s="507"/>
      <c r="G1212" s="466"/>
    </row>
    <row r="1213" spans="1:7">
      <c r="A1213" s="507"/>
      <c r="B1213" s="507"/>
      <c r="C1213" s="507"/>
      <c r="D1213" s="507"/>
      <c r="E1213" s="507"/>
      <c r="F1213" s="507"/>
      <c r="G1213" s="466"/>
    </row>
    <row r="1214" spans="1:7">
      <c r="A1214" s="507"/>
      <c r="B1214" s="507"/>
      <c r="C1214" s="507"/>
      <c r="D1214" s="507"/>
      <c r="E1214" s="507"/>
      <c r="F1214" s="507"/>
      <c r="G1214" s="466"/>
    </row>
    <row r="1215" spans="1:7">
      <c r="A1215" s="507"/>
      <c r="B1215" s="507"/>
      <c r="C1215" s="507"/>
      <c r="D1215" s="507"/>
      <c r="E1215" s="507"/>
      <c r="F1215" s="507"/>
      <c r="G1215" s="466"/>
    </row>
    <row r="1216" spans="1:7">
      <c r="A1216" s="509"/>
      <c r="B1216" s="505"/>
      <c r="C1216" s="507"/>
      <c r="D1216" s="507"/>
      <c r="E1216" s="507"/>
      <c r="F1216" s="507"/>
      <c r="G1216" s="466"/>
    </row>
    <row r="1217" spans="1:7">
      <c r="A1217" s="512"/>
      <c r="B1217" s="505"/>
      <c r="C1217" s="507"/>
      <c r="D1217" s="507"/>
      <c r="E1217" s="507"/>
      <c r="F1217" s="507"/>
      <c r="G1217" s="466"/>
    </row>
    <row r="1218" spans="1:7">
      <c r="A1218" s="512"/>
      <c r="B1218" s="505"/>
      <c r="C1218" s="507"/>
      <c r="D1218" s="507"/>
      <c r="E1218" s="507"/>
      <c r="F1218" s="507"/>
      <c r="G1218" s="466"/>
    </row>
    <row r="1219" spans="1:7">
      <c r="A1219" s="512"/>
      <c r="B1219" s="505"/>
      <c r="C1219" s="507"/>
      <c r="D1219" s="507"/>
      <c r="E1219" s="507"/>
      <c r="F1219" s="507"/>
      <c r="G1219" s="466"/>
    </row>
    <row r="1220" spans="1:7">
      <c r="A1220" s="512"/>
      <c r="B1220" s="505"/>
      <c r="C1220" s="507"/>
      <c r="D1220" s="507"/>
      <c r="E1220" s="507"/>
      <c r="F1220" s="507"/>
      <c r="G1220" s="466"/>
    </row>
    <row r="1221" spans="1:7">
      <c r="A1221" s="504"/>
      <c r="B1221" s="505"/>
      <c r="C1221" s="507"/>
      <c r="D1221" s="507"/>
      <c r="E1221" s="507"/>
      <c r="F1221" s="507"/>
      <c r="G1221" s="466"/>
    </row>
    <row r="1222" spans="1:7">
      <c r="A1222" s="504"/>
      <c r="B1222" s="505"/>
      <c r="C1222" s="510"/>
      <c r="D1222" s="507"/>
      <c r="E1222" s="507"/>
      <c r="F1222" s="507"/>
      <c r="G1222" s="466"/>
    </row>
    <row r="1223" spans="1:7">
      <c r="A1223" s="512"/>
      <c r="B1223" s="505"/>
      <c r="C1223" s="507"/>
      <c r="D1223" s="507"/>
      <c r="E1223" s="507"/>
      <c r="F1223" s="507"/>
      <c r="G1223" s="466"/>
    </row>
    <row r="1224" spans="1:7">
      <c r="A1224" s="512"/>
      <c r="B1224" s="505"/>
      <c r="C1224" s="507"/>
      <c r="D1224" s="507"/>
      <c r="E1224" s="507"/>
      <c r="F1224" s="507"/>
      <c r="G1224" s="466"/>
    </row>
    <row r="1225" spans="1:7">
      <c r="A1225" s="507"/>
      <c r="B1225" s="511"/>
      <c r="C1225" s="507"/>
      <c r="D1225" s="507"/>
      <c r="E1225" s="507"/>
      <c r="F1225" s="507"/>
      <c r="G1225" s="466"/>
    </row>
    <row r="1226" spans="1:7">
      <c r="A1226" s="507"/>
      <c r="B1226" s="507"/>
      <c r="C1226" s="507"/>
      <c r="D1226" s="507"/>
      <c r="E1226" s="507"/>
      <c r="F1226" s="507"/>
      <c r="G1226" s="466"/>
    </row>
    <row r="1227" spans="1:7">
      <c r="A1227" s="507"/>
      <c r="B1227" s="507"/>
      <c r="C1227" s="507"/>
      <c r="D1227" s="507"/>
      <c r="E1227" s="507"/>
      <c r="F1227" s="507"/>
      <c r="G1227" s="466"/>
    </row>
    <row r="1228" spans="1:7">
      <c r="A1228" s="507"/>
      <c r="B1228" s="507"/>
      <c r="C1228" s="507"/>
      <c r="D1228" s="507"/>
      <c r="E1228" s="507"/>
      <c r="F1228" s="507"/>
      <c r="G1228" s="466"/>
    </row>
    <row r="1229" spans="1:7">
      <c r="A1229" s="509"/>
      <c r="B1229" s="505"/>
      <c r="C1229" s="507"/>
      <c r="D1229" s="507"/>
      <c r="E1229" s="507"/>
      <c r="F1229" s="507"/>
      <c r="G1229" s="466"/>
    </row>
    <row r="1230" spans="1:7">
      <c r="A1230" s="512"/>
      <c r="B1230" s="505"/>
      <c r="C1230" s="507"/>
      <c r="D1230" s="507"/>
      <c r="E1230" s="507"/>
      <c r="F1230" s="507"/>
      <c r="G1230" s="466"/>
    </row>
    <row r="1231" spans="1:7">
      <c r="A1231" s="512"/>
      <c r="B1231" s="505"/>
      <c r="C1231" s="507"/>
      <c r="D1231" s="507"/>
      <c r="E1231" s="507"/>
      <c r="F1231" s="507"/>
      <c r="G1231" s="466"/>
    </row>
    <row r="1232" spans="1:7">
      <c r="A1232" s="512"/>
      <c r="B1232" s="505"/>
      <c r="C1232" s="507"/>
      <c r="D1232" s="507"/>
      <c r="E1232" s="507"/>
      <c r="F1232" s="507"/>
      <c r="G1232" s="466"/>
    </row>
    <row r="1233" spans="1:7">
      <c r="A1233" s="512"/>
      <c r="B1233" s="505"/>
      <c r="C1233" s="507"/>
      <c r="D1233" s="507"/>
      <c r="E1233" s="507"/>
      <c r="F1233" s="507"/>
      <c r="G1233" s="466"/>
    </row>
    <row r="1234" spans="1:7">
      <c r="A1234" s="504"/>
      <c r="B1234" s="505"/>
      <c r="C1234" s="507"/>
      <c r="D1234" s="507"/>
      <c r="E1234" s="507"/>
      <c r="F1234" s="507"/>
      <c r="G1234" s="466"/>
    </row>
    <row r="1235" spans="1:7">
      <c r="A1235" s="504"/>
      <c r="B1235" s="505"/>
      <c r="C1235" s="510"/>
      <c r="D1235" s="507"/>
      <c r="E1235" s="507"/>
      <c r="F1235" s="507"/>
      <c r="G1235" s="466"/>
    </row>
    <row r="1236" spans="1:7">
      <c r="A1236" s="512"/>
      <c r="B1236" s="505"/>
      <c r="C1236" s="507"/>
      <c r="D1236" s="507"/>
      <c r="E1236" s="507"/>
      <c r="F1236" s="507"/>
      <c r="G1236" s="466"/>
    </row>
    <row r="1237" spans="1:7">
      <c r="A1237" s="512"/>
      <c r="B1237" s="505"/>
      <c r="C1237" s="507"/>
      <c r="D1237" s="507"/>
      <c r="E1237" s="507"/>
      <c r="F1237" s="507"/>
      <c r="G1237" s="466"/>
    </row>
    <row r="1238" spans="1:7">
      <c r="A1238" s="507"/>
      <c r="B1238" s="511"/>
      <c r="C1238" s="507"/>
      <c r="D1238" s="507"/>
      <c r="E1238" s="507"/>
      <c r="F1238" s="507"/>
      <c r="G1238" s="466"/>
    </row>
    <row r="1239" spans="1:7">
      <c r="A1239" s="507"/>
      <c r="B1239" s="507"/>
      <c r="C1239" s="507"/>
      <c r="D1239" s="507"/>
      <c r="E1239" s="507"/>
      <c r="F1239" s="507"/>
      <c r="G1239" s="466"/>
    </row>
    <row r="1240" spans="1:7">
      <c r="A1240" s="507"/>
      <c r="B1240" s="507"/>
      <c r="C1240" s="507"/>
      <c r="D1240" s="507"/>
      <c r="E1240" s="507"/>
      <c r="F1240" s="507"/>
      <c r="G1240" s="466"/>
    </row>
    <row r="1241" spans="1:7">
      <c r="A1241" s="507"/>
      <c r="B1241" s="507"/>
      <c r="C1241" s="507"/>
      <c r="D1241" s="507"/>
      <c r="E1241" s="507"/>
      <c r="F1241" s="507"/>
      <c r="G1241" s="466"/>
    </row>
    <row r="1242" spans="1:7">
      <c r="A1242" s="509"/>
      <c r="B1242" s="487"/>
      <c r="C1242" s="507"/>
      <c r="D1242" s="507"/>
      <c r="E1242" s="507"/>
      <c r="F1242" s="507"/>
      <c r="G1242" s="466"/>
    </row>
    <row r="1243" spans="1:7">
      <c r="A1243" s="504"/>
      <c r="B1243" s="505"/>
      <c r="C1243" s="507"/>
      <c r="D1243" s="507"/>
      <c r="E1243" s="507"/>
      <c r="F1243" s="507"/>
      <c r="G1243" s="466"/>
    </row>
    <row r="1244" spans="1:7">
      <c r="A1244" s="504"/>
      <c r="B1244" s="505"/>
      <c r="C1244" s="510"/>
      <c r="D1244" s="507"/>
      <c r="E1244" s="507"/>
      <c r="F1244" s="507"/>
      <c r="G1244" s="466"/>
    </row>
    <row r="1245" spans="1:7">
      <c r="A1245" s="504"/>
      <c r="B1245" s="505"/>
      <c r="C1245" s="507"/>
      <c r="D1245" s="507"/>
      <c r="E1245" s="507"/>
      <c r="F1245" s="507"/>
      <c r="G1245" s="466"/>
    </row>
    <row r="1246" spans="1:7">
      <c r="A1246" s="504"/>
      <c r="B1246" s="505"/>
      <c r="C1246" s="507"/>
      <c r="D1246" s="507"/>
      <c r="E1246" s="507"/>
      <c r="F1246" s="507"/>
      <c r="G1246" s="466"/>
    </row>
    <row r="1247" spans="1:7">
      <c r="A1247" s="507"/>
      <c r="B1247" s="511"/>
      <c r="C1247" s="507"/>
      <c r="D1247" s="507"/>
      <c r="E1247" s="507"/>
      <c r="F1247" s="507"/>
      <c r="G1247" s="466"/>
    </row>
    <row r="1248" spans="1:7">
      <c r="A1248" s="507"/>
      <c r="B1248" s="507"/>
      <c r="C1248" s="507"/>
      <c r="D1248" s="507"/>
      <c r="E1248" s="507"/>
      <c r="F1248" s="507"/>
      <c r="G1248" s="466"/>
    </row>
    <row r="1249" spans="1:10">
      <c r="A1249" s="507"/>
      <c r="B1249" s="507"/>
      <c r="C1249" s="507"/>
      <c r="D1249" s="507"/>
      <c r="E1249" s="507"/>
      <c r="F1249" s="507"/>
      <c r="G1249" s="466"/>
    </row>
    <row r="1250" spans="1:10">
      <c r="A1250" s="507"/>
      <c r="B1250" s="507"/>
      <c r="C1250" s="510"/>
      <c r="D1250" s="507"/>
      <c r="E1250" s="507"/>
      <c r="F1250" s="507"/>
      <c r="G1250" s="466"/>
    </row>
    <row r="1251" spans="1:10">
      <c r="A1251" s="509"/>
      <c r="B1251" s="487"/>
      <c r="C1251" s="507"/>
      <c r="D1251" s="507"/>
      <c r="E1251" s="507"/>
      <c r="F1251" s="507"/>
      <c r="G1251" s="466"/>
    </row>
    <row r="1252" spans="1:10">
      <c r="A1252" s="504"/>
      <c r="B1252" s="505"/>
      <c r="C1252" s="507"/>
      <c r="D1252" s="507"/>
      <c r="E1252" s="507"/>
      <c r="F1252" s="507"/>
      <c r="G1252" s="466"/>
    </row>
    <row r="1253" spans="1:10">
      <c r="A1253" s="504"/>
      <c r="B1253" s="511"/>
      <c r="C1253" s="506"/>
      <c r="D1253" s="506"/>
      <c r="E1253" s="506"/>
      <c r="F1253" s="513"/>
      <c r="G1253" s="466"/>
    </row>
    <row r="1254" spans="1:10">
      <c r="A1254" s="507"/>
      <c r="B1254" s="507"/>
      <c r="C1254" s="506"/>
      <c r="D1254" s="506"/>
      <c r="E1254" s="506"/>
      <c r="F1254" s="513"/>
      <c r="G1254" s="466"/>
    </row>
    <row r="1255" spans="1:10">
      <c r="A1255" s="507"/>
      <c r="B1255" s="507"/>
      <c r="C1255" s="508"/>
      <c r="D1255" s="508"/>
      <c r="E1255" s="508"/>
      <c r="F1255" s="508"/>
      <c r="G1255" s="466"/>
    </row>
    <row r="1256" spans="1:10">
      <c r="A1256" s="506"/>
      <c r="B1256" s="506"/>
      <c r="C1256" s="509"/>
      <c r="D1256" s="509"/>
      <c r="E1256" s="514"/>
      <c r="F1256" s="514"/>
      <c r="G1256" s="500"/>
      <c r="H1256" s="500"/>
      <c r="I1256" s="500"/>
      <c r="J1256" s="500"/>
    </row>
    <row r="1257" spans="1:10">
      <c r="A1257" s="506"/>
      <c r="B1257" s="506"/>
      <c r="C1257" s="505"/>
      <c r="D1257" s="505"/>
      <c r="E1257" s="514"/>
      <c r="F1257" s="514"/>
      <c r="G1257" s="500"/>
      <c r="H1257" s="500"/>
      <c r="I1257" s="500"/>
      <c r="J1257" s="500"/>
    </row>
    <row r="1258" spans="1:10">
      <c r="A1258" s="508"/>
      <c r="B1258" s="508"/>
      <c r="C1258" s="505"/>
      <c r="D1258" s="505"/>
      <c r="E1258" s="514"/>
      <c r="F1258" s="514"/>
      <c r="G1258" s="500"/>
      <c r="H1258" s="500"/>
      <c r="I1258" s="500"/>
      <c r="J1258" s="500"/>
    </row>
    <row r="1259" spans="1:10">
      <c r="A1259" s="509"/>
      <c r="B1259" s="509"/>
      <c r="C1259" s="505"/>
      <c r="D1259" s="505"/>
      <c r="E1259" s="514"/>
      <c r="F1259" s="514"/>
      <c r="G1259" s="500"/>
      <c r="H1259" s="500"/>
      <c r="I1259" s="500"/>
      <c r="J1259" s="500"/>
    </row>
    <row r="1260" spans="1:10">
      <c r="A1260" s="509"/>
      <c r="B1260" s="505"/>
      <c r="C1260" s="505"/>
      <c r="D1260" s="505"/>
      <c r="E1260" s="514"/>
      <c r="F1260" s="514"/>
      <c r="G1260" s="500"/>
      <c r="H1260" s="500"/>
      <c r="I1260" s="500"/>
      <c r="J1260" s="500"/>
    </row>
    <row r="1261" spans="1:10">
      <c r="A1261" s="509"/>
      <c r="B1261" s="505"/>
      <c r="C1261" s="505"/>
      <c r="D1261" s="505"/>
      <c r="E1261" s="514"/>
      <c r="F1261" s="514"/>
      <c r="G1261" s="500"/>
      <c r="H1261" s="500"/>
      <c r="I1261" s="500"/>
      <c r="J1261" s="500"/>
    </row>
    <row r="1262" spans="1:10">
      <c r="A1262" s="509"/>
      <c r="B1262" s="505"/>
      <c r="C1262" s="505"/>
      <c r="D1262" s="505"/>
      <c r="E1262" s="514"/>
      <c r="F1262" s="514"/>
      <c r="G1262" s="500"/>
      <c r="H1262" s="500"/>
      <c r="I1262" s="500"/>
      <c r="J1262" s="500"/>
    </row>
    <row r="1263" spans="1:10">
      <c r="A1263" s="509"/>
      <c r="B1263" s="505"/>
      <c r="C1263" s="514"/>
      <c r="D1263" s="511"/>
      <c r="E1263" s="510"/>
      <c r="F1263" s="514"/>
      <c r="G1263" s="500"/>
      <c r="H1263" s="500"/>
      <c r="I1263" s="500"/>
      <c r="J1263" s="500"/>
    </row>
    <row r="1264" spans="1:10">
      <c r="A1264" s="509"/>
      <c r="B1264" s="505"/>
      <c r="C1264" s="514"/>
      <c r="D1264" s="514"/>
      <c r="E1264" s="514"/>
      <c r="F1264" s="514"/>
      <c r="G1264" s="500"/>
      <c r="H1264" s="500"/>
      <c r="I1264" s="500"/>
      <c r="J1264" s="500"/>
    </row>
    <row r="1265" spans="1:7">
      <c r="A1265" s="509"/>
      <c r="B1265" s="505"/>
      <c r="C1265" s="506"/>
      <c r="D1265" s="506"/>
      <c r="E1265" s="506"/>
      <c r="F1265" s="513"/>
      <c r="G1265" s="466"/>
    </row>
    <row r="1266" spans="1:7">
      <c r="A1266" s="509"/>
      <c r="B1266" s="509"/>
      <c r="C1266" s="506"/>
      <c r="D1266" s="506"/>
      <c r="E1266" s="506"/>
      <c r="F1266" s="513"/>
      <c r="G1266" s="466"/>
    </row>
    <row r="1267" spans="1:7">
      <c r="A1267" s="509"/>
      <c r="B1267" s="509"/>
      <c r="C1267" s="513"/>
      <c r="D1267" s="513"/>
      <c r="E1267" s="513"/>
      <c r="F1267" s="513"/>
      <c r="G1267" s="466"/>
    </row>
    <row r="1268" spans="1:7">
      <c r="A1268" s="506"/>
      <c r="B1268" s="506"/>
      <c r="C1268" s="509"/>
      <c r="D1268" s="509"/>
      <c r="E1268" s="508"/>
      <c r="F1268" s="508"/>
      <c r="G1268" s="466"/>
    </row>
    <row r="1269" spans="1:7">
      <c r="A1269" s="506"/>
      <c r="B1269" s="506"/>
      <c r="C1269" s="505"/>
      <c r="D1269" s="505"/>
      <c r="E1269" s="508"/>
      <c r="F1269" s="508"/>
      <c r="G1269" s="466"/>
    </row>
    <row r="1270" spans="1:7">
      <c r="A1270" s="513"/>
      <c r="B1270" s="513"/>
      <c r="C1270" s="505"/>
      <c r="D1270" s="505"/>
      <c r="E1270" s="508"/>
      <c r="F1270" s="508"/>
      <c r="G1270" s="466"/>
    </row>
    <row r="1271" spans="1:7">
      <c r="A1271" s="509"/>
      <c r="B1271" s="509"/>
      <c r="C1271" s="505"/>
      <c r="D1271" s="505"/>
      <c r="E1271" s="508"/>
      <c r="F1271" s="508"/>
      <c r="G1271" s="466"/>
    </row>
    <row r="1272" spans="1:7">
      <c r="A1272" s="504"/>
      <c r="B1272" s="474"/>
      <c r="C1272" s="505"/>
      <c r="D1272" s="505"/>
      <c r="E1272" s="508"/>
      <c r="F1272" s="508"/>
      <c r="G1272" s="466"/>
    </row>
    <row r="1273" spans="1:7">
      <c r="A1273" s="504"/>
      <c r="B1273" s="474"/>
      <c r="C1273" s="472"/>
      <c r="D1273" s="511"/>
      <c r="E1273" s="510"/>
      <c r="F1273" s="508"/>
      <c r="G1273" s="466"/>
    </row>
    <row r="1274" spans="1:7">
      <c r="A1274" s="504"/>
      <c r="B1274" s="474"/>
      <c r="C1274" s="508"/>
      <c r="D1274" s="508"/>
      <c r="E1274" s="508"/>
      <c r="F1274" s="508"/>
      <c r="G1274" s="466"/>
    </row>
    <row r="1275" spans="1:7">
      <c r="A1275" s="504"/>
      <c r="B1275" s="474"/>
      <c r="C1275" s="508"/>
      <c r="D1275" s="508"/>
      <c r="E1275" s="508"/>
      <c r="F1275" s="508"/>
      <c r="G1275" s="466"/>
    </row>
    <row r="1276" spans="1:7">
      <c r="A1276" s="497"/>
      <c r="B1276" s="471"/>
      <c r="C1276" s="508"/>
      <c r="D1276" s="508"/>
      <c r="E1276" s="508"/>
      <c r="F1276" s="508"/>
      <c r="G1276" s="466"/>
    </row>
    <row r="1277" spans="1:7">
      <c r="A1277" s="508"/>
      <c r="B1277" s="508"/>
      <c r="C1277" s="508"/>
      <c r="D1277" s="508"/>
      <c r="E1277" s="508"/>
      <c r="F1277" s="508"/>
      <c r="G1277" s="466"/>
    </row>
    <row r="1278" spans="1:7">
      <c r="A1278" s="507"/>
      <c r="B1278" s="507"/>
      <c r="C1278" s="511"/>
      <c r="D1278" s="510"/>
      <c r="E1278" s="508"/>
      <c r="F1278" s="508"/>
      <c r="G1278" s="466"/>
    </row>
    <row r="1279" spans="1:7">
      <c r="A1279" s="507"/>
      <c r="B1279" s="507"/>
      <c r="C1279" s="508"/>
      <c r="D1279" s="508"/>
      <c r="E1279" s="508"/>
      <c r="F1279" s="508"/>
      <c r="G1279" s="466"/>
    </row>
    <row r="1280" spans="1:7">
      <c r="A1280" s="507"/>
      <c r="B1280" s="507"/>
      <c r="C1280" s="508"/>
      <c r="D1280" s="508"/>
      <c r="E1280" s="508"/>
      <c r="F1280" s="508"/>
      <c r="G1280" s="466"/>
    </row>
    <row r="1281" spans="1:10">
      <c r="A1281" s="509"/>
      <c r="B1281" s="509"/>
      <c r="C1281" s="508"/>
      <c r="D1281" s="508"/>
      <c r="E1281" s="508"/>
      <c r="F1281" s="508"/>
      <c r="G1281" s="466"/>
    </row>
    <row r="1282" spans="1:10">
      <c r="A1282" s="507"/>
      <c r="B1282" s="507"/>
      <c r="C1282" s="508"/>
      <c r="D1282" s="508"/>
      <c r="E1282" s="508"/>
      <c r="F1282" s="508"/>
      <c r="G1282" s="466"/>
    </row>
    <row r="1283" spans="1:10">
      <c r="A1283" s="507"/>
      <c r="B1283" s="507"/>
      <c r="C1283" s="511"/>
      <c r="D1283" s="510"/>
      <c r="E1283" s="508"/>
      <c r="F1283" s="508"/>
      <c r="G1283" s="466"/>
    </row>
    <row r="1284" spans="1:10">
      <c r="A1284" s="507"/>
      <c r="B1284" s="507"/>
      <c r="C1284" s="508"/>
      <c r="D1284" s="508"/>
      <c r="E1284" s="508"/>
      <c r="F1284" s="508"/>
      <c r="G1284" s="466"/>
    </row>
    <row r="1285" spans="1:10">
      <c r="A1285" s="507"/>
      <c r="B1285" s="507"/>
      <c r="C1285" s="508"/>
      <c r="D1285" s="508"/>
      <c r="E1285" s="508"/>
      <c r="F1285" s="508"/>
      <c r="G1285" s="466"/>
    </row>
    <row r="1286" spans="1:10">
      <c r="A1286" s="509"/>
      <c r="B1286" s="509"/>
      <c r="C1286" s="515"/>
      <c r="D1286" s="515"/>
      <c r="E1286" s="515"/>
      <c r="F1286" s="516"/>
      <c r="G1286" s="435"/>
      <c r="H1286" s="417"/>
      <c r="I1286" s="417"/>
      <c r="J1286" s="417"/>
    </row>
    <row r="1287" spans="1:10">
      <c r="A1287" s="508"/>
      <c r="B1287" s="508"/>
      <c r="C1287" s="508"/>
      <c r="D1287" s="508"/>
      <c r="E1287" s="508"/>
      <c r="F1287" s="508"/>
      <c r="G1287" s="466"/>
    </row>
    <row r="1288" spans="1:10">
      <c r="A1288" s="507"/>
      <c r="B1288" s="507"/>
      <c r="C1288" s="508"/>
      <c r="D1288" s="508"/>
      <c r="E1288" s="508"/>
      <c r="F1288" s="508"/>
      <c r="G1288" s="466"/>
    </row>
    <row r="1289" spans="1:10">
      <c r="A1289" s="515"/>
      <c r="B1289" s="515"/>
      <c r="C1289" s="508"/>
      <c r="D1289" s="508"/>
      <c r="E1289" s="508"/>
      <c r="F1289" s="508"/>
      <c r="G1289" s="466"/>
    </row>
    <row r="1290" spans="1:10">
      <c r="A1290" s="508"/>
      <c r="B1290" s="508"/>
      <c r="C1290" s="508"/>
      <c r="D1290" s="508"/>
      <c r="E1290" s="508"/>
      <c r="F1290" s="508"/>
      <c r="G1290" s="466"/>
    </row>
    <row r="1291" spans="1:10">
      <c r="A1291" s="509"/>
      <c r="B1291" s="509"/>
      <c r="C1291" s="508"/>
      <c r="D1291" s="508"/>
      <c r="E1291" s="508"/>
      <c r="F1291" s="508"/>
      <c r="G1291" s="466"/>
    </row>
    <row r="1292" spans="1:10">
      <c r="A1292" s="509"/>
      <c r="B1292" s="505"/>
      <c r="C1292" s="510"/>
      <c r="D1292" s="508"/>
      <c r="E1292" s="508"/>
      <c r="F1292" s="508"/>
      <c r="G1292" s="466"/>
    </row>
    <row r="1293" spans="1:10">
      <c r="A1293" s="504"/>
      <c r="B1293" s="505"/>
      <c r="C1293" s="472"/>
      <c r="D1293" s="508"/>
      <c r="E1293" s="508"/>
      <c r="F1293" s="508"/>
      <c r="G1293" s="466"/>
    </row>
    <row r="1294" spans="1:10">
      <c r="A1294" s="504"/>
      <c r="B1294" s="505"/>
      <c r="C1294" s="513"/>
      <c r="D1294" s="513"/>
      <c r="E1294" s="513"/>
      <c r="F1294" s="513"/>
      <c r="G1294" s="466"/>
    </row>
    <row r="1295" spans="1:10">
      <c r="A1295" s="517"/>
      <c r="B1295" s="511"/>
      <c r="C1295" s="508"/>
      <c r="D1295" s="508"/>
      <c r="E1295" s="508"/>
      <c r="F1295" s="508"/>
      <c r="G1295" s="466"/>
    </row>
    <row r="1296" spans="1:10">
      <c r="A1296" s="517"/>
      <c r="B1296" s="471"/>
      <c r="C1296" s="511"/>
      <c r="D1296" s="510"/>
      <c r="E1296" s="497"/>
      <c r="F1296" s="497"/>
      <c r="G1296" s="470"/>
      <c r="H1296" s="470"/>
      <c r="I1296" s="470"/>
      <c r="J1296" s="470"/>
    </row>
    <row r="1297" spans="1:10">
      <c r="A1297" s="513"/>
      <c r="B1297" s="513"/>
      <c r="C1297" s="497"/>
      <c r="D1297" s="497"/>
      <c r="E1297" s="497"/>
      <c r="F1297" s="497"/>
      <c r="G1297" s="470"/>
      <c r="H1297" s="470"/>
      <c r="I1297" s="470"/>
      <c r="J1297" s="470"/>
    </row>
    <row r="1298" spans="1:10">
      <c r="A1298" s="508"/>
      <c r="B1298" s="508"/>
      <c r="C1298" s="515"/>
      <c r="D1298" s="497"/>
      <c r="E1298" s="497"/>
      <c r="F1298" s="497"/>
      <c r="G1298" s="470"/>
      <c r="H1298" s="470"/>
      <c r="I1298" s="470"/>
      <c r="J1298" s="470"/>
    </row>
    <row r="1299" spans="1:10">
      <c r="A1299" s="487"/>
      <c r="B1299" s="487"/>
      <c r="C1299" s="508"/>
      <c r="D1299" s="497"/>
      <c r="E1299" s="497"/>
      <c r="F1299" s="497"/>
      <c r="G1299" s="470"/>
      <c r="H1299" s="470"/>
      <c r="I1299" s="470"/>
      <c r="J1299" s="470"/>
    </row>
    <row r="1300" spans="1:10">
      <c r="A1300" s="487"/>
      <c r="B1300" s="474"/>
      <c r="C1300" s="508"/>
      <c r="D1300" s="497"/>
      <c r="E1300" s="497"/>
      <c r="F1300" s="497"/>
      <c r="G1300" s="470"/>
      <c r="H1300" s="470"/>
      <c r="I1300" s="470"/>
      <c r="J1300" s="470"/>
    </row>
    <row r="1301" spans="1:10">
      <c r="A1301" s="515"/>
      <c r="B1301" s="515"/>
      <c r="C1301" s="508"/>
      <c r="D1301" s="497"/>
      <c r="E1301" s="497"/>
      <c r="F1301" s="497"/>
      <c r="G1301" s="470"/>
      <c r="H1301" s="470"/>
      <c r="I1301" s="470"/>
      <c r="J1301" s="470"/>
    </row>
    <row r="1302" spans="1:10">
      <c r="A1302" s="508"/>
      <c r="B1302" s="508"/>
      <c r="C1302" s="508"/>
      <c r="D1302" s="497"/>
      <c r="E1302" s="497"/>
      <c r="F1302" s="497"/>
      <c r="G1302" s="470"/>
      <c r="H1302" s="470"/>
      <c r="I1302" s="470"/>
      <c r="J1302" s="470"/>
    </row>
    <row r="1303" spans="1:10">
      <c r="A1303" s="509"/>
      <c r="B1303" s="509"/>
      <c r="C1303" s="510"/>
      <c r="D1303" s="497"/>
      <c r="E1303" s="497"/>
      <c r="F1303" s="497"/>
      <c r="G1303" s="470"/>
      <c r="H1303" s="470"/>
      <c r="I1303" s="470"/>
      <c r="J1303" s="470"/>
    </row>
    <row r="1304" spans="1:10">
      <c r="A1304" s="509"/>
      <c r="B1304" s="505"/>
      <c r="C1304" s="497"/>
      <c r="D1304" s="497"/>
      <c r="E1304" s="497"/>
      <c r="F1304" s="497"/>
      <c r="G1304" s="470"/>
      <c r="H1304" s="470"/>
      <c r="I1304" s="470"/>
      <c r="J1304" s="470"/>
    </row>
    <row r="1305" spans="1:10">
      <c r="A1305" s="509"/>
      <c r="B1305" s="505"/>
      <c r="C1305" s="513"/>
      <c r="D1305" s="513"/>
      <c r="E1305" s="497"/>
      <c r="F1305" s="497"/>
      <c r="G1305" s="470"/>
      <c r="H1305" s="470"/>
      <c r="I1305" s="470"/>
      <c r="J1305" s="470"/>
    </row>
    <row r="1306" spans="1:10">
      <c r="A1306" s="517"/>
      <c r="B1306" s="511"/>
      <c r="C1306" s="508"/>
      <c r="D1306" s="508"/>
      <c r="E1306" s="497"/>
      <c r="F1306" s="497"/>
      <c r="G1306" s="470"/>
      <c r="H1306" s="470"/>
      <c r="I1306" s="470"/>
      <c r="J1306" s="470"/>
    </row>
    <row r="1307" spans="1:10">
      <c r="A1307" s="498"/>
      <c r="B1307" s="474"/>
      <c r="C1307" s="511"/>
      <c r="D1307" s="510"/>
      <c r="E1307" s="508"/>
      <c r="F1307" s="508"/>
      <c r="G1307" s="466"/>
    </row>
    <row r="1308" spans="1:10">
      <c r="A1308" s="513"/>
      <c r="B1308" s="513"/>
      <c r="C1308" s="508"/>
      <c r="D1308" s="508"/>
      <c r="E1308" s="508"/>
      <c r="F1308" s="508"/>
      <c r="G1308" s="466"/>
    </row>
    <row r="1309" spans="1:10">
      <c r="A1309" s="508"/>
      <c r="B1309" s="508"/>
      <c r="C1309" s="513"/>
      <c r="D1309" s="513"/>
      <c r="E1309" s="513"/>
      <c r="F1309" s="513"/>
      <c r="G1309" s="466"/>
    </row>
    <row r="1310" spans="1:10">
      <c r="A1310" s="487"/>
      <c r="B1310" s="487"/>
      <c r="C1310" s="508"/>
      <c r="D1310" s="508"/>
      <c r="E1310" s="508"/>
      <c r="F1310" s="508"/>
      <c r="G1310" s="466"/>
    </row>
    <row r="1311" spans="1:10">
      <c r="A1311" s="508"/>
      <c r="B1311" s="508"/>
      <c r="C1311" s="508"/>
      <c r="D1311" s="508"/>
      <c r="E1311" s="508"/>
      <c r="F1311" s="508"/>
      <c r="G1311" s="466"/>
    </row>
    <row r="1312" spans="1:10">
      <c r="A1312" s="513"/>
      <c r="B1312" s="513"/>
      <c r="C1312" s="508"/>
      <c r="D1312" s="508"/>
      <c r="E1312" s="508"/>
      <c r="F1312" s="508"/>
      <c r="G1312" s="466"/>
    </row>
    <row r="1313" spans="1:7">
      <c r="A1313" s="508"/>
      <c r="B1313" s="508"/>
      <c r="C1313" s="508"/>
      <c r="D1313" s="508"/>
      <c r="E1313" s="508"/>
      <c r="F1313" s="508"/>
      <c r="G1313" s="466"/>
    </row>
    <row r="1314" spans="1:7">
      <c r="A1314" s="509"/>
      <c r="B1314" s="509"/>
      <c r="C1314" s="508"/>
      <c r="D1314" s="508"/>
      <c r="E1314" s="508"/>
      <c r="F1314" s="508"/>
      <c r="G1314" s="466"/>
    </row>
    <row r="1315" spans="1:7">
      <c r="A1315" s="509"/>
      <c r="B1315" s="505"/>
      <c r="C1315" s="510"/>
      <c r="D1315" s="508"/>
      <c r="E1315" s="508"/>
      <c r="F1315" s="508"/>
      <c r="G1315" s="466"/>
    </row>
    <row r="1316" spans="1:7">
      <c r="A1316" s="509"/>
      <c r="B1316" s="505"/>
      <c r="C1316" s="497"/>
      <c r="D1316" s="508"/>
      <c r="E1316" s="508"/>
      <c r="F1316" s="508"/>
      <c r="G1316" s="466"/>
    </row>
    <row r="1317" spans="1:7">
      <c r="A1317" s="509"/>
      <c r="B1317" s="505"/>
      <c r="C1317" s="513"/>
      <c r="D1317" s="513"/>
      <c r="E1317" s="513"/>
      <c r="F1317" s="508"/>
      <c r="G1317" s="466"/>
    </row>
    <row r="1318" spans="1:7">
      <c r="A1318" s="517"/>
      <c r="B1318" s="511"/>
      <c r="C1318" s="497"/>
      <c r="D1318" s="508"/>
      <c r="E1318" s="508"/>
      <c r="F1318" s="508"/>
      <c r="G1318" s="466"/>
    </row>
    <row r="1319" spans="1:7">
      <c r="A1319" s="498"/>
      <c r="B1319" s="474"/>
      <c r="C1319" s="511"/>
      <c r="D1319" s="510"/>
      <c r="E1319" s="508"/>
      <c r="F1319" s="508"/>
      <c r="G1319" s="466"/>
    </row>
    <row r="1320" spans="1:7">
      <c r="A1320" s="513"/>
      <c r="B1320" s="513"/>
      <c r="C1320" s="497"/>
      <c r="D1320" s="508"/>
      <c r="E1320" s="508"/>
      <c r="F1320" s="508"/>
      <c r="G1320" s="466"/>
    </row>
    <row r="1321" spans="1:7">
      <c r="A1321" s="498"/>
      <c r="B1321" s="485"/>
      <c r="C1321" s="513"/>
      <c r="D1321" s="513"/>
      <c r="E1321" s="513"/>
      <c r="F1321" s="513"/>
      <c r="G1321" s="466"/>
    </row>
    <row r="1322" spans="1:7">
      <c r="A1322" s="487"/>
      <c r="B1322" s="487"/>
      <c r="C1322" s="472"/>
      <c r="D1322" s="508"/>
      <c r="E1322" s="508"/>
      <c r="F1322" s="508"/>
      <c r="G1322" s="466"/>
    </row>
    <row r="1323" spans="1:7">
      <c r="A1323" s="498"/>
      <c r="B1323" s="474"/>
      <c r="C1323" s="472"/>
      <c r="D1323" s="508"/>
      <c r="E1323" s="508"/>
      <c r="F1323" s="508"/>
      <c r="G1323" s="466"/>
    </row>
    <row r="1324" spans="1:7">
      <c r="A1324" s="513"/>
      <c r="B1324" s="513"/>
      <c r="C1324" s="472"/>
      <c r="D1324" s="508"/>
      <c r="E1324" s="508"/>
      <c r="F1324" s="508"/>
      <c r="G1324" s="466"/>
    </row>
    <row r="1325" spans="1:7">
      <c r="A1325" s="497"/>
      <c r="B1325" s="471"/>
      <c r="C1325" s="472"/>
      <c r="D1325" s="508"/>
      <c r="E1325" s="508"/>
      <c r="F1325" s="508"/>
      <c r="G1325" s="466"/>
    </row>
    <row r="1326" spans="1:7">
      <c r="A1326" s="509"/>
      <c r="B1326" s="509"/>
      <c r="C1326" s="472"/>
      <c r="D1326" s="508"/>
      <c r="E1326" s="508"/>
      <c r="F1326" s="508"/>
      <c r="G1326" s="466"/>
    </row>
    <row r="1327" spans="1:7">
      <c r="A1327" s="509"/>
      <c r="B1327" s="505"/>
      <c r="C1327" s="472"/>
      <c r="D1327" s="508"/>
      <c r="E1327" s="508"/>
      <c r="F1327" s="508"/>
      <c r="G1327" s="466"/>
    </row>
    <row r="1328" spans="1:7">
      <c r="A1328" s="509"/>
      <c r="B1328" s="505"/>
      <c r="C1328" s="472"/>
      <c r="D1328" s="508"/>
      <c r="E1328" s="508"/>
      <c r="F1328" s="508"/>
      <c r="G1328" s="466"/>
    </row>
    <row r="1329" spans="1:10">
      <c r="A1329" s="509"/>
      <c r="B1329" s="505"/>
      <c r="C1329" s="472"/>
      <c r="D1329" s="497"/>
      <c r="E1329" s="497"/>
      <c r="F1329" s="497"/>
      <c r="G1329" s="470"/>
      <c r="H1329" s="518"/>
      <c r="I1329" s="518"/>
      <c r="J1329" s="518"/>
    </row>
    <row r="1330" spans="1:10">
      <c r="A1330" s="509"/>
      <c r="B1330" s="505"/>
      <c r="C1330" s="513"/>
      <c r="D1330" s="513"/>
      <c r="E1330" s="513"/>
      <c r="F1330" s="513"/>
      <c r="G1330" s="466"/>
    </row>
    <row r="1331" spans="1:10">
      <c r="A1331" s="504"/>
      <c r="B1331" s="505"/>
      <c r="C1331" s="472"/>
      <c r="D1331" s="508"/>
      <c r="E1331" s="508"/>
      <c r="F1331" s="508"/>
      <c r="G1331" s="466"/>
    </row>
    <row r="1332" spans="1:10">
      <c r="A1332" s="504"/>
      <c r="B1332" s="505"/>
      <c r="C1332" s="510"/>
      <c r="D1332" s="497"/>
      <c r="E1332" s="497"/>
      <c r="F1332" s="497"/>
      <c r="G1332" s="470"/>
      <c r="H1332" s="470"/>
      <c r="I1332" s="470"/>
      <c r="J1332" s="470"/>
    </row>
  </sheetData>
  <mergeCells count="32">
    <mergeCell ref="C12:E12"/>
    <mergeCell ref="A14:D14"/>
    <mergeCell ref="D17:F17"/>
    <mergeCell ref="A23:D23"/>
    <mergeCell ref="A1:K1"/>
    <mergeCell ref="A2:K2"/>
    <mergeCell ref="A3:K3"/>
    <mergeCell ref="A4:K4"/>
    <mergeCell ref="A5:D5"/>
    <mergeCell ref="A9:D9"/>
    <mergeCell ref="E39:E42"/>
    <mergeCell ref="A25:K25"/>
    <mergeCell ref="D28:F28"/>
    <mergeCell ref="A31:F31"/>
    <mergeCell ref="A37:D37"/>
    <mergeCell ref="G38:H38"/>
    <mergeCell ref="F39:F42"/>
    <mergeCell ref="I58:I61"/>
    <mergeCell ref="I39:I42"/>
    <mergeCell ref="A43:H43"/>
    <mergeCell ref="A44:H44"/>
    <mergeCell ref="A57:H57"/>
    <mergeCell ref="A58:A61"/>
    <mergeCell ref="B58:B61"/>
    <mergeCell ref="C58:C61"/>
    <mergeCell ref="D58:D61"/>
    <mergeCell ref="E58:E61"/>
    <mergeCell ref="F58:F61"/>
    <mergeCell ref="A39:A42"/>
    <mergeCell ref="B39:B42"/>
    <mergeCell ref="C39:C42"/>
    <mergeCell ref="D39:D42"/>
  </mergeCells>
  <pageMargins left="0.31496062992125984" right="0" top="0.59055118110236227" bottom="0" header="0" footer="0"/>
  <pageSetup paperSize="9" scale="69" orientation="landscape" r:id="rId1"/>
  <rowBreaks count="1" manualBreakCount="1">
    <brk id="3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8</vt:i4>
      </vt:variant>
    </vt:vector>
  </HeadingPairs>
  <TitlesOfParts>
    <vt:vector size="14" baseType="lpstr">
      <vt:lpstr>2 SALAS - 127V_BLOCOS</vt:lpstr>
      <vt:lpstr>MC</vt:lpstr>
      <vt:lpstr>ANEXO A MC</vt:lpstr>
      <vt:lpstr>ANEXO A MC (2)</vt:lpstr>
      <vt:lpstr>CFF IV</vt:lpstr>
      <vt:lpstr>MC III</vt:lpstr>
      <vt:lpstr>'2 SALAS - 127V_BLOCOS'!Area_de_impressao</vt:lpstr>
      <vt:lpstr>'ANEXO A MC'!Area_de_impressao</vt:lpstr>
      <vt:lpstr>'ANEXO A MC (2)'!Area_de_impressao</vt:lpstr>
      <vt:lpstr>'CFF IV'!Area_de_impressao</vt:lpstr>
      <vt:lpstr>MC!Area_de_impressao</vt:lpstr>
      <vt:lpstr>'MC III'!Area_de_impressao</vt:lpstr>
      <vt:lpstr>'2 SALAS - 127V_BLOCOS'!Titulos_de_impressao</vt:lpstr>
      <vt:lpstr>MC!Titulos_de_impressao</vt:lpstr>
    </vt:vector>
  </TitlesOfParts>
  <Company>Fnde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27421740104</dc:creator>
  <cp:lastModifiedBy>Rodrigo Canabrava</cp:lastModifiedBy>
  <cp:lastPrinted>2023-12-15T17:51:09Z</cp:lastPrinted>
  <dcterms:created xsi:type="dcterms:W3CDTF">2012-10-15T18:57:41Z</dcterms:created>
  <dcterms:modified xsi:type="dcterms:W3CDTF">2023-12-15T17:54:05Z</dcterms:modified>
</cp:coreProperties>
</file>